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3910E0D-4A85-4E18-9DC8-E0D76A3EA18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<sst xmlns="http://schemas.openxmlformats.org/spreadsheetml/2006/main" count="16799" uniqueCount="2568">
  <si>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</si>
  <si>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</si>
  <si>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</si>
  <si>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</si>
  <si>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</si>
  <si>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</si>
  <si>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</si>
  <si>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</si>
  <si>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</si>
  <si>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</si>
  <si>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</si>
  <si>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</si>
  <si>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</si>
  <si>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</si>
  <si>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</si>
  <si>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</si>
  <si>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</si>
  <si>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</si>
  <si>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</si>
  <si>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</si>
  <si>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</si>
  <si>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</si>
  <si>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</si>
  <si>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</si>
  <si>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</si>
  <si>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</si>
  <si>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</si>
  <si>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</si>
  <si>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</si>
  <si>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</si>
  <si>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</si>
  <si>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</si>
  <si>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</si>
  <si>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</si>
  <si>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</si>
  <si>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</si>
  <si>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</si>
  <si>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</si>
  <si>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</si>
  <si>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</si>
  <si>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</si>
  <si>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</si>
  <si>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</si>
  <si>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</si>
  <si>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</si>
  <si>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</si>
  <si>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</si>
  <si>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</si>
  <si>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</si>
  <si>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</si>
  <si>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</si>
  <si>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</si>
  <si>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</si>
  <si>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</si>
  <si>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</si>
  <si>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</si>
  <si>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</si>
  <si>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</si>
  <si>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</si>
  <si>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</si>
  <si>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</si>
  <si>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</si>
  <si>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</si>
  <si>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</si>
  <si>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</si>
  <si>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</si>
  <si>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</si>
  <si>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</si>
  <si>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</si>
  <si>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</si>
  <si>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</si>
  <si>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</si>
  <si>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</si>
  <si>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</si>
  <si>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</si>
  <si>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</si>
  <si>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</si>
  <si>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</si>
  <si>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</si>
  <si>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</si>
  <si>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</si>
  <si>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</si>
  <si>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</si>
  <si>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</si>
  <si>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</si>
  <si>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</si>
  <si>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</si>
  <si>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</si>
  <si>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</si>
  <si>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</si>
  <si>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</si>
  <si>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</si>
  <si>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</si>
  <si>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</si>
  <si>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</si>
  <si>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</si>
  <si>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</si>
  <si>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</si>
  <si>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</si>
  <si>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</si>
  <si>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</si>
  <si>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</si>
  <si>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</si>
  <si>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</si>
  <si>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</si>
  <si>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</si>
  <si>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</si>
  <si>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</si>
  <si>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</si>
  <si>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</si>
  <si>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</si>
  <si>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</si>
  <si>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</si>
  <si>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</si>
  <si>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</si>
  <si>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</si>
  <si>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</si>
  <si>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</si>
  <si>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</si>
  <si>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</si>
  <si>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</si>
  <si>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</si>
  <si>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</si>
  <si>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</si>
  <si>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</si>
  <si>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</si>
  <si>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</si>
  <si>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</si>
  <si>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</si>
  <si>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</si>
  <si>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</si>
  <si>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</si>
  <si>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</si>
  <si>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</si>
  <si>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</si>
  <si>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</si>
  <si>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</si>
  <si>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</si>
  <si>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</si>
  <si>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</si>
  <si>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</si>
  <si>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</si>
  <si>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</si>
  <si>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</si>
  <si>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</si>
  <si>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</si>
  <si>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</si>
  <si>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</si>
  <si>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</si>
  <si>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</si>
  <si>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</si>
  <si>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</si>
  <si>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</si>
  <si>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</si>
  <si>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</si>
  <si>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</si>
  <si>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</si>
  <si>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</si>
  <si>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</si>
  <si>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</si>
  <si>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</si>
  <si>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</si>
  <si>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</si>
  <si>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</si>
  <si>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</si>
  <si>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</si>
  <si>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</si>
  <si>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</si>
  <si>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</si>
  <si>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</si>
  <si>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</si>
  <si>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</si>
  <si>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</si>
  <si>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</si>
  <si>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</si>
  <si>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</si>
  <si>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</si>
  <si>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</si>
  <si>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</si>
  <si>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</si>
  <si>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</si>
  <si>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</si>
  <si>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</si>
  <si>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</si>
  <si>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</si>
  <si>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</si>
  <si>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</si>
  <si>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</si>
  <si>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</si>
  <si>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</si>
  <si>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</si>
  <si>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</si>
  <si>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</si>
  <si>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</si>
  <si>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</si>
  <si>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</si>
  <si>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</si>
  <si>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</si>
  <si>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</si>
  <si>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</si>
  <si>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</si>
  <si>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</si>
  <si>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</si>
  <si>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</si>
  <si>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</si>
  <si>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</si>
  <si>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</si>
  <si>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</si>
  <si>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</si>
  <si>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</si>
  <si>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</si>
  <si>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</si>
  <si>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</si>
  <si>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</si>
  <si>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</si>
  <si>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</si>
  <si>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</si>
  <si>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</si>
  <si>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</si>
  <si>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</si>
  <si>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</si>
  <si>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</si>
  <si>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</si>
  <si>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</si>
  <si>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</si>
  <si>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</si>
  <si>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</si>
  <si>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</si>
  <si>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</si>
  <si>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</si>
  <si>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</si>
  <si>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</si>
  <si>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</si>
  <si>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</si>
  <si>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</si>
  <si>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</si>
  <si>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</si>
  <si>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</si>
  <si>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</si>
  <si>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</si>
  <si>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</si>
  <si>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</si>
  <si>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</si>
  <si>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</si>
  <si>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</si>
  <si>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</si>
  <si>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</si>
  <si>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</si>
  <si>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</si>
  <si>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</si>
  <si>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</si>
  <si>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</si>
  <si>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</si>
  <si>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</si>
  <si>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</si>
  <si>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</si>
  <si>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</si>
  <si>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</si>
  <si>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</si>
  <si>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</si>
  <si>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</si>
  <si>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</si>
  <si>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</si>
  <si>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</si>
  <si>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</si>
  <si>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</si>
  <si>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</si>
  <si>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</si>
  <si>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</si>
  <si>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</si>
  <si>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</si>
  <si>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</si>
  <si>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</si>
  <si>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</si>
  <si>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</si>
  <si>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</si>
  <si>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</si>
  <si>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</si>
  <si>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</si>
  <si>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</si>
  <si>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</si>
  <si>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</si>
  <si>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</si>
  <si>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</si>
  <si>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</si>
  <si>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</si>
  <si>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</si>
  <si>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</si>
  <si>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</si>
  <si>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</si>
  <si>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</si>
  <si>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</si>
  <si>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</si>
  <si>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</si>
  <si>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</si>
  <si>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</si>
  <si>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</si>
  <si>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</si>
  <si>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</si>
  <si>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</si>
  <si>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</si>
  <si>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</si>
  <si>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</si>
  <si>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</si>
  <si>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</si>
  <si>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</si>
  <si>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</si>
  <si>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</si>
  <si>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</si>
  <si>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</si>
  <si>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</si>
  <si>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</si>
  <si>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</si>
  <si>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</si>
  <si>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</si>
  <si>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</si>
  <si>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</si>
  <si>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</si>
  <si>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</si>
  <si>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</si>
  <si>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</si>
  <si>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</si>
  <si>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</si>
  <si>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</si>
  <si>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</si>
  <si>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</si>
  <si>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</si>
  <si>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</si>
  <si>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</si>
  <si>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</si>
  <si>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</si>
  <si>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</si>
  <si>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</si>
  <si>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</si>
  <si>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</si>
  <si>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</si>
  <si>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</si>
  <si>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</si>
  <si>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</si>
  <si>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</si>
  <si>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</si>
  <si>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</si>
  <si>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</si>
  <si>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</si>
  <si>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</si>
  <si>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</si>
  <si>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</si>
  <si>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</si>
  <si>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</si>
  <si>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</si>
  <si>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</si>
  <si>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</si>
  <si>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</si>
  <si>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</si>
  <si>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</si>
  <si>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</si>
  <si>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</si>
  <si>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</si>
  <si>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</si>
  <si>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</si>
  <si>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</si>
  <si>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</si>
  <si>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</si>
  <si>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</si>
  <si>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</si>
  <si>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</si>
  <si>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</si>
  <si>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</si>
  <si>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</si>
  <si>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</si>
  <si>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</si>
  <si>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</si>
  <si>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</si>
  <si>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</si>
  <si>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</si>
  <si>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</si>
  <si>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</si>
  <si>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</si>
  <si>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</si>
  <si>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</si>
  <si>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</si>
  <si>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</si>
  <si>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</si>
  <si>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</si>
  <si>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</si>
  <si>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</si>
  <si>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</si>
  <si>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</si>
  <si>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</si>
  <si>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</si>
  <si>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</si>
  <si>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</si>
  <si>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</si>
  <si>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</si>
  <si>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</si>
  <si>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</si>
  <si>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</si>
  <si>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</si>
  <si>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</si>
  <si>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</si>
  <si>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</si>
  <si>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</si>
  <si>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</si>
  <si>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</si>
  <si>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</si>
  <si>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</si>
  <si>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</si>
  <si>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</si>
  <si>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</si>
  <si>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</si>
  <si>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</si>
  <si>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</si>
  <si>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</si>
  <si>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</si>
  <si>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</si>
  <si>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</si>
  <si>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</si>
  <si>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</si>
  <si>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</si>
  <si>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</si>
  <si>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</si>
  <si>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</si>
  <si>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</si>
  <si>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</si>
  <si>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</si>
  <si>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</si>
  <si>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</si>
  <si>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</si>
  <si>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</si>
  <si>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</si>
  <si>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</si>
  <si>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</si>
  <si>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</si>
  <si>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</si>
  <si>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</si>
  <si>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</si>
  <si>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</si>
  <si>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</si>
  <si>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</si>
  <si>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</si>
  <si>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</si>
  <si>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</si>
  <si>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</si>
  <si>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</si>
  <si>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</si>
  <si>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</si>
  <si>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</si>
  <si>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</si>
  <si>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</si>
  <si>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</si>
  <si>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</si>
  <si>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</si>
  <si>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</si>
  <si>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</si>
  <si>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</si>
  <si>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</si>
  <si>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</si>
  <si>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</si>
  <si>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</si>
  <si>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</si>
  <si>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</si>
  <si>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</si>
  <si>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</si>
  <si>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</si>
  <si>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</si>
  <si>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</si>
  <si>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</si>
  <si>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</si>
  <si>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</si>
  <si>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</si>
  <si>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</si>
  <si>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</si>
  <si>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</si>
  <si>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</si>
  <si>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</si>
  <si>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</si>
  <si>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</si>
  <si>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</si>
  <si>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</si>
  <si>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</si>
  <si>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</si>
  <si>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</si>
  <si>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</si>
  <si>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</si>
  <si>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</si>
  <si>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</si>
  <si>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</si>
  <si>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</si>
  <si>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</si>
  <si>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</si>
  <si>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</si>
  <si>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</si>
  <si>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</si>
  <si>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</si>
  <si>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</si>
  <si>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</si>
  <si>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</si>
  <si>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</si>
  <si>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</si>
  <si>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</si>
  <si>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</si>
  <si>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</si>
  <si>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</si>
  <si>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</si>
  <si>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</si>
  <si>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</si>
  <si>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</si>
  <si>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</si>
  <si>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</si>
  <si>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</si>
  <si>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</si>
  <si>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</si>
  <si>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</si>
  <si>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</si>
  <si>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</si>
  <si>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</si>
  <si>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</si>
  <si>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</si>
  <si>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</si>
  <si>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</si>
  <si>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</si>
  <si>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</si>
  <si>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</si>
  <si>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</si>
  <si>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</si>
  <si>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</si>
  <si>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</si>
  <si>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</si>
  <si>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</si>
  <si>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</si>
  <si>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</si>
  <si>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</si>
  <si>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</si>
  <si>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</si>
  <si>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</si>
  <si>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</si>
  <si>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</si>
  <si>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</si>
  <si>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</si>
  <si>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</si>
  <si>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</si>
  <si>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</si>
  <si>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</si>
  <si>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</si>
  <si>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</si>
  <si>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</si>
  <si>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</si>
  <si>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</si>
  <si>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</si>
  <si>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</si>
  <si>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</si>
  <si>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</si>
  <si>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</si>
  <si>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</si>
  <si>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</si>
  <si>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</si>
  <si>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</si>
  <si>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</si>
  <si>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</si>
  <si>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</si>
  <si>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</si>
  <si>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</si>
  <si>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</si>
  <si>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</si>
  <si>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</si>
  <si>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</si>
  <si>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</si>
  <si>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</si>
  <si>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</si>
  <si>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</si>
  <si>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</si>
  <si>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</si>
  <si>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</si>
  <si>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</si>
  <si>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</si>
  <si>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</si>
  <si>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</si>
  <si>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</si>
  <si>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</si>
  <si>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</si>
  <si>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</si>
  <si>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</si>
  <si>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</si>
  <si>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</si>
  <si>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</si>
  <si>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</si>
  <si>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</si>
  <si>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</si>
  <si>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</si>
  <si>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</si>
  <si>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</si>
  <si>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</si>
  <si>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</si>
  <si>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</si>
  <si>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</si>
  <si>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</si>
  <si>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</si>
  <si>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</si>
  <si>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</si>
  <si>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</si>
  <si>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</si>
  <si>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</si>
  <si>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</si>
  <si>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</si>
  <si>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</si>
  <si>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</si>
  <si>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</si>
  <si>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</si>
  <si>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</si>
  <si>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</si>
  <si>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</si>
  <si>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</si>
  <si>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</si>
  <si>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</si>
  <si>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</si>
  <si>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</si>
  <si>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</si>
  <si>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</si>
  <si>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</si>
  <si>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</si>
  <si>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</si>
  <si>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</si>
  <si>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</si>
  <si>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</si>
  <si>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</si>
  <si>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</si>
  <si>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</si>
  <si>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</si>
  <si>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</si>
  <si>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</si>
  <si>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</si>
  <si>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</si>
  <si>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</si>
  <si>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</si>
  <si>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</si>
  <si>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</si>
  <si>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</si>
  <si>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</si>
  <si>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</si>
  <si>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</si>
  <si>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</si>
  <si>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</si>
  <si>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</si>
  <si>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</si>
  <si>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</si>
  <si>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</si>
  <si>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</si>
  <si>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</si>
  <si>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</si>
  <si>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</si>
  <si>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</si>
  <si>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</si>
  <si>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</si>
  <si>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</si>
  <si>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</si>
  <si>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</si>
  <si>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</si>
  <si>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</si>
  <si>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</si>
  <si>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</si>
  <si>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</si>
  <si>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</si>
  <si>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</si>
  <si>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</si>
  <si>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</si>
  <si>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</si>
  <si>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</si>
  <si>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</si>
  <si>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</si>
  <si>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</si>
  <si>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</si>
  <si>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</si>
  <si>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</si>
  <si>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</si>
  <si>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</si>
  <si>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</si>
  <si>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</si>
  <si>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</si>
  <si>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</si>
  <si>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</si>
  <si>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</si>
  <si>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</si>
  <si>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</si>
  <si>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</si>
  <si>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</si>
  <si>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</si>
  <si>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</si>
  <si>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</si>
  <si>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</si>
  <si>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</si>
  <si>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</si>
  <si>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</si>
  <si>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</si>
  <si>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</si>
  <si>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</si>
  <si>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</si>
  <si>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</si>
  <si>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</si>
  <si>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</si>
  <si>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</si>
  <si>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</si>
  <si>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</si>
  <si>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</si>
  <si>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</si>
  <si>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</si>
  <si>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</si>
  <si>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</si>
  <si>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</si>
  <si>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</si>
  <si>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</si>
  <si>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</si>
  <si>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</si>
  <si>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</si>
  <si>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</si>
  <si>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</si>
  <si>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</si>
  <si>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</si>
  <si>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</si>
  <si>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</si>
  <si>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</si>
  <si>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</si>
  <si>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</si>
  <si>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</si>
  <si>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</si>
  <si>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</si>
  <si>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</si>
  <si>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</si>
  <si>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</si>
  <si>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</si>
  <si>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</si>
  <si>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</si>
  <si>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</si>
  <si>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</si>
  <si>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</si>
  <si>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</si>
  <si>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</si>
  <si>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</si>
  <si>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</si>
  <si>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</si>
  <si>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</si>
  <si>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</si>
  <si>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</si>
  <si>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</si>
  <si>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</si>
  <si>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</si>
  <si>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</si>
  <si>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</si>
  <si>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</si>
  <si>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</si>
  <si>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</si>
  <si>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</si>
  <si>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</si>
  <si>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</si>
  <si>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</si>
  <si>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</si>
  <si>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</si>
  <si>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</si>
  <si>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</si>
  <si>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</si>
  <si>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</si>
  <si>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</si>
  <si>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</si>
  <si>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</si>
  <si>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</si>
  <si>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</si>
  <si>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</si>
  <si>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</si>
  <si>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</si>
  <si>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</si>
  <si>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</si>
  <si>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</si>
  <si>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</si>
  <si>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</si>
  <si>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</si>
  <si>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</si>
  <si>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</si>
  <si>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</si>
  <si>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</si>
  <si>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</si>
  <si>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</si>
  <si>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</si>
  <si>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</si>
  <si>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</si>
  <si>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</si>
  <si>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</si>
  <si>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</si>
  <si>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</si>
  <si>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</si>
  <si>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</si>
  <si>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</si>
  <si>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</si>
  <si>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</si>
  <si>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</si>
  <si>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</si>
  <si>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</si>
  <si>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</si>
  <si>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</si>
  <si>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</si>
  <si>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</si>
  <si>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</si>
  <si>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</si>
  <si>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</si>
  <si>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</si>
  <si>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</si>
  <si>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</si>
  <si>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</si>
  <si>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</si>
  <si>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</si>
  <si>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</si>
  <si>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</si>
  <si>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</si>
  <si>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</si>
  <si>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</si>
  <si>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</si>
  <si>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</si>
  <si>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</si>
  <si>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</si>
  <si>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</si>
  <si>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</si>
  <si>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</si>
  <si>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</si>
  <si>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</si>
  <si>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</si>
  <si>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</si>
  <si>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</si>
  <si>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</si>
  <si>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</si>
  <si>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</si>
  <si>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</si>
  <si>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</si>
  <si>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</si>
  <si>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</si>
  <si>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</si>
  <si>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</si>
  <si>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</si>
  <si>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</si>
  <si>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</si>
  <si>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</si>
  <si>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</si>
  <si>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</si>
  <si>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</si>
  <si>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</si>
  <si>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</si>
  <si>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</si>
  <si>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</si>
  <si>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</si>
  <si>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</si>
  <si>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</si>
  <si>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</si>
  <si>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</si>
  <si>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</si>
  <si>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</si>
  <si>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</si>
  <si>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</si>
  <si>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</si>
  <si>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</si>
  <si>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</si>
  <si>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</si>
  <si>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</si>
  <si>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</si>
  <si>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</si>
  <si>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</si>
  <si>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</si>
  <si>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</si>
  <si>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</si>
  <si>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</si>
  <si>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</si>
  <si>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</si>
  <si>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</si>
  <si>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</si>
  <si>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</si>
  <si>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</si>
  <si>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</si>
  <si>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</si>
  <si>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</si>
  <si>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</si>
  <si>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</si>
  <si>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</si>
  <si>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</si>
  <si>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</si>
  <si>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</si>
  <si>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</si>
  <si>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</si>
  <si>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</si>
  <si>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</si>
  <si>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</si>
  <si>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</si>
  <si>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</si>
  <si>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</si>
  <si>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</si>
  <si>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</si>
  <si>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</si>
  <si>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</si>
  <si>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</si>
  <si>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</si>
  <si>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</si>
  <si>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</si>
  <si>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</si>
  <si>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</si>
  <si>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</si>
  <si>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</si>
  <si>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</si>
  <si>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</si>
  <si>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</si>
  <si>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</si>
  <si>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</si>
  <si>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</si>
  <si>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</si>
  <si>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</si>
  <si>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</si>
  <si>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</si>
  <si>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</si>
  <si>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</si>
  <si>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</si>
  <si>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</si>
  <si>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</si>
  <si>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</si>
  <si>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</si>
  <si>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</si>
  <si>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</si>
  <si>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</si>
  <si>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</si>
  <si>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</si>
  <si>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</si>
  <si>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</si>
  <si>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</si>
  <si>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</si>
  <si>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</si>
  <si>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</si>
  <si>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</si>
  <si>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</si>
  <si>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</si>
  <si>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</si>
  <si>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</si>
  <si>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</si>
  <si>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</si>
  <si>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</si>
  <si>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</si>
  <si>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</si>
  <si>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</si>
  <si>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</si>
  <si>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</si>
  <si>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</si>
  <si>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</si>
  <si>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</si>
  <si>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</si>
  <si>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</si>
  <si>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</si>
  <si>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</si>
  <si>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</si>
  <si>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</si>
  <si>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</si>
  <si>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</si>
  <si>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</si>
  <si>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</si>
  <si>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</si>
  <si>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</si>
  <si>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</si>
  <si>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</si>
  <si>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</si>
  <si>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</si>
  <si>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</si>
  <si>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</si>
  <si>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</si>
  <si>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</si>
  <si>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</si>
  <si>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</si>
  <si>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</si>
  <si>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</si>
  <si>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</si>
  <si>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</si>
  <si>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</si>
  <si>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</si>
  <si>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</si>
  <si>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</si>
  <si>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</si>
  <si>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</si>
  <si>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</si>
  <si>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</si>
  <si>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</si>
  <si>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</si>
  <si>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</si>
  <si>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</si>
  <si>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</si>
  <si>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</si>
  <si>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</si>
  <si>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</si>
  <si>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</si>
  <si>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</si>
  <si>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</si>
  <si>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</si>
  <si>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</si>
  <si>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</si>
  <si>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</si>
  <si>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</si>
  <si>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</si>
  <si>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</si>
  <si>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</si>
  <si>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</si>
  <si>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</si>
  <si>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</si>
  <si>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</si>
  <si>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</si>
  <si>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</si>
  <si>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</si>
  <si>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</si>
  <si>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</si>
  <si>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</si>
  <si>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</si>
  <si>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</si>
  <si>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</si>
  <si>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</si>
  <si>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</si>
  <si>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</si>
  <si>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</si>
  <si>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</si>
  <si>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</si>
  <si>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</si>
  <si>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</si>
  <si>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</si>
  <si>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</si>
  <si>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</si>
  <si>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</si>
  <si>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</si>
  <si>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</si>
  <si>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</si>
  <si>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</si>
  <si>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</si>
  <si>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</si>
  <si>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</si>
  <si>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</si>
  <si>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</si>
  <si>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</si>
  <si>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</si>
  <si>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</si>
  <si>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</si>
  <si>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</si>
  <si>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</si>
  <si>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</si>
  <si>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</si>
  <si>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</si>
  <si>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</si>
  <si>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</si>
  <si>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</si>
  <si>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</si>
  <si>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</si>
  <si>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</si>
  <si>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</si>
  <si>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</si>
  <si>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</si>
  <si>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</si>
  <si>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</si>
  <si>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</si>
  <si>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</si>
  <si>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</si>
  <si>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</si>
  <si>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</si>
  <si>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</si>
  <si>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</si>
  <si>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</si>
  <si>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</si>
  <si>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</si>
  <si>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</si>
  <si>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</si>
  <si>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</si>
  <si>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</si>
  <si>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</si>
  <si>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</si>
  <si>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</si>
  <si>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</si>
  <si>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</si>
  <si>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</si>
  <si>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</si>
  <si>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</si>
  <si>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</si>
  <si>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</si>
  <si>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</si>
  <si>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</si>
  <si>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</si>
  <si>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</si>
  <si>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</si>
  <si>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</si>
  <si>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</si>
  <si>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</si>
  <si>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</si>
  <si>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</si>
  <si>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</si>
  <si>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</si>
  <si>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</si>
  <si>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</si>
  <si>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</si>
  <si>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</si>
  <si>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</si>
  <si>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</si>
  <si>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</si>
  <si>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</si>
  <si>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</si>
  <si>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</si>
  <si>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</si>
  <si>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</si>
  <si>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</si>
  <si>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</si>
  <si>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</si>
  <si>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</si>
  <si>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</si>
  <si>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</si>
  <si>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</si>
  <si>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</si>
  <si>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</si>
  <si>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</si>
  <si>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</si>
  <si>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</si>
  <si>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</si>
  <si>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</si>
  <si>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</si>
  <si>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</si>
  <si>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</si>
  <si>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</si>
  <si>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</si>
  <si>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</si>
  <si>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</si>
  <si>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</si>
  <si>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</si>
  <si>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</si>
  <si>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</si>
  <si>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</si>
  <si>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</si>
  <si>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</si>
  <si>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</si>
  <si>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</si>
  <si>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</si>
  <si>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</si>
  <si>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</si>
  <si>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</si>
  <si>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</si>
  <si>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</si>
  <si>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</si>
  <si>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</si>
  <si>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</si>
  <si>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</si>
  <si>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</si>
  <si>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</si>
  <si>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</si>
  <si>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</si>
  <si>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</si>
  <si>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</si>
  <si>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</si>
  <si>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</si>
  <si>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</si>
  <si>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</si>
  <si>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</si>
  <si>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</si>
  <si>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</si>
  <si>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</si>
  <si>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</si>
  <si>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</si>
  <si>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</si>
  <si>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</si>
  <si>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</si>
  <si>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</si>
  <si>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</si>
  <si>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</si>
  <si>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</si>
  <si>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</si>
  <si>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</si>
  <si>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</si>
  <si>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</si>
  <si>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</si>
  <si>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</si>
  <si>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</si>
  <si>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</si>
  <si>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</si>
  <si>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</si>
  <si>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</si>
  <si>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</si>
  <si>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</si>
  <si>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</si>
  <si>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</si>
  <si>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</si>
  <si>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</si>
  <si>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</si>
  <si>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</si>
  <si>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</si>
  <si>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</si>
  <si>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</si>
  <si>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</si>
  <si>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</si>
  <si>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</si>
  <si>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</si>
  <si>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</si>
  <si>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</si>
  <si>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</si>
  <si>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</si>
  <si>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</si>
  <si>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</si>
  <si>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</si>
  <si>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</si>
  <si>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</si>
  <si>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</si>
  <si>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</si>
  <si>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</si>
  <si>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</si>
  <si>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</si>
  <si>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</si>
  <si>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</si>
  <si>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</si>
  <si>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</si>
  <si>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</si>
  <si>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</si>
  <si>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</si>
  <si>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</si>
  <si>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</si>
  <si>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</si>
  <si>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</si>
  <si>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</si>
  <si>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</si>
  <si>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</si>
  <si>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</si>
  <si>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</si>
  <si>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</si>
  <si>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</si>
  <si>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</si>
  <si>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</si>
  <si>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</si>
  <si>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</si>
  <si>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</si>
  <si>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</si>
  <si>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</si>
  <si>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</si>
  <si>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</si>
  <si>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</si>
  <si>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</si>
  <si>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</si>
  <si>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</si>
  <si>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</si>
  <si>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</si>
  <si>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</si>
  <si>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</si>
  <si>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</si>
  <si>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</si>
  <si>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</si>
  <si>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</si>
  <si>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</si>
  <si>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</si>
  <si>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</si>
  <si>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</si>
  <si>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</si>
  <si>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</si>
  <si>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</si>
  <si>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</si>
  <si>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</si>
  <si>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</si>
  <si>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</si>
  <si>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</si>
  <si>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</si>
  <si>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</si>
  <si>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</si>
  <si>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</si>
  <si>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</si>
  <si>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</si>
  <si>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</si>
  <si>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</si>
  <si>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</si>
  <si>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</si>
  <si>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</si>
  <si>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</si>
  <si>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</si>
  <si>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</si>
  <si>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</si>
  <si>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</si>
  <si>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</si>
  <si>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</si>
  <si>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</si>
  <si>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</si>
  <si>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</si>
  <si>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</si>
  <si>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</si>
  <si>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</si>
  <si>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</si>
  <si>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</si>
  <si>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</si>
  <si>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</si>
  <si>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</si>
  <si>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</si>
  <si>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</si>
  <si>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</si>
  <si>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</si>
  <si>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</si>
  <si>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</si>
  <si>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</si>
  <si>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</si>
  <si>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</si>
  <si>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</si>
  <si>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</si>
  <si>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</si>
  <si>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</si>
  <si>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</si>
  <si>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</si>
  <si>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</si>
  <si>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</si>
  <si>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</si>
  <si>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</si>
  <si>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</si>
  <si>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</si>
  <si>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</si>
  <si>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</si>
  <si>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</si>
  <si>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</si>
  <si>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</si>
  <si>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</si>
  <si>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</si>
  <si>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</si>
  <si>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</si>
  <si>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</si>
  <si>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</si>
  <si>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</si>
  <si>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</si>
  <si>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</si>
  <si>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</si>
  <si>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</si>
  <si>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</si>
  <si>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</si>
  <si>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</si>
  <si>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</si>
  <si>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</si>
  <si>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</si>
  <si>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</si>
  <si>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</si>
  <si>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</si>
  <si>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</si>
  <si>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</si>
  <si>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</si>
  <si>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</si>
  <si>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</si>
  <si>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</si>
  <si>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</si>
  <si>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</si>
  <si>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</si>
  <si>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</si>
  <si>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</si>
  <si>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</si>
  <si>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</si>
  <si>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</si>
  <si>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</si>
  <si>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</si>
  <si>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</si>
  <si>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</si>
  <si>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</si>
  <si>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</si>
  <si>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</si>
  <si>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</si>
  <si>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</si>
  <si>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</si>
  <si>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</si>
  <si>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</si>
  <si>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</si>
  <si>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</si>
  <si>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</si>
  <si>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</si>
  <si>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</si>
  <si>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</si>
  <si>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</si>
  <si>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</si>
  <si>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</si>
  <si>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</si>
  <si>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</si>
  <si>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</si>
  <si>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</si>
  <si>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</si>
  <si>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</si>
  <si>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</si>
  <si>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</si>
  <si>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</si>
  <si>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</si>
  <si>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</si>
  <si>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</si>
  <si>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</si>
  <si>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</si>
  <si>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</si>
  <si>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</si>
  <si>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</si>
  <si>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</si>
  <si>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</si>
  <si>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</si>
  <si>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</si>
  <si>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</si>
  <si>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</si>
  <si>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</si>
  <si>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</si>
  <si>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</si>
  <si>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</si>
  <si>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</si>
  <si>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</si>
  <si>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</si>
  <si>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</si>
  <si>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</si>
  <si>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</si>
  <si>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</si>
  <si>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</si>
  <si>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</si>
  <si>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</si>
  <si>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</si>
  <si>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</si>
  <si>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</si>
  <si>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</si>
  <si>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</si>
  <si>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</si>
  <si>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</si>
  <si>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</si>
  <si>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</si>
  <si>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</si>
  <si>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</si>
  <si>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</si>
  <si>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</si>
  <si>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</si>
  <si>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</si>
  <si>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</si>
  <si>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</si>
  <si>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</si>
  <si>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</si>
  <si>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</si>
  <si>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</si>
  <si>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</si>
  <si>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</si>
  <si>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</si>
  <si>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</si>
  <si>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</si>
  <si>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</si>
  <si>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</si>
  <si>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</si>
  <si>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</si>
  <si>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</si>
  <si>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</si>
  <si>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</si>
  <si>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</si>
  <si>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</si>
  <si>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</si>
  <si>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</si>
  <si>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</si>
  <si>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</si>
  <si>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</si>
  <si>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</si>
  <si>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</si>
  <si>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</si>
  <si>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</si>
  <si>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</si>
  <si>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</si>
  <si>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</si>
  <si>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</si>
  <si>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</si>
  <si>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</si>
  <si>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</si>
  <si>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</si>
  <si>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</si>
  <si>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</si>
  <si>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</si>
  <si>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</si>
  <si>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</si>
  <si>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</si>
  <si>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</si>
  <si>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</si>
  <si>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</si>
  <si>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</si>
  <si>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</si>
  <si>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</si>
  <si>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</si>
  <si>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</si>
  <si>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</si>
  <si>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</si>
  <si>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</si>
  <si>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</si>
  <si>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</si>
  <si>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</si>
  <si>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</si>
  <si>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</si>
  <si>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</si>
  <si>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</si>
  <si>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</si>
  <si>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</si>
  <si>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</si>
  <si>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</si>
  <si>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</si>
  <si>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</si>
  <si>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</si>
  <si>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</si>
  <si>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</si>
  <si>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</si>
  <si>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</si>
  <si>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</si>
  <si>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</si>
  <si>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</si>
  <si>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</si>
  <si>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</si>
  <si>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</si>
  <si>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</si>
  <si>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</si>
  <si>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</si>
  <si>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</si>
  <si>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</si>
  <si>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</si>
  <si>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</si>
  <si>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</si>
  <si>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</si>
  <si>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</si>
  <si>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</si>
  <si>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</si>
  <si>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</si>
  <si>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</si>
  <si>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</si>
  <si>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</si>
  <si>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</si>
  <si>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</si>
  <si>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</si>
  <si>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</si>
  <si>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</si>
  <si>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</si>
  <si>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</si>
  <si>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</si>
  <si>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</si>
  <si>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</si>
  <si>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</si>
  <si>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</si>
  <si>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</si>
  <si>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</si>
  <si>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</si>
  <si>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</si>
  <si>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</si>
  <si>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</si>
  <si>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</si>
  <si>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</si>
  <si>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</si>
  <si>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</si>
  <si>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</si>
  <si>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</si>
  <si>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</si>
  <si>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</si>
  <si>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</si>
  <si>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</si>
  <si>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</si>
  <si>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</si>
  <si>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</si>
  <si>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12100_令和5年度</t>
  </si>
  <si>
    <t>12100</t>
  </si>
  <si>
    <t>千葉市</t>
  </si>
  <si>
    <t>12204_令和5年度</t>
  </si>
  <si>
    <t>12204</t>
  </si>
  <si>
    <t>船橋市</t>
  </si>
  <si>
    <t>12100_令和3年度</t>
  </si>
  <si>
    <t>12204_令和3年度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</si>
  <si>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</si>
  <si>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</si>
  <si>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</si>
  <si>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</si>
  <si>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</si>
  <si>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</si>
  <si>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</si>
  <si>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</si>
  <si>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</si>
  <si>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</si>
  <si>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</si>
  <si>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</si>
  <si>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</si>
  <si>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14100_平成2年度</t>
  </si>
  <si>
    <t>14100</t>
  </si>
  <si>
    <t>横浜市</t>
  </si>
  <si>
    <t>14100_平成17年度</t>
  </si>
  <si>
    <t>14100_平成18年度</t>
  </si>
  <si>
    <t>14100_平成19年度</t>
  </si>
  <si>
    <t>14100_平成20年度</t>
  </si>
  <si>
    <t>14100_平成21年度</t>
  </si>
  <si>
    <t>14100_平成22年度</t>
  </si>
  <si>
    <t>14100_平成23年度</t>
  </si>
  <si>
    <t>14100_平成24年度</t>
  </si>
  <si>
    <t>14100_平成25年度</t>
  </si>
  <si>
    <t>14100_平成26年度</t>
  </si>
  <si>
    <t>14100_平成27年度</t>
  </si>
  <si>
    <t>14100_平成28年度</t>
  </si>
  <si>
    <t>14100_平成29年度</t>
  </si>
  <si>
    <t>14100_平成30年度</t>
  </si>
  <si>
    <t>14100_令和元年度</t>
  </si>
  <si>
    <t>14100_令和2年度</t>
  </si>
  <si>
    <t>14100_令和3年度</t>
  </si>
  <si>
    <t>14100_令和4年度</t>
  </si>
  <si>
    <t>14100_令和5年度</t>
  </si>
  <si>
    <t>14100_令和6年度</t>
  </si>
  <si>
    <t>令和6年度</t>
  </si>
  <si>
    <t>27100_平成2年度</t>
  </si>
  <si>
    <t>27100</t>
  </si>
  <si>
    <t>大阪市</t>
  </si>
  <si>
    <t>27100_平成17年度</t>
  </si>
  <si>
    <t>27100_平成18年度</t>
  </si>
  <si>
    <t>27100_平成19年度</t>
  </si>
  <si>
    <t>27100_平成20年度</t>
  </si>
  <si>
    <t>27100_平成21年度</t>
  </si>
  <si>
    <t>27100_平成22年度</t>
  </si>
  <si>
    <t>27100_平成23年度</t>
  </si>
  <si>
    <t>27100_平成24年度</t>
  </si>
  <si>
    <t>27100_平成25年度</t>
  </si>
  <si>
    <t>27100_平成26年度</t>
  </si>
  <si>
    <t>27100_平成27年度</t>
  </si>
  <si>
    <t>27100_平成28年度</t>
  </si>
  <si>
    <t>27100_平成29年度</t>
  </si>
  <si>
    <t>27100_平成30年度</t>
  </si>
  <si>
    <t>27100_令和元年度</t>
  </si>
  <si>
    <t>27100_令和2年度</t>
  </si>
  <si>
    <t>27100_令和3年度</t>
  </si>
  <si>
    <t>27100_令和4年度</t>
  </si>
  <si>
    <t>27100_令和5年度</t>
  </si>
  <si>
    <t>27100_令和6年度</t>
  </si>
  <si>
    <t>23100_平成2年度</t>
  </si>
  <si>
    <t>23100</t>
  </si>
  <si>
    <t>名古屋市</t>
  </si>
  <si>
    <t>23100_平成17年度</t>
  </si>
  <si>
    <t>23100_平成18年度</t>
  </si>
  <si>
    <t>23100_平成19年度</t>
  </si>
  <si>
    <t>23100_平成20年度</t>
  </si>
  <si>
    <t>23100_平成21年度</t>
  </si>
  <si>
    <t>23100_平成22年度</t>
  </si>
  <si>
    <t>23100_平成23年度</t>
  </si>
  <si>
    <t>23100_平成24年度</t>
  </si>
  <si>
    <t>23100_平成25年度</t>
  </si>
  <si>
    <t>23100_平成26年度</t>
  </si>
  <si>
    <t>23100_平成27年度</t>
  </si>
  <si>
    <t>23100_平成28年度</t>
  </si>
  <si>
    <t>23100_平成29年度</t>
  </si>
  <si>
    <t>23100_平成30年度</t>
  </si>
  <si>
    <t>23100_令和元年度</t>
  </si>
  <si>
    <t>23100_令和2年度</t>
  </si>
  <si>
    <t>23100_令和3年度</t>
  </si>
  <si>
    <t>23100_令和4年度</t>
  </si>
  <si>
    <t>23100_令和5年度</t>
  </si>
  <si>
    <t>23100_令和6年度</t>
  </si>
  <si>
    <t>01100_平成2年度</t>
  </si>
  <si>
    <t>01100</t>
  </si>
  <si>
    <t>札幌市</t>
  </si>
  <si>
    <t>01100_平成17年度</t>
  </si>
  <si>
    <t>01100_平成18年度</t>
  </si>
  <si>
    <t>01100_平成19年度</t>
  </si>
  <si>
    <t>01100_平成20年度</t>
  </si>
  <si>
    <t>01100_平成21年度</t>
  </si>
  <si>
    <t>01100_平成22年度</t>
  </si>
  <si>
    <t>01100_平成23年度</t>
  </si>
  <si>
    <t>01100_平成24年度</t>
  </si>
  <si>
    <t>01100_平成25年度</t>
  </si>
  <si>
    <t>01100_平成26年度</t>
  </si>
  <si>
    <t>01100_平成27年度</t>
  </si>
  <si>
    <t>01100_平成28年度</t>
  </si>
  <si>
    <t>01100_平成29年度</t>
  </si>
  <si>
    <t>01100_平成30年度</t>
  </si>
  <si>
    <t>01100_令和元年度</t>
  </si>
  <si>
    <t>01100_令和2年度</t>
  </si>
  <si>
    <t>01100_令和3年度</t>
  </si>
  <si>
    <t>01100_令和4年度</t>
  </si>
  <si>
    <t>01100_令和5年度</t>
  </si>
  <si>
    <t>01100_令和6年度</t>
  </si>
  <si>
    <t>40130_平成2年度</t>
  </si>
  <si>
    <t>40130</t>
  </si>
  <si>
    <t>福岡市</t>
  </si>
  <si>
    <t>40130_平成17年度</t>
  </si>
  <si>
    <t>40130_平成18年度</t>
  </si>
  <si>
    <t>40130_平成19年度</t>
  </si>
  <si>
    <t>40130_平成20年度</t>
  </si>
  <si>
    <t>40130_平成21年度</t>
  </si>
  <si>
    <t>40130_平成22年度</t>
  </si>
  <si>
    <t>40130_平成23年度</t>
  </si>
  <si>
    <t>40130_平成24年度</t>
  </si>
  <si>
    <t>40130_平成25年度</t>
  </si>
  <si>
    <t>40130_平成26年度</t>
  </si>
  <si>
    <t>40130_平成27年度</t>
  </si>
  <si>
    <t>40130_平成28年度</t>
  </si>
  <si>
    <t>40130_平成29年度</t>
  </si>
  <si>
    <t>40130_平成30年度</t>
  </si>
  <si>
    <t>40130_令和元年度</t>
  </si>
  <si>
    <t>40130_令和2年度</t>
  </si>
  <si>
    <t>40130_令和3年度</t>
  </si>
  <si>
    <t>40130_令和4年度</t>
  </si>
  <si>
    <t>40130_令和5年度</t>
  </si>
  <si>
    <t>40130_令和6年度</t>
  </si>
  <si>
    <t>14130_平成2年度</t>
  </si>
  <si>
    <t>14130</t>
  </si>
  <si>
    <t>川崎市</t>
  </si>
  <si>
    <t>14130_平成17年度</t>
  </si>
  <si>
    <t>14130_平成18年度</t>
  </si>
  <si>
    <t>14130_平成19年度</t>
  </si>
  <si>
    <t>14130_平成20年度</t>
  </si>
  <si>
    <t>14130_平成21年度</t>
  </si>
  <si>
    <t>14130_平成22年度</t>
  </si>
  <si>
    <t>14130_平成23年度</t>
  </si>
  <si>
    <t>14130_平成24年度</t>
  </si>
  <si>
    <t>14130_平成25年度</t>
  </si>
  <si>
    <t>14130_平成26年度</t>
  </si>
  <si>
    <t>14130_平成27年度</t>
  </si>
  <si>
    <t>14130_平成28年度</t>
  </si>
  <si>
    <t>14130_平成29年度</t>
  </si>
  <si>
    <t>14130_平成30年度</t>
  </si>
  <si>
    <t>14130_令和元年度</t>
  </si>
  <si>
    <t>14130_令和2年度</t>
  </si>
  <si>
    <t>14130_令和3年度</t>
  </si>
  <si>
    <t>14130_令和4年度</t>
  </si>
  <si>
    <t>14130_令和5年度</t>
  </si>
  <si>
    <t>14130_令和6年度</t>
  </si>
  <si>
    <t>28100_平成2年度</t>
  </si>
  <si>
    <t>28100</t>
  </si>
  <si>
    <t>神戸市</t>
  </si>
  <si>
    <t>28100_平成17年度</t>
  </si>
  <si>
    <t>28100_平成18年度</t>
  </si>
  <si>
    <t>28100_平成19年度</t>
  </si>
  <si>
    <t>28100_平成20年度</t>
  </si>
  <si>
    <t>28100_平成21年度</t>
  </si>
  <si>
    <t>28100_平成22年度</t>
  </si>
  <si>
    <t>28100_平成23年度</t>
  </si>
  <si>
    <t>28100_平成24年度</t>
  </si>
  <si>
    <t>28100_平成25年度</t>
  </si>
  <si>
    <t>28100_平成26年度</t>
  </si>
  <si>
    <t>28100_平成27年度</t>
  </si>
  <si>
    <t>28100_平成28年度</t>
  </si>
  <si>
    <t>28100_平成29年度</t>
  </si>
  <si>
    <t>28100_平成30年度</t>
  </si>
  <si>
    <t>28100_令和元年度</t>
  </si>
  <si>
    <t>28100_令和2年度</t>
  </si>
  <si>
    <t>28100_令和3年度</t>
  </si>
  <si>
    <t>28100_令和4年度</t>
  </si>
  <si>
    <t>28100_令和5年度</t>
  </si>
  <si>
    <t>28100_令和6年度</t>
  </si>
  <si>
    <t>26100_平成2年度</t>
  </si>
  <si>
    <t>26100</t>
  </si>
  <si>
    <t>京都市</t>
  </si>
  <si>
    <t>26100_平成17年度</t>
  </si>
  <si>
    <t>26100_平成18年度</t>
  </si>
  <si>
    <t>26100_平成19年度</t>
  </si>
  <si>
    <t>26100_平成20年度</t>
  </si>
  <si>
    <t>26100_平成21年度</t>
  </si>
  <si>
    <t>26100_平成22年度</t>
  </si>
  <si>
    <t>26100_平成23年度</t>
  </si>
  <si>
    <t>26100_平成24年度</t>
  </si>
  <si>
    <t>26100_平成25年度</t>
  </si>
  <si>
    <t>26100_平成26年度</t>
  </si>
  <si>
    <t>26100_平成27年度</t>
  </si>
  <si>
    <t>26100_平成28年度</t>
  </si>
  <si>
    <t>26100_平成29年度</t>
  </si>
  <si>
    <t>26100_平成30年度</t>
  </si>
  <si>
    <t>26100_令和元年度</t>
  </si>
  <si>
    <t>26100_令和2年度</t>
  </si>
  <si>
    <t>26100_令和3年度</t>
  </si>
  <si>
    <t>26100_令和4年度</t>
  </si>
  <si>
    <t>26100_令和5年度</t>
  </si>
  <si>
    <t>26100_令和6年度</t>
  </si>
  <si>
    <t>11100_平成2年度</t>
  </si>
  <si>
    <t>11100</t>
  </si>
  <si>
    <t>さいたま市</t>
  </si>
  <si>
    <t>11100_平成17年度</t>
  </si>
  <si>
    <t>11100_平成18年度</t>
  </si>
  <si>
    <t>11100_平成19年度</t>
  </si>
  <si>
    <t>11100_平成20年度</t>
  </si>
  <si>
    <t>11100_平成21年度</t>
  </si>
  <si>
    <t>11100_平成22年度</t>
  </si>
  <si>
    <t>11100_平成23年度</t>
  </si>
  <si>
    <t>11100_平成24年度</t>
  </si>
  <si>
    <t>11100_平成25年度</t>
  </si>
  <si>
    <t>11100_平成26年度</t>
  </si>
  <si>
    <t>11100_平成27年度</t>
  </si>
  <si>
    <t>11100_平成28年度</t>
  </si>
  <si>
    <t>11100_平成29年度</t>
  </si>
  <si>
    <t>11100_平成30年度</t>
  </si>
  <si>
    <t>11100_令和元年度</t>
  </si>
  <si>
    <t>11100_令和2年度</t>
  </si>
  <si>
    <t>11100_令和3年度</t>
  </si>
  <si>
    <t>11100_令和4年度</t>
  </si>
  <si>
    <t>11100_令和5年度</t>
  </si>
  <si>
    <t>11100_令和6年度</t>
  </si>
  <si>
    <t>34100_平成2年度</t>
  </si>
  <si>
    <t>34100</t>
  </si>
  <si>
    <t>広島市</t>
  </si>
  <si>
    <t>34100_平成17年度</t>
  </si>
  <si>
    <t>34100_平成18年度</t>
  </si>
  <si>
    <t>34100_平成19年度</t>
  </si>
  <si>
    <t>34100_平成20年度</t>
  </si>
  <si>
    <t>34100_平成21年度</t>
  </si>
  <si>
    <t>34100_平成22年度</t>
  </si>
  <si>
    <t>34100_平成23年度</t>
  </si>
  <si>
    <t>34100_平成24年度</t>
  </si>
  <si>
    <t>34100_平成25年度</t>
  </si>
  <si>
    <t>34100_平成26年度</t>
  </si>
  <si>
    <t>34100_平成27年度</t>
  </si>
  <si>
    <t>34100_平成28年度</t>
  </si>
  <si>
    <t>34100_平成29年度</t>
  </si>
  <si>
    <t>34100_平成30年度</t>
  </si>
  <si>
    <t>34100_令和元年度</t>
  </si>
  <si>
    <t>34100_令和2年度</t>
  </si>
  <si>
    <t>34100_令和3年度</t>
  </si>
  <si>
    <t>34100_令和4年度</t>
  </si>
  <si>
    <t>34100_令和5年度</t>
  </si>
  <si>
    <t>34100_令和6年度</t>
  </si>
  <si>
    <t>04100_平成2年度</t>
  </si>
  <si>
    <t>04100</t>
  </si>
  <si>
    <t>仙台市</t>
  </si>
  <si>
    <t>04100_平成17年度</t>
  </si>
  <si>
    <t>04100_平成18年度</t>
  </si>
  <si>
    <t>04100_平成19年度</t>
  </si>
  <si>
    <t>04100_平成20年度</t>
  </si>
  <si>
    <t>04100_平成21年度</t>
  </si>
  <si>
    <t>04100_平成22年度</t>
  </si>
  <si>
    <t>04100_平成23年度</t>
  </si>
  <si>
    <t>04100_平成24年度</t>
  </si>
  <si>
    <t>04100_平成25年度</t>
  </si>
  <si>
    <t>04100_平成26年度</t>
  </si>
  <si>
    <t>04100_平成27年度</t>
  </si>
  <si>
    <t>04100_平成28年度</t>
  </si>
  <si>
    <t>04100_平成29年度</t>
  </si>
  <si>
    <t>04100_平成30年度</t>
  </si>
  <si>
    <t>04100_令和元年度</t>
  </si>
  <si>
    <t>04100_令和2年度</t>
  </si>
  <si>
    <t>04100_令和3年度</t>
  </si>
  <si>
    <t>04100_令和4年度</t>
  </si>
  <si>
    <t>04100_令和5年度</t>
  </si>
  <si>
    <t>04100_令和6年度</t>
  </si>
  <si>
    <t>12100_平成2年度</t>
  </si>
  <si>
    <t>12100_平成17年度</t>
  </si>
  <si>
    <t>12100_平成18年度</t>
  </si>
  <si>
    <t>12100_平成19年度</t>
  </si>
  <si>
    <t>12100_平成20年度</t>
  </si>
  <si>
    <t>12100_平成21年度</t>
  </si>
  <si>
    <t>12100_平成22年度</t>
  </si>
  <si>
    <t>12100_平成23年度</t>
  </si>
  <si>
    <t>12100_平成24年度</t>
  </si>
  <si>
    <t>12100_平成25年度</t>
  </si>
  <si>
    <t>12100_平成26年度</t>
  </si>
  <si>
    <t>12100_平成27年度</t>
  </si>
  <si>
    <t>12100_平成28年度</t>
  </si>
  <si>
    <t>12100_平成29年度</t>
  </si>
  <si>
    <t>12100_平成30年度</t>
  </si>
  <si>
    <t>12100_令和元年度</t>
  </si>
  <si>
    <t>12100_令和2年度</t>
  </si>
  <si>
    <t>12100_令和4年度</t>
  </si>
  <si>
    <t>12100_令和6年度</t>
  </si>
  <si>
    <t>40100_平成2年度</t>
  </si>
  <si>
    <t>40100</t>
  </si>
  <si>
    <t>北九州市</t>
  </si>
  <si>
    <t>40100_平成17年度</t>
  </si>
  <si>
    <t>40100_平成18年度</t>
  </si>
  <si>
    <t>40100_平成19年度</t>
  </si>
  <si>
    <t>40100_平成20年度</t>
  </si>
  <si>
    <t>40100_平成21年度</t>
  </si>
  <si>
    <t>40100_平成22年度</t>
  </si>
  <si>
    <t>40100_平成23年度</t>
  </si>
  <si>
    <t>40100_平成24年度</t>
  </si>
  <si>
    <t>40100_平成25年度</t>
  </si>
  <si>
    <t>40100_平成26年度</t>
  </si>
  <si>
    <t>40100_平成27年度</t>
  </si>
  <si>
    <t>40100_平成28年度</t>
  </si>
  <si>
    <t>40100_平成29年度</t>
  </si>
  <si>
    <t>40100_平成30年度</t>
  </si>
  <si>
    <t>40100_令和元年度</t>
  </si>
  <si>
    <t>40100_令和2年度</t>
  </si>
  <si>
    <t>40100_令和3年度</t>
  </si>
  <si>
    <t>40100_令和4年度</t>
  </si>
  <si>
    <t>40100_令和5年度</t>
  </si>
  <si>
    <t>40100_令和6年度</t>
  </si>
  <si>
    <t>13112_平成2年度</t>
  </si>
  <si>
    <t>13112</t>
  </si>
  <si>
    <t>世田谷区</t>
  </si>
  <si>
    <t>13112_平成17年度</t>
  </si>
  <si>
    <t>13112_平成18年度</t>
  </si>
  <si>
    <t>13112_平成19年度</t>
  </si>
  <si>
    <t>13112_平成20年度</t>
  </si>
  <si>
    <t>13112_平成21年度</t>
  </si>
  <si>
    <t>13112_平成22年度</t>
  </si>
  <si>
    <t>13112_平成23年度</t>
  </si>
  <si>
    <t>13112_平成24年度</t>
  </si>
  <si>
    <t>13112_平成25年度</t>
  </si>
  <si>
    <t>13112_平成26年度</t>
  </si>
  <si>
    <t>13112_平成27年度</t>
  </si>
  <si>
    <t>13112_平成28年度</t>
  </si>
  <si>
    <t>13112_平成29年度</t>
  </si>
  <si>
    <t>13112_平成30年度</t>
  </si>
  <si>
    <t>13112_令和元年度</t>
  </si>
  <si>
    <t>13112_令和2年度</t>
  </si>
  <si>
    <t>13112_令和3年度</t>
  </si>
  <si>
    <t>13112_令和4年度</t>
  </si>
  <si>
    <t>13112_令和5年度</t>
  </si>
  <si>
    <t>13112_令和6年度</t>
  </si>
  <si>
    <t>27140_平成2年度</t>
  </si>
  <si>
    <t>27140</t>
  </si>
  <si>
    <t>堺市</t>
  </si>
  <si>
    <t>27140_平成17年度</t>
  </si>
  <si>
    <t>27140_平成18年度</t>
  </si>
  <si>
    <t>27140_平成19年度</t>
  </si>
  <si>
    <t>27140_平成20年度</t>
  </si>
  <si>
    <t>27140_平成21年度</t>
  </si>
  <si>
    <t>27140_平成22年度</t>
  </si>
  <si>
    <t>27140_平成23年度</t>
  </si>
  <si>
    <t>27140_平成24年度</t>
  </si>
  <si>
    <t>27140_平成25年度</t>
  </si>
  <si>
    <t>27140_平成26年度</t>
  </si>
  <si>
    <t>27140_平成27年度</t>
  </si>
  <si>
    <t>27140_平成28年度</t>
  </si>
  <si>
    <t>27140_平成29年度</t>
  </si>
  <si>
    <t>27140_平成30年度</t>
  </si>
  <si>
    <t>27140_令和元年度</t>
  </si>
  <si>
    <t>27140_令和2年度</t>
  </si>
  <si>
    <t>27140_令和3年度</t>
  </si>
  <si>
    <t>27140_令和4年度</t>
  </si>
  <si>
    <t>27140_令和5年度</t>
  </si>
  <si>
    <t>27140_令和6年度</t>
  </si>
  <si>
    <t>22130_平成2年度</t>
  </si>
  <si>
    <t>22130</t>
  </si>
  <si>
    <t>浜松市</t>
  </si>
  <si>
    <t>22130_平成17年度</t>
  </si>
  <si>
    <t>22130_平成18年度</t>
  </si>
  <si>
    <t>22130_平成19年度</t>
  </si>
  <si>
    <t>22130_平成20年度</t>
  </si>
  <si>
    <t>22130_平成21年度</t>
  </si>
  <si>
    <t>22130_平成22年度</t>
  </si>
  <si>
    <t>22130_平成23年度</t>
  </si>
  <si>
    <t>22130_平成24年度</t>
  </si>
  <si>
    <t>22130_平成25年度</t>
  </si>
  <si>
    <t>22130_平成26年度</t>
  </si>
  <si>
    <t>22130_平成27年度</t>
  </si>
  <si>
    <t>22130_平成28年度</t>
  </si>
  <si>
    <t>22130_平成29年度</t>
  </si>
  <si>
    <t>22130_平成30年度</t>
  </si>
  <si>
    <t>22130_令和元年度</t>
  </si>
  <si>
    <t>22130_令和2年度</t>
  </si>
  <si>
    <t>22130_令和3年度</t>
  </si>
  <si>
    <t>22130_令和4年度</t>
  </si>
  <si>
    <t>22130_令和5年度</t>
  </si>
  <si>
    <t>22130_令和6年度</t>
  </si>
  <si>
    <t>15100_平成2年度</t>
  </si>
  <si>
    <t>15100</t>
  </si>
  <si>
    <t>新潟市</t>
  </si>
  <si>
    <t>15100_平成17年度</t>
  </si>
  <si>
    <t>15100_平成18年度</t>
  </si>
  <si>
    <t>15100_平成19年度</t>
  </si>
  <si>
    <t>15100_平成20年度</t>
  </si>
  <si>
    <t>15100_平成21年度</t>
  </si>
  <si>
    <t>15100_平成22年度</t>
  </si>
  <si>
    <t>15100_平成23年度</t>
  </si>
  <si>
    <t>15100_平成24年度</t>
  </si>
  <si>
    <t>15100_平成25年度</t>
  </si>
  <si>
    <t>15100_平成26年度</t>
  </si>
  <si>
    <t>15100_平成27年度</t>
  </si>
  <si>
    <t>15100_平成28年度</t>
  </si>
  <si>
    <t>15100_平成29年度</t>
  </si>
  <si>
    <t>15100_平成30年度</t>
  </si>
  <si>
    <t>15100_令和元年度</t>
  </si>
  <si>
    <t>15100_令和2年度</t>
  </si>
  <si>
    <t>15100_令和3年度</t>
  </si>
  <si>
    <t>15100_令和4年度</t>
  </si>
  <si>
    <t>15100_令和5年度</t>
  </si>
  <si>
    <t>15100_令和6年度</t>
  </si>
  <si>
    <t>13120_平成2年度</t>
  </si>
  <si>
    <t>13120</t>
  </si>
  <si>
    <t>練馬区</t>
  </si>
  <si>
    <t>13120_平成17年度</t>
  </si>
  <si>
    <t>13120_平成18年度</t>
  </si>
  <si>
    <t>13120_平成19年度</t>
  </si>
  <si>
    <t>13120_平成20年度</t>
  </si>
  <si>
    <t>13120_平成21年度</t>
  </si>
  <si>
    <t>13120_平成22年度</t>
  </si>
  <si>
    <t>13120_平成23年度</t>
  </si>
  <si>
    <t>13120_平成24年度</t>
  </si>
  <si>
    <t>13120_平成25年度</t>
  </si>
  <si>
    <t>13120_平成26年度</t>
  </si>
  <si>
    <t>13120_平成27年度</t>
  </si>
  <si>
    <t>13120_平成28年度</t>
  </si>
  <si>
    <t>13120_平成29年度</t>
  </si>
  <si>
    <t>13120_平成30年度</t>
  </si>
  <si>
    <t>13120_令和元年度</t>
  </si>
  <si>
    <t>13120_令和2年度</t>
  </si>
  <si>
    <t>13120_令和3年度</t>
  </si>
  <si>
    <t>13120_令和4年度</t>
  </si>
  <si>
    <t>13120_令和5年度</t>
  </si>
  <si>
    <t>13120_令和6年度</t>
  </si>
  <si>
    <t>13111_平成2年度</t>
  </si>
  <si>
    <t>13111</t>
  </si>
  <si>
    <t>大田区</t>
  </si>
  <si>
    <t>13111_平成17年度</t>
  </si>
  <si>
    <t>13111_平成18年度</t>
  </si>
  <si>
    <t>13111_平成19年度</t>
  </si>
  <si>
    <t>13111_平成20年度</t>
  </si>
  <si>
    <t>13111_平成21年度</t>
  </si>
  <si>
    <t>13111_平成22年度</t>
  </si>
  <si>
    <t>13111_平成23年度</t>
  </si>
  <si>
    <t>13111_平成24年度</t>
  </si>
  <si>
    <t>13111_平成25年度</t>
  </si>
  <si>
    <t>13111_平成26年度</t>
  </si>
  <si>
    <t>13111_平成27年度</t>
  </si>
  <si>
    <t>13111_平成28年度</t>
  </si>
  <si>
    <t>13111_平成29年度</t>
  </si>
  <si>
    <t>13111_平成30年度</t>
  </si>
  <si>
    <t>13111_令和元年度</t>
  </si>
  <si>
    <t>13111_令和2年度</t>
  </si>
  <si>
    <t>13111_令和3年度</t>
  </si>
  <si>
    <t>13111_令和4年度</t>
  </si>
  <si>
    <t>13111_令和5年度</t>
  </si>
  <si>
    <t>13111_令和6年度</t>
  </si>
  <si>
    <t>43100_平成2年度</t>
  </si>
  <si>
    <t>43100</t>
  </si>
  <si>
    <t>熊本市</t>
  </si>
  <si>
    <t>43100_平成17年度</t>
  </si>
  <si>
    <t>43100_平成18年度</t>
  </si>
  <si>
    <t>43100_平成19年度</t>
  </si>
  <si>
    <t>43100_平成20年度</t>
  </si>
  <si>
    <t>43100_平成21年度</t>
  </si>
  <si>
    <t>43100_平成22年度</t>
  </si>
  <si>
    <t>43100_平成23年度</t>
  </si>
  <si>
    <t>43100_平成24年度</t>
  </si>
  <si>
    <t>43100_平成25年度</t>
  </si>
  <si>
    <t>43100_平成26年度</t>
  </si>
  <si>
    <t>43100_平成27年度</t>
  </si>
  <si>
    <t>43100_平成28年度</t>
  </si>
  <si>
    <t>43100_平成29年度</t>
  </si>
  <si>
    <t>43100_平成30年度</t>
  </si>
  <si>
    <t>43100_令和元年度</t>
  </si>
  <si>
    <t>43100_令和2年度</t>
  </si>
  <si>
    <t>43100_令和3年度</t>
  </si>
  <si>
    <t>43100_令和4年度</t>
  </si>
  <si>
    <t>43100_令和5年度</t>
  </si>
  <si>
    <t>43100_令和6年度</t>
  </si>
  <si>
    <t>14150_平成2年度</t>
  </si>
  <si>
    <t>14150</t>
  </si>
  <si>
    <t>相模原市</t>
  </si>
  <si>
    <t>14150_平成17年度</t>
  </si>
  <si>
    <t>14150_平成18年度</t>
  </si>
  <si>
    <t>14150_平成19年度</t>
  </si>
  <si>
    <t>14150_平成20年度</t>
  </si>
  <si>
    <t>14150_平成21年度</t>
  </si>
  <si>
    <t>14150_平成22年度</t>
  </si>
  <si>
    <t>14150_平成23年度</t>
  </si>
  <si>
    <t>14150_平成24年度</t>
  </si>
  <si>
    <t>14150_平成25年度</t>
  </si>
  <si>
    <t>14150_平成26年度</t>
  </si>
  <si>
    <t>14150_平成27年度</t>
  </si>
  <si>
    <t>14150_平成28年度</t>
  </si>
  <si>
    <t>14150_平成29年度</t>
  </si>
  <si>
    <t>14150_平成30年度</t>
  </si>
  <si>
    <t>14150_令和元年度</t>
  </si>
  <si>
    <t>14150_令和2年度</t>
  </si>
  <si>
    <t>14150_令和3年度</t>
  </si>
  <si>
    <t>14150_令和4年度</t>
  </si>
  <si>
    <t>14150_令和5年度</t>
  </si>
  <si>
    <t>14150_令和6年度</t>
  </si>
  <si>
    <t>33100_平成2年度</t>
  </si>
  <si>
    <t>33100</t>
  </si>
  <si>
    <t>岡山市</t>
  </si>
  <si>
    <t>33100_平成17年度</t>
  </si>
  <si>
    <t>33100_平成18年度</t>
  </si>
  <si>
    <t>33100_平成19年度</t>
  </si>
  <si>
    <t>33100_平成20年度</t>
  </si>
  <si>
    <t>33100_平成21年度</t>
  </si>
  <si>
    <t>33100_平成22年度</t>
  </si>
  <si>
    <t>33100_平成23年度</t>
  </si>
  <si>
    <t>33100_平成24年度</t>
  </si>
  <si>
    <t>33100_平成25年度</t>
  </si>
  <si>
    <t>33100_平成26年度</t>
  </si>
  <si>
    <t>33100_平成27年度</t>
  </si>
  <si>
    <t>33100_平成28年度</t>
  </si>
  <si>
    <t>33100_平成29年度</t>
  </si>
  <si>
    <t>33100_平成30年度</t>
  </si>
  <si>
    <t>33100_令和元年度</t>
  </si>
  <si>
    <t>33100_令和2年度</t>
  </si>
  <si>
    <t>33100_令和3年度</t>
  </si>
  <si>
    <t>33100_令和4年度</t>
  </si>
  <si>
    <t>33100_令和5年度</t>
  </si>
  <si>
    <t>33100_令和6年度</t>
  </si>
  <si>
    <t>13121_平成2年度</t>
  </si>
  <si>
    <t>13121</t>
  </si>
  <si>
    <t>足立区</t>
  </si>
  <si>
    <t>13121_平成17年度</t>
  </si>
  <si>
    <t>13121_平成18年度</t>
  </si>
  <si>
    <t>13121_平成19年度</t>
  </si>
  <si>
    <t>13121_平成20年度</t>
  </si>
  <si>
    <t>13121_平成21年度</t>
  </si>
  <si>
    <t>13121_平成22年度</t>
  </si>
  <si>
    <t>13121_平成23年度</t>
  </si>
  <si>
    <t>13121_平成24年度</t>
  </si>
  <si>
    <t>13121_平成25年度</t>
  </si>
  <si>
    <t>13121_平成26年度</t>
  </si>
  <si>
    <t>13121_平成27年度</t>
  </si>
  <si>
    <t>13121_平成28年度</t>
  </si>
  <si>
    <t>13121_平成29年度</t>
  </si>
  <si>
    <t>13121_平成30年度</t>
  </si>
  <si>
    <t>13121_令和元年度</t>
  </si>
  <si>
    <t>13121_令和2年度</t>
  </si>
  <si>
    <t>13121_令和3年度</t>
  </si>
  <si>
    <t>13121_令和4年度</t>
  </si>
  <si>
    <t>13121_令和5年度</t>
  </si>
  <si>
    <t>13121_令和6年度</t>
  </si>
  <si>
    <t>13123_平成2年度</t>
  </si>
  <si>
    <t>13123</t>
  </si>
  <si>
    <t>江戸川区</t>
  </si>
  <si>
    <t>13123_平成17年度</t>
  </si>
  <si>
    <t>13123_平成18年度</t>
  </si>
  <si>
    <t>13123_平成19年度</t>
  </si>
  <si>
    <t>13123_平成20年度</t>
  </si>
  <si>
    <t>13123_平成21年度</t>
  </si>
  <si>
    <t>13123_平成22年度</t>
  </si>
  <si>
    <t>13123_平成23年度</t>
  </si>
  <si>
    <t>13123_平成24年度</t>
  </si>
  <si>
    <t>13123_平成25年度</t>
  </si>
  <si>
    <t>13123_平成26年度</t>
  </si>
  <si>
    <t>13123_平成27年度</t>
  </si>
  <si>
    <t>13123_平成28年度</t>
  </si>
  <si>
    <t>13123_平成29年度</t>
  </si>
  <si>
    <t>13123_平成30年度</t>
  </si>
  <si>
    <t>13123_令和元年度</t>
  </si>
  <si>
    <t>13123_令和2年度</t>
  </si>
  <si>
    <t>13123_令和3年度</t>
  </si>
  <si>
    <t>13123_令和4年度</t>
  </si>
  <si>
    <t>13123_令和5年度</t>
  </si>
  <si>
    <t>13123_令和6年度</t>
  </si>
  <si>
    <t>22100_平成2年度</t>
  </si>
  <si>
    <t>22100</t>
  </si>
  <si>
    <t>静岡市</t>
  </si>
  <si>
    <t>22100_平成17年度</t>
  </si>
  <si>
    <t>22100_平成18年度</t>
  </si>
  <si>
    <t>22100_平成19年度</t>
  </si>
  <si>
    <t>22100_平成20年度</t>
  </si>
  <si>
    <t>22100_平成21年度</t>
  </si>
  <si>
    <t>22100_平成22年度</t>
  </si>
  <si>
    <t>22100_平成23年度</t>
  </si>
  <si>
    <t>22100_平成24年度</t>
  </si>
  <si>
    <t>22100_平成25年度</t>
  </si>
  <si>
    <t>22100_平成26年度</t>
  </si>
  <si>
    <t>22100_平成27年度</t>
  </si>
  <si>
    <t>22100_平成28年度</t>
  </si>
  <si>
    <t>22100_平成29年度</t>
  </si>
  <si>
    <t>22100_平成30年度</t>
  </si>
  <si>
    <t>22100_令和元年度</t>
  </si>
  <si>
    <t>22100_令和2年度</t>
  </si>
  <si>
    <t>22100_令和3年度</t>
  </si>
  <si>
    <t>22100_令和4年度</t>
  </si>
  <si>
    <t>22100_令和5年度</t>
  </si>
  <si>
    <t>22100_令和6年度</t>
  </si>
  <si>
    <t>12204_平成2年度</t>
  </si>
  <si>
    <t>12204_平成17年度</t>
  </si>
  <si>
    <t>12204_平成18年度</t>
  </si>
  <si>
    <t>12204_平成19年度</t>
  </si>
  <si>
    <t>12204_平成20年度</t>
  </si>
  <si>
    <t>12204_平成21年度</t>
  </si>
  <si>
    <t>12204_平成22年度</t>
  </si>
  <si>
    <t>12204_平成23年度</t>
  </si>
  <si>
    <t>12204_平成24年度</t>
  </si>
  <si>
    <t>12204_平成25年度</t>
  </si>
  <si>
    <t>12204_平成26年度</t>
  </si>
  <si>
    <t>12204_平成27年度</t>
  </si>
  <si>
    <t>12204_平成28年度</t>
  </si>
  <si>
    <t>12204_平成29年度</t>
  </si>
  <si>
    <t>12204_平成30年度</t>
  </si>
  <si>
    <t>12204_令和元年度</t>
  </si>
  <si>
    <t>12204_令和2年度</t>
  </si>
  <si>
    <t>12204_令和4年度</t>
  </si>
  <si>
    <t>12204_令和6年度</t>
  </si>
  <si>
    <t>11203_平成2年度</t>
  </si>
  <si>
    <t>11203</t>
  </si>
  <si>
    <t>川口市</t>
  </si>
  <si>
    <t>11203_平成17年度</t>
  </si>
  <si>
    <t>11203_平成18年度</t>
  </si>
  <si>
    <t>11203_平成19年度</t>
  </si>
  <si>
    <t>11203_平成20年度</t>
  </si>
  <si>
    <t>11203_平成21年度</t>
  </si>
  <si>
    <t>11203_平成22年度</t>
  </si>
  <si>
    <t>11203_平成23年度</t>
  </si>
  <si>
    <t>11203_平成24年度</t>
  </si>
  <si>
    <t>11203_平成25年度</t>
  </si>
  <si>
    <t>11203_平成26年度</t>
  </si>
  <si>
    <t>11203_平成27年度</t>
  </si>
  <si>
    <t>11203_平成28年度</t>
  </si>
  <si>
    <t>11203_平成29年度</t>
  </si>
  <si>
    <t>11203_平成30年度</t>
  </si>
  <si>
    <t>11203_令和元年度</t>
  </si>
  <si>
    <t>11203_令和2年度</t>
  </si>
  <si>
    <t>11203_令和3年度</t>
  </si>
  <si>
    <t>11203_令和4年度</t>
  </si>
  <si>
    <t>11203_令和5年度</t>
  </si>
  <si>
    <t>11203_令和6年度</t>
  </si>
  <si>
    <t>46201_平成2年度</t>
  </si>
  <si>
    <t>46201</t>
  </si>
  <si>
    <t>鹿児島市</t>
  </si>
  <si>
    <t>46201_平成17年度</t>
  </si>
  <si>
    <t>46201_平成18年度</t>
  </si>
  <si>
    <t>46201_平成19年度</t>
  </si>
  <si>
    <t>46201_平成20年度</t>
  </si>
  <si>
    <t>46201_平成21年度</t>
  </si>
  <si>
    <t>46201_平成22年度</t>
  </si>
  <si>
    <t>46201_平成23年度</t>
  </si>
  <si>
    <t>46201_平成24年度</t>
  </si>
  <si>
    <t>46201_平成25年度</t>
  </si>
  <si>
    <t>46201_平成26年度</t>
  </si>
  <si>
    <t>46201_平成27年度</t>
  </si>
  <si>
    <t>46201_平成28年度</t>
  </si>
  <si>
    <t>46201_平成29年度</t>
  </si>
  <si>
    <t>46201_平成30年度</t>
  </si>
  <si>
    <t>46201_令和元年度</t>
  </si>
  <si>
    <t>46201_令和2年度</t>
  </si>
  <si>
    <t>46201_令和3年度</t>
  </si>
  <si>
    <t>46201_令和4年度</t>
  </si>
  <si>
    <t>46201_令和5年度</t>
  </si>
  <si>
    <t>46201_令和6年度</t>
  </si>
  <si>
    <t>13119_平成2年度</t>
  </si>
  <si>
    <t>13119</t>
  </si>
  <si>
    <t>板橋区</t>
  </si>
  <si>
    <t>13119_平成17年度</t>
  </si>
  <si>
    <t>13119_平成18年度</t>
  </si>
  <si>
    <t>13119_平成19年度</t>
  </si>
  <si>
    <t>13119_平成20年度</t>
  </si>
  <si>
    <t>13119_平成21年度</t>
  </si>
  <si>
    <t>13119_平成22年度</t>
  </si>
  <si>
    <t>13119_平成23年度</t>
  </si>
  <si>
    <t>13119_平成24年度</t>
  </si>
  <si>
    <t>13119_平成25年度</t>
  </si>
  <si>
    <t>13119_平成26年度</t>
  </si>
  <si>
    <t>13119_平成27年度</t>
  </si>
  <si>
    <t>13119_平成28年度</t>
  </si>
  <si>
    <t>13119_平成29年度</t>
  </si>
  <si>
    <t>13119_平成30年度</t>
  </si>
  <si>
    <t>13119_令和元年度</t>
  </si>
  <si>
    <t>13119_令和2年度</t>
  </si>
  <si>
    <t>13119_令和3年度</t>
  </si>
  <si>
    <t>13119_令和4年度</t>
  </si>
  <si>
    <t>13119_令和5年度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</si>
  <si>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</si>
  <si>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</si>
  <si>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</si>
  <si>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</si>
  <si>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</si>
  <si>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</si>
  <si>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</si>
  <si>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</si>
  <si>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</si>
  <si>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</si>
  <si>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</si>
  <si>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</si>
  <si>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</si>
  <si>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</si>
  <si>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</si>
  <si>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</si>
  <si>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</si>
  <si>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</si>
  <si>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</si>
  <si>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</si>
  <si>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</si>
  <si>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</si>
  <si>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</si>
  <si>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</si>
  <si>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</si>
  <si>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</si>
  <si>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</si>
  <si>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</si>
  <si>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</si>
  <si>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</si>
  <si>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</si>
  <si>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</si>
  <si>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</si>
  <si>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</si>
  <si>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</si>
  <si>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</si>
  <si>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</si>
  <si>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</si>
  <si>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</si>
  <si>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</si>
  <si>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</si>
  <si>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</si>
  <si>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</si>
  <si>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</si>
  <si>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</si>
  <si>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</si>
  <si>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</si>
  <si>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</si>
  <si>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</si>
  <si>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</si>
  <si>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</si>
  <si>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</si>
  <si>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</si>
  <si>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</si>
  <si>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</si>
  <si>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</si>
  <si>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</si>
  <si>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</si>
  <si>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</si>
  <si>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</si>
  <si>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</si>
  <si>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</si>
  <si>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</si>
  <si>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</si>
  <si>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</si>
  <si>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</si>
  <si>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</si>
  <si>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</si>
  <si>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</si>
  <si>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</si>
  <si>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</si>
  <si>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</si>
  <si>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</si>
  <si>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</si>
  <si>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</si>
  <si>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</si>
  <si>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</si>
  <si>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</si>
  <si>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</si>
  <si>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</si>
  <si>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</si>
  <si>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</si>
  <si>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</si>
  <si>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</si>
  <si>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</si>
  <si>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</si>
  <si>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</si>
  <si>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</si>
  <si>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</si>
  <si>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</si>
  <si>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</si>
  <si>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</si>
  <si>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</si>
  <si>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</si>
  <si>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</si>
  <si>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</si>
  <si>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</si>
  <si>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</si>
  <si>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</si>
  <si>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</si>
  <si>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</si>
  <si>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</si>
  <si>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</si>
  <si>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</si>
  <si>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</si>
  <si>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</si>
  <si>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</si>
  <si>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</si>
  <si>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</si>
  <si>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</si>
  <si>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</si>
  <si>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</si>
  <si>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</si>
  <si>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</si>
  <si>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</si>
  <si>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</si>
  <si>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</si>
  <si>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</si>
  <si>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</si>
  <si>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</si>
  <si>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</si>
  <si>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</si>
  <si>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</si>
  <si>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</si>
  <si>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</si>
  <si>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</si>
  <si>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</si>
  <si>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</si>
  <si>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</si>
  <si>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</si>
  <si>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</si>
  <si>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</si>
  <si>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</si>
  <si>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</si>
  <si>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</si>
  <si>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</si>
  <si>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</si>
  <si>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</si>
  <si>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</si>
  <si>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</si>
  <si>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</si>
  <si>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</si>
  <si>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</si>
  <si>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</si>
  <si>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</si>
  <si>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</si>
  <si>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</si>
  <si>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</si>
  <si>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</si>
  <si>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</si>
  <si>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</si>
  <si>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</si>
  <si>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</si>
  <si>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</si>
  <si>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</si>
  <si>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</si>
  <si>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</si>
  <si>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</si>
  <si>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</si>
  <si>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</si>
  <si>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</si>
  <si>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</si>
  <si>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</si>
  <si>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</si>
  <si>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</si>
  <si>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</si>
  <si>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</si>
  <si>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</si>
  <si>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</si>
  <si>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</si>
  <si>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</si>
  <si>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</si>
  <si>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</si>
  <si>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</si>
  <si>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</si>
  <si>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</si>
  <si>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</si>
  <si>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</si>
  <si>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</si>
  <si>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</si>
  <si>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</si>
  <si>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</si>
  <si>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</si>
  <si>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</si>
  <si>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</si>
  <si>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</si>
  <si>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</si>
  <si>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</si>
  <si>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</si>
  <si>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</si>
  <si>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</si>
  <si>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</si>
  <si>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</si>
  <si>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</si>
  <si>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</si>
  <si>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</si>
  <si>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</si>
  <si>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</si>
  <si>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</si>
  <si>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</si>
  <si>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</si>
  <si>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</si>
  <si>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</si>
  <si>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</si>
  <si>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</si>
  <si>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</si>
  <si>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</si>
  <si>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</si>
  <si>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</si>
  <si>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</si>
  <si>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</si>
  <si>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</si>
  <si>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</si>
  <si>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</si>
  <si>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</si>
  <si>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</si>
  <si>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</si>
  <si>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</si>
  <si>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</si>
  <si>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</si>
  <si>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</si>
  <si>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</si>
  <si>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</si>
  <si>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</si>
  <si>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</si>
  <si>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</si>
  <si>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</si>
  <si>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</si>
  <si>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</si>
  <si>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</si>
  <si>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</si>
  <si>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</si>
  <si>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</si>
  <si>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</si>
  <si>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</si>
  <si>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</si>
  <si>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</si>
  <si>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</si>
  <si>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</si>
  <si>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</si>
  <si>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</si>
  <si>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</si>
  <si>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</si>
  <si>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</si>
  <si>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</si>
  <si>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</si>
  <si>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</si>
  <si>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</si>
  <si>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</si>
  <si>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</si>
  <si>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</si>
  <si>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</si>
  <si>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</si>
  <si>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</si>
  <si>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</si>
  <si>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</si>
  <si>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</si>
  <si>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</si>
  <si>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</si>
  <si>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</si>
  <si>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</si>
  <si>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</si>
  <si>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</si>
  <si>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</si>
  <si>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</si>
  <si>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</si>
  <si>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</si>
  <si>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</si>
  <si>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</si>
  <si>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</si>
  <si>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</si>
  <si>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</si>
  <si>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</si>
  <si>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</si>
  <si>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</si>
  <si>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</si>
  <si>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</si>
  <si>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</si>
  <si>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</si>
  <si>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</si>
  <si>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</si>
  <si>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</si>
  <si>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</si>
  <si>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</si>
  <si>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</si>
  <si>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</si>
  <si>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</si>
  <si>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</si>
  <si>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</si>
  <si>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</si>
  <si>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</si>
  <si>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</si>
  <si>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</si>
  <si>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</si>
  <si>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</si>
  <si>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</si>
  <si>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</si>
  <si>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</si>
  <si>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</si>
  <si>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</si>
  <si>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</si>
  <si>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</si>
  <si>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</si>
  <si>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</si>
  <si>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</si>
  <si>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</si>
  <si>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</si>
  <si>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</si>
  <si>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</si>
  <si>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</si>
  <si>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</si>
  <si>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</si>
  <si>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</si>
  <si>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</si>
  <si>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</si>
  <si>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</si>
  <si>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</si>
  <si>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</si>
  <si>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</si>
  <si>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</si>
  <si>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</si>
  <si>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</si>
  <si>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</si>
  <si>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</si>
  <si>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</si>
  <si>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</si>
  <si>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</si>
  <si>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</si>
  <si>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</si>
  <si>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</si>
  <si>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</si>
  <si>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</si>
  <si>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</si>
  <si>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</si>
  <si>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</si>
  <si>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</si>
  <si>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</si>
  <si>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</si>
  <si>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</si>
  <si>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</si>
  <si>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</si>
  <si>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11100_令和7年度</t>
  </si>
  <si>
    <t>11100_令和8年度</t>
  </si>
  <si>
    <t>11100_令和9年度</t>
  </si>
  <si>
    <t>11100_令和10年度</t>
  </si>
  <si>
    <t>11100_令和11年度</t>
  </si>
  <si>
    <t>11100_令和12年度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</si>
</sst>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147.22754273727</c:v>
                </c:pt>
                <c:pt idx="1">
                  <c:v>144.249003094465</c:v>
                </c:pt>
                <c:pt idx="2">
                  <c:v>147.91139101495</c:v>
                </c:pt>
                <c:pt idx="3">
                  <c:v>153.68058309835999</c:v>
                </c:pt>
                <c:pt idx="4">
                  <c:v>156.62939074991209</c:v>
                </c:pt>
                <c:pt idx="5">
                  <c:v>152.03667814767999</c:v>
                </c:pt>
                <c:pt idx="6">
                  <c:v>170.69636960087999</c:v>
                </c:pt>
                <c:pt idx="7">
                  <c:v>187.16401651565999</c:v>
                </c:pt>
                <c:pt idx="8">
                  <c:v>183.95540243355998</c:v>
                </c:pt>
                <c:pt idx="9">
                  <c:v>183.82743285693999</c:v>
                </c:pt>
                <c:pt idx="10">
                  <c:v>171.70802239811144</c:v>
                </c:pt>
                <c:pt idx="11">
                  <c:v>187.15189747148409</c:v>
                </c:pt>
                <c:pt idx="12">
                  <c:v>191.88294984082</c:v>
                </c:pt>
                <c:pt idx="13">
                  <c:v>188.10477430251041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1438.3018628452737</c:v>
                </c:pt>
                <c:pt idx="1">
                  <c:v>1449.9416370592537</c:v>
                </c:pt>
                <c:pt idx="2">
                  <c:v>1439.1036528800939</c:v>
                </c:pt>
                <c:pt idx="3">
                  <c:v>1449.4268759006579</c:v>
                </c:pt>
                <c:pt idx="4">
                  <c:v>1424.8215752973715</c:v>
                </c:pt>
                <c:pt idx="5">
                  <c:v>1387.2628915759697</c:v>
                </c:pt>
                <c:pt idx="6">
                  <c:v>1386.297917923614</c:v>
                </c:pt>
                <c:pt idx="7">
                  <c:v>1374.1346595692391</c:v>
                </c:pt>
                <c:pt idx="8">
                  <c:v>1361.3398255316199</c:v>
                </c:pt>
                <c:pt idx="9">
                  <c:v>1346.2218930267727</c:v>
                </c:pt>
                <c:pt idx="10">
                  <c:v>1326.4789445813699</c:v>
                </c:pt>
                <c:pt idx="11">
                  <c:v>1205.2107796841374</c:v>
                </c:pt>
                <c:pt idx="12">
                  <c:v>1202.2213551092909</c:v>
                </c:pt>
                <c:pt idx="13">
                  <c:v>1244.362342445685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1500.8254270488969</c:v>
                </c:pt>
                <c:pt idx="1">
                  <c:v>1665.3185951291639</c:v>
                </c:pt>
                <c:pt idx="2">
                  <c:v>1802.181286403136</c:v>
                </c:pt>
                <c:pt idx="3">
                  <c:v>1945.4699280235779</c:v>
                </c:pt>
                <c:pt idx="4">
                  <c:v>1964.3170630074289</c:v>
                </c:pt>
                <c:pt idx="5">
                  <c:v>1731.705025442159</c:v>
                </c:pt>
                <c:pt idx="6">
                  <c:v>1742.982741774156</c:v>
                </c:pt>
                <c:pt idx="7">
                  <c:v>1560.3869486108647</c:v>
                </c:pt>
                <c:pt idx="8">
                  <c:v>1718.5663839102526</c:v>
                </c:pt>
                <c:pt idx="9">
                  <c:v>1648.4159016425735</c:v>
                </c:pt>
                <c:pt idx="10">
                  <c:v>1461.5297584695591</c:v>
                </c:pt>
                <c:pt idx="11">
                  <c:v>1549.3928124504739</c:v>
                </c:pt>
                <c:pt idx="12">
                  <c:v>1550.936248662362</c:v>
                </c:pt>
                <c:pt idx="13">
                  <c:v>1592.5578478217774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1745.265354980957</c:v>
                </c:pt>
                <c:pt idx="1">
                  <c:v>1778.4998379589119</c:v>
                </c:pt>
                <c:pt idx="2">
                  <c:v>2256.7205033914679</c:v>
                </c:pt>
                <c:pt idx="3">
                  <c:v>2332.9192625678738</c:v>
                </c:pt>
                <c:pt idx="4">
                  <c:v>2247.5788992331732</c:v>
                </c:pt>
                <c:pt idx="5">
                  <c:v>2126.1075500143988</c:v>
                </c:pt>
                <c:pt idx="6">
                  <c:v>2227.970815025516</c:v>
                </c:pt>
                <c:pt idx="7">
                  <c:v>1949.8413641431216</c:v>
                </c:pt>
                <c:pt idx="8">
                  <c:v>1880.7075561915426</c:v>
                </c:pt>
                <c:pt idx="9">
                  <c:v>1859.4061160526164</c:v>
                </c:pt>
                <c:pt idx="10">
                  <c:v>1760.5842941147394</c:v>
                </c:pt>
                <c:pt idx="11">
                  <c:v>1640.9638047310484</c:v>
                </c:pt>
                <c:pt idx="12">
                  <c:v>1860.0694203966154</c:v>
                </c:pt>
                <c:pt idx="13">
                  <c:v>1791.5896171384998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571.15689400327142</c:v>
                </c:pt>
                <c:pt idx="1">
                  <c:v>571.60188413172364</c:v>
                </c:pt>
                <c:pt idx="2">
                  <c:v>683.96354036598962</c:v>
                </c:pt>
                <c:pt idx="3">
                  <c:v>702.1444526057287</c:v>
                </c:pt>
                <c:pt idx="4">
                  <c:v>682.91328128198154</c:v>
                </c:pt>
                <c:pt idx="5">
                  <c:v>640.10109197018755</c:v>
                </c:pt>
                <c:pt idx="6">
                  <c:v>683.5678143205572</c:v>
                </c:pt>
                <c:pt idx="7">
                  <c:v>646.98014518477089</c:v>
                </c:pt>
                <c:pt idx="8">
                  <c:v>605.5298986384845</c:v>
                </c:pt>
                <c:pt idx="9">
                  <c:v>585.7054007918216</c:v>
                </c:pt>
                <c:pt idx="10">
                  <c:v>555.81158650720886</c:v>
                </c:pt>
                <c:pt idx="11">
                  <c:v>558.54623464756196</c:v>
                </c:pt>
                <c:pt idx="12">
                  <c:v>529.18162296978767</c:v>
                </c:pt>
                <c:pt idx="13">
                  <c:v>513.51345788718993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460712</c:v>
                </c:pt>
                <c:pt idx="1">
                  <c:v>462701</c:v>
                </c:pt>
                <c:pt idx="2">
                  <c:v>467122</c:v>
                </c:pt>
                <c:pt idx="3">
                  <c:v>470755</c:v>
                </c:pt>
                <c:pt idx="4">
                  <c:v>476239</c:v>
                </c:pt>
                <c:pt idx="5">
                  <c:v>479707</c:v>
                </c:pt>
                <c:pt idx="6">
                  <c:v>484146</c:v>
                </c:pt>
                <c:pt idx="7">
                  <c:v>489478</c:v>
                </c:pt>
                <c:pt idx="8">
                  <c:v>493641</c:v>
                </c:pt>
                <c:pt idx="9">
                  <c:v>496961</c:v>
                </c:pt>
                <c:pt idx="10">
                  <c:v>498873</c:v>
                </c:pt>
                <c:pt idx="11">
                  <c:v>502164</c:v>
                </c:pt>
                <c:pt idx="12">
                  <c:v>505882</c:v>
                </c:pt>
                <c:pt idx="13">
                  <c:v>509952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91870</c:v>
                </c:pt>
                <c:pt idx="1">
                  <c:v>91224</c:v>
                </c:pt>
                <c:pt idx="2">
                  <c:v>91545</c:v>
                </c:pt>
                <c:pt idx="3">
                  <c:v>91296</c:v>
                </c:pt>
                <c:pt idx="4">
                  <c:v>91328</c:v>
                </c:pt>
                <c:pt idx="5">
                  <c:v>91623</c:v>
                </c:pt>
                <c:pt idx="6">
                  <c:v>91673</c:v>
                </c:pt>
                <c:pt idx="7">
                  <c:v>92899</c:v>
                </c:pt>
                <c:pt idx="8">
                  <c:v>92680</c:v>
                </c:pt>
                <c:pt idx="9">
                  <c:v>93749</c:v>
                </c:pt>
                <c:pt idx="10">
                  <c:v>93138</c:v>
                </c:pt>
                <c:pt idx="11">
                  <c:v>93659</c:v>
                </c:pt>
                <c:pt idx="12">
                  <c:v>94020</c:v>
                </c:pt>
                <c:pt idx="13">
                  <c:v>95268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510500</c:v>
                </c:pt>
                <c:pt idx="1">
                  <c:v>517437</c:v>
                </c:pt>
                <c:pt idx="2">
                  <c:v>523892</c:v>
                </c:pt>
                <c:pt idx="3">
                  <c:v>537263</c:v>
                </c:pt>
                <c:pt idx="4">
                  <c:v>543186</c:v>
                </c:pt>
                <c:pt idx="5">
                  <c:v>551170</c:v>
                </c:pt>
                <c:pt idx="6">
                  <c:v>560075</c:v>
                </c:pt>
                <c:pt idx="7">
                  <c:v>570042</c:v>
                </c:pt>
                <c:pt idx="8">
                  <c:v>580221</c:v>
                </c:pt>
                <c:pt idx="9">
                  <c:v>590645</c:v>
                </c:pt>
                <c:pt idx="10">
                  <c:v>602396</c:v>
                </c:pt>
                <c:pt idx="11">
                  <c:v>613242</c:v>
                </c:pt>
                <c:pt idx="12">
                  <c:v>622491</c:v>
                </c:pt>
                <c:pt idx="13">
                  <c:v>631465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489</c:v>
                </c:pt>
                <c:pt idx="1">
                  <c:v>489</c:v>
                </c:pt>
                <c:pt idx="2">
                  <c:v>489</c:v>
                </c:pt>
                <c:pt idx="3">
                  <c:v>489</c:v>
                </c:pt>
                <c:pt idx="4">
                  <c:v>489</c:v>
                </c:pt>
                <c:pt idx="5">
                  <c:v>476</c:v>
                </c:pt>
                <c:pt idx="6">
                  <c:v>476</c:v>
                </c:pt>
                <c:pt idx="7">
                  <c:v>476</c:v>
                </c:pt>
                <c:pt idx="8">
                  <c:v>476</c:v>
                </c:pt>
                <c:pt idx="9">
                  <c:v>476</c:v>
                </c:pt>
                <c:pt idx="10">
                  <c:v>476</c:v>
                </c:pt>
                <c:pt idx="11">
                  <c:v>492</c:v>
                </c:pt>
                <c:pt idx="12">
                  <c:v>492</c:v>
                </c:pt>
                <c:pt idx="13">
                  <c:v>492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38334</c:v>
                </c:pt>
                <c:pt idx="1">
                  <c:v>38334</c:v>
                </c:pt>
                <c:pt idx="2">
                  <c:v>38334</c:v>
                </c:pt>
                <c:pt idx="3">
                  <c:v>38334</c:v>
                </c:pt>
                <c:pt idx="4">
                  <c:v>38334</c:v>
                </c:pt>
                <c:pt idx="5">
                  <c:v>34956</c:v>
                </c:pt>
                <c:pt idx="6">
                  <c:v>34956</c:v>
                </c:pt>
                <c:pt idx="7">
                  <c:v>34956</c:v>
                </c:pt>
                <c:pt idx="8">
                  <c:v>34956</c:v>
                </c:pt>
                <c:pt idx="9">
                  <c:v>34956</c:v>
                </c:pt>
                <c:pt idx="10">
                  <c:v>34956</c:v>
                </c:pt>
                <c:pt idx="11">
                  <c:v>35298</c:v>
                </c:pt>
                <c:pt idx="12">
                  <c:v>35298</c:v>
                </c:pt>
                <c:pt idx="13">
                  <c:v>35298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7289.8654999999999</c:v>
                </c:pt>
                <c:pt idx="1">
                  <c:v>7768.4805999999999</c:v>
                </c:pt>
                <c:pt idx="2">
                  <c:v>8161.7518</c:v>
                </c:pt>
                <c:pt idx="3">
                  <c:v>8086.1008000000002</c:v>
                </c:pt>
                <c:pt idx="4">
                  <c:v>7388.0796</c:v>
                </c:pt>
                <c:pt idx="5">
                  <c:v>7558.9405999999999</c:v>
                </c:pt>
                <c:pt idx="6">
                  <c:v>8793.6728999999996</c:v>
                </c:pt>
                <c:pt idx="7">
                  <c:v>8554.7243999999992</c:v>
                </c:pt>
                <c:pt idx="8">
                  <c:v>8593.5326999999997</c:v>
                </c:pt>
                <c:pt idx="9">
                  <c:v>8896.4753000000001</c:v>
                </c:pt>
                <c:pt idx="10">
                  <c:v>8891.9557000000004</c:v>
                </c:pt>
                <c:pt idx="11">
                  <c:v>8276.6615999999995</c:v>
                </c:pt>
                <c:pt idx="12">
                  <c:v>8821.3745999999992</c:v>
                </c:pt>
                <c:pt idx="13">
                  <c:v>9294.8935999999994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2.9950000000000001</c:v>
                </c:pt>
                <c:pt idx="2">
                  <c:v>0</c:v>
                </c:pt>
                <c:pt idx="3">
                  <c:v>6.4829999999999997</c:v>
                </c:pt>
                <c:pt idx="4">
                  <c:v>6.2409999999999997</c:v>
                </c:pt>
                <c:pt idx="5">
                  <c:v>6.2270000000000003</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1.0330000000000001E-2</c:v>
                </c:pt>
                <c:pt idx="4">
                  <c:v>0.01</c:v>
                </c:pt>
                <c:pt idx="5">
                  <c:v>1.167E-2</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138.41999999999999</c:v>
                </c:pt>
                <c:pt idx="1">
                  <c:v>150.41800000000001</c:v>
                </c:pt>
                <c:pt idx="2">
                  <c:v>145.5</c:v>
                </c:pt>
                <c:pt idx="3">
                  <c:v>140.04300000000001</c:v>
                </c:pt>
                <c:pt idx="4">
                  <c:v>220.24799999999999</c:v>
                </c:pt>
                <c:pt idx="5">
                  <c:v>205.78800000000001</c:v>
                </c:pt>
                <c:pt idx="6">
                  <c:v>5.1379999999999999</c:v>
                </c:pt>
                <c:pt idx="7">
                  <c:v>199.321</c:v>
                </c:pt>
                <c:pt idx="8">
                  <c:v>190.25199999999998</c:v>
                </c:pt>
                <c:pt idx="9">
                  <c:v>202.81399999999999</c:v>
                </c:pt>
                <c:pt idx="10">
                  <c:v>211.20699999999999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449.98399999999998</c:v>
                </c:pt>
                <c:pt idx="1">
                  <c:v>481.512</c:v>
                </c:pt>
                <c:pt idx="2">
                  <c:v>534.23800000000006</c:v>
                </c:pt>
                <c:pt idx="3">
                  <c:v>543.86699999999996</c:v>
                </c:pt>
                <c:pt idx="4">
                  <c:v>525.60500000000002</c:v>
                </c:pt>
                <c:pt idx="5">
                  <c:v>538.03099999999995</c:v>
                </c:pt>
                <c:pt idx="6">
                  <c:v>563.38499999999999</c:v>
                </c:pt>
                <c:pt idx="7">
                  <c:v>556.65200000000004</c:v>
                </c:pt>
                <c:pt idx="8">
                  <c:v>536.06799999999998</c:v>
                </c:pt>
                <c:pt idx="9">
                  <c:v>489.685</c:v>
                </c:pt>
                <c:pt idx="10">
                  <c:v>509.06200000000001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3.371</c:v>
                </c:pt>
                <c:pt idx="1">
                  <c:v>2.7</c:v>
                </c:pt>
                <c:pt idx="2">
                  <c:v>3.0219999999999998</c:v>
                </c:pt>
                <c:pt idx="3">
                  <c:v>2.7240000000000002</c:v>
                </c:pt>
                <c:pt idx="4">
                  <c:v>8.3000000000000004E-2</c:v>
                </c:pt>
                <c:pt idx="5">
                  <c:v>2.347</c:v>
                </c:pt>
                <c:pt idx="6">
                  <c:v>2.3450000000000002</c:v>
                </c:pt>
                <c:pt idx="7">
                  <c:v>3.5289999999999999</c:v>
                </c:pt>
                <c:pt idx="8">
                  <c:v>1.64</c:v>
                </c:pt>
                <c:pt idx="9">
                  <c:v>1.2669999999999999</c:v>
                </c:pt>
                <c:pt idx="10">
                  <c:v>2.2799999999999998</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365.13499999999999</c:v>
                </c:pt>
                <c:pt idx="1">
                  <c:v>415.31399999999996</c:v>
                </c:pt>
                <c:pt idx="2">
                  <c:v>433.125</c:v>
                </c:pt>
                <c:pt idx="3">
                  <c:v>440.86233000000004</c:v>
                </c:pt>
                <c:pt idx="4">
                  <c:v>511.54399999999998</c:v>
                </c:pt>
                <c:pt idx="5">
                  <c:v>523.53766999999993</c:v>
                </c:pt>
                <c:pt idx="6">
                  <c:v>315.97199999999998</c:v>
                </c:pt>
                <c:pt idx="7">
                  <c:v>503.96699999999998</c:v>
                </c:pt>
                <c:pt idx="8">
                  <c:v>491.46199999999999</c:v>
                </c:pt>
                <c:pt idx="9">
                  <c:v>485.495</c:v>
                </c:pt>
                <c:pt idx="10">
                  <c:v>500.65300000000002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4.3019999999999996</c:v>
                </c:pt>
                <c:pt idx="6">
                  <c:v>0</c:v>
                </c:pt>
                <c:pt idx="7">
                  <c:v>3.8959999999999999</c:v>
                </c:pt>
                <c:pt idx="8">
                  <c:v>4.2480000000000002</c:v>
                </c:pt>
                <c:pt idx="9">
                  <c:v>4.1550000000000002</c:v>
                </c:pt>
                <c:pt idx="10">
                  <c:v>3.75</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219.898</c:v>
                </c:pt>
                <c:pt idx="1">
                  <c:v>216.911</c:v>
                </c:pt>
                <c:pt idx="2">
                  <c:v>243.59100000000001</c:v>
                </c:pt>
                <c:pt idx="3">
                  <c:v>246.81700000000001</c:v>
                </c:pt>
                <c:pt idx="4">
                  <c:v>240.477</c:v>
                </c:pt>
                <c:pt idx="5">
                  <c:v>219.87100000000001</c:v>
                </c:pt>
                <c:pt idx="6">
                  <c:v>250.20599999999999</c:v>
                </c:pt>
                <c:pt idx="7">
                  <c:v>244.58099999999999</c:v>
                </c:pt>
                <c:pt idx="8">
                  <c:v>228.97</c:v>
                </c:pt>
                <c:pt idx="9">
                  <c:v>201.58199999999999</c:v>
                </c:pt>
                <c:pt idx="10">
                  <c:v>213.58600000000001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2256.7205033914679</c:v>
                </c:pt>
                <c:pt idx="1">
                  <c:v>2332.9192625678738</c:v>
                </c:pt>
                <c:pt idx="2">
                  <c:v>2247.5788992331732</c:v>
                </c:pt>
                <c:pt idx="3">
                  <c:v>2126.1075500143988</c:v>
                </c:pt>
                <c:pt idx="4">
                  <c:v>2227.970815025516</c:v>
                </c:pt>
                <c:pt idx="5">
                  <c:v>1949.8413641431216</c:v>
                </c:pt>
                <c:pt idx="6">
                  <c:v>1880.7075561915426</c:v>
                </c:pt>
                <c:pt idx="7">
                  <c:v>1859.4061160526164</c:v>
                </c:pt>
                <c:pt idx="8">
                  <c:v>1760.5842941147394</c:v>
                </c:pt>
                <c:pt idx="9">
                  <c:v>1640.9638047310484</c:v>
                </c:pt>
                <c:pt idx="10">
                  <c:v>1860.0694203966154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683.96354036598962</c:v>
                </c:pt>
                <c:pt idx="1">
                  <c:v>702.1444526057287</c:v>
                </c:pt>
                <c:pt idx="2">
                  <c:v>682.91328128198154</c:v>
                </c:pt>
                <c:pt idx="3">
                  <c:v>640.10109197018755</c:v>
                </c:pt>
                <c:pt idx="4">
                  <c:v>683.5678143205572</c:v>
                </c:pt>
                <c:pt idx="5">
                  <c:v>646.98014518477089</c:v>
                </c:pt>
                <c:pt idx="6">
                  <c:v>605.5298986384845</c:v>
                </c:pt>
                <c:pt idx="7">
                  <c:v>585.7054007918216</c:v>
                </c:pt>
                <c:pt idx="8">
                  <c:v>555.81158650720886</c:v>
                </c:pt>
                <c:pt idx="9">
                  <c:v>558.54623464756196</c:v>
                </c:pt>
                <c:pt idx="10">
                  <c:v>529.18162296978767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0.3215054414776734</c:v>
                </c:pt>
                <c:pt idx="1">
                  <c:v>0.30892645978334154</c:v>
                </c:pt>
                <c:pt idx="2">
                  <c:v>0.35669389756591791</c:v>
                </c:pt>
                <c:pt idx="3">
                  <c:v>0.3855906560638947</c:v>
                </c:pt>
                <c:pt idx="4">
                  <c:v>0.35179684438335623</c:v>
                </c:pt>
                <c:pt idx="5">
                  <c:v>0.34649131301545349</c:v>
                </c:pt>
                <c:pt idx="6">
                  <c:v>0.41320172721872289</c:v>
                </c:pt>
                <c:pt idx="7">
                  <c:v>0.42423545977906502</c:v>
                </c:pt>
                <c:pt idx="8">
                  <c:v>0.41959902539198896</c:v>
                </c:pt>
                <c:pt idx="9">
                  <c:v>0.36834372382765829</c:v>
                </c:pt>
                <c:pt idx="10">
                  <c:v>0.41070209275277175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0.16179894650279644</c:v>
                </c:pt>
                <c:pt idx="1">
                  <c:v>0.17802330610569805</c:v>
                </c:pt>
                <c:pt idx="2">
                  <c:v>0.19270736175169342</c:v>
                </c:pt>
                <c:pt idx="3">
                  <c:v>0.2073565516462299</c:v>
                </c:pt>
                <c:pt idx="4">
                  <c:v>0.22960085318448908</c:v>
                </c:pt>
                <c:pt idx="5">
                  <c:v>0.26850269956708717</c:v>
                </c:pt>
                <c:pt idx="6">
                  <c:v>0.1680069817126951</c:v>
                </c:pt>
                <c:pt idx="7">
                  <c:v>0.27103653991946913</c:v>
                </c:pt>
                <c:pt idx="8">
                  <c:v>0.27914709999563975</c:v>
                </c:pt>
                <c:pt idx="9">
                  <c:v>0.2958596640585695</c:v>
                </c:pt>
                <c:pt idx="10">
                  <c:v>0.26915823383261023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213.58600000000001</c:v>
                </c:pt>
                <c:pt idx="2">
                  <c:v>3.75</c:v>
                </c:pt>
                <c:pt idx="3">
                  <c:v>0</c:v>
                </c:pt>
                <c:pt idx="4">
                  <c:v>500.65300000000002</c:v>
                </c:pt>
                <c:pt idx="5">
                  <c:v>2.2799999999999998</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217.33600000000001</c:v>
                </c:pt>
                <c:pt idx="4" formatCode="#,##0">
                  <c:v>500.65300000000002</c:v>
                </c:pt>
                <c:pt idx="5" formatCode="#,##0">
                  <c:v>2.2799999999999998</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14：パルプ・紙・紙加工品製造業(N=2)</c:v>
                </c:pt>
                <c:pt idx="1">
                  <c:v>16：化学工業(N=3)</c:v>
                </c:pt>
                <c:pt idx="2">
                  <c:v>17：石油製品・石炭製品製造業(N=1)</c:v>
                </c:pt>
                <c:pt idx="3">
                  <c:v>21：窯業・土石製品製造業(N=0)</c:v>
                </c:pt>
                <c:pt idx="4">
                  <c:v>22：鉄鋼業(N=1)</c:v>
                </c:pt>
                <c:pt idx="5">
                  <c:v>9：食料品製造業(N=5)</c:v>
                </c:pt>
                <c:pt idx="6">
                  <c:v>10：飲料・たばこ・飼料製造業(N=2)</c:v>
                </c:pt>
                <c:pt idx="7">
                  <c:v>11：繊維工業(N=0)</c:v>
                </c:pt>
                <c:pt idx="8">
                  <c:v>12：木材・木製品製造業(N=0)</c:v>
                </c:pt>
                <c:pt idx="9">
                  <c:v>13：家具・装備品製造業(N=0)</c:v>
                </c:pt>
                <c:pt idx="10">
                  <c:v>15：印刷・同関連業(N=0)</c:v>
                </c:pt>
                <c:pt idx="11">
                  <c:v>18：プラスチック製品製造業(N=2)</c:v>
                </c:pt>
                <c:pt idx="12">
                  <c:v>19：ゴム製品製造業(N=1)</c:v>
                </c:pt>
                <c:pt idx="13">
                  <c:v>20：なめし革・同製品・毛皮製造業(N=0)</c:v>
                </c:pt>
                <c:pt idx="14">
                  <c:v>23：非鉄金属製造業(N=0)</c:v>
                </c:pt>
                <c:pt idx="15">
                  <c:v>24：金属製品製造業(N=2)</c:v>
                </c:pt>
                <c:pt idx="16">
                  <c:v>25：はん用機械器具製造業(N=1)</c:v>
                </c:pt>
                <c:pt idx="17">
                  <c:v>26：生産用機械器具製造業(N=0)</c:v>
                </c:pt>
                <c:pt idx="18">
                  <c:v>27：業務用機械器具製造業(N=1)</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F：電気・ガス・熱供給・水道業(N=3)</c:v>
                </c:pt>
                <c:pt idx="25">
                  <c:v>G：情報通信業(N=8)</c:v>
                </c:pt>
                <c:pt idx="26">
                  <c:v>H：運輸業，郵便業(N=1)</c:v>
                </c:pt>
                <c:pt idx="27">
                  <c:v>I：卸売業，小売業(N=9)</c:v>
                </c:pt>
                <c:pt idx="28">
                  <c:v>J：金融業，保険業(N=2)</c:v>
                </c:pt>
                <c:pt idx="29">
                  <c:v>K：不動産業，物品賃貸業(N=6)</c:v>
                </c:pt>
                <c:pt idx="30">
                  <c:v>L：学術研究,専門･技術ｻｰﾋﾞｽ業(N=0)</c:v>
                </c:pt>
                <c:pt idx="31">
                  <c:v>M：宿泊業，飲食サービス業(N=0)</c:v>
                </c:pt>
                <c:pt idx="32">
                  <c:v>N：生活関連ｻｰﾋﾞｽ業,娯楽業(N=3)</c:v>
                </c:pt>
                <c:pt idx="33">
                  <c:v>O：教育，学習支援業(N=2)</c:v>
                </c:pt>
                <c:pt idx="34">
                  <c:v>P：医療，福祉(N=6)</c:v>
                </c:pt>
                <c:pt idx="35">
                  <c:v>Q：複合サービス事業(N=1)</c:v>
                </c:pt>
                <c:pt idx="36">
                  <c:v>R：ｻｰﾋﾞｽ業(他に分類されない)(N=5)</c:v>
                </c:pt>
                <c:pt idx="37">
                  <c:v>S：公務(N=4)</c:v>
                </c:pt>
                <c:pt idx="38">
                  <c:v>石油精製業・コークス製造業(N=0)</c:v>
                </c:pt>
                <c:pt idx="39">
                  <c:v>発電所・変電所(N=0)</c:v>
                </c:pt>
                <c:pt idx="40">
                  <c:v>ガス製造工場(N=0)</c:v>
                </c:pt>
                <c:pt idx="41">
                  <c:v>熱供給業(N=1)</c:v>
                </c:pt>
              </c:strCache>
            </c:strRef>
          </c:cat>
          <c:val>
            <c:numRef>
              <c:f>③特定事業所の現状把握!$BF$16:$BF$57</c:f>
              <c:numCache>
                <c:formatCode>[=0]#,##0;[&lt;1]0.00;#,##0</c:formatCode>
                <c:ptCount val="42"/>
                <c:pt idx="0">
                  <c:v>7.9770000000000003</c:v>
                </c:pt>
                <c:pt idx="1">
                  <c:v>38.179000000000002</c:v>
                </c:pt>
                <c:pt idx="2">
                  <c:v>4.1150000000000002</c:v>
                </c:pt>
                <c:pt idx="3">
                  <c:v>0</c:v>
                </c:pt>
                <c:pt idx="4">
                  <c:v>22.23</c:v>
                </c:pt>
                <c:pt idx="5">
                  <c:v>66.391000000000005</c:v>
                </c:pt>
                <c:pt idx="6">
                  <c:v>22.353999999999999</c:v>
                </c:pt>
                <c:pt idx="7">
                  <c:v>0</c:v>
                </c:pt>
                <c:pt idx="8">
                  <c:v>0</c:v>
                </c:pt>
                <c:pt idx="9">
                  <c:v>0</c:v>
                </c:pt>
                <c:pt idx="10">
                  <c:v>0</c:v>
                </c:pt>
                <c:pt idx="11">
                  <c:v>12.382999999999999</c:v>
                </c:pt>
                <c:pt idx="12">
                  <c:v>8.0050000000000008</c:v>
                </c:pt>
                <c:pt idx="13">
                  <c:v>0</c:v>
                </c:pt>
                <c:pt idx="14">
                  <c:v>0</c:v>
                </c:pt>
                <c:pt idx="15">
                  <c:v>15.372999999999999</c:v>
                </c:pt>
                <c:pt idx="16">
                  <c:v>2.5720000000000001</c:v>
                </c:pt>
                <c:pt idx="17">
                  <c:v>0</c:v>
                </c:pt>
                <c:pt idx="18">
                  <c:v>1.675</c:v>
                </c:pt>
                <c:pt idx="19">
                  <c:v>0</c:v>
                </c:pt>
                <c:pt idx="20">
                  <c:v>0</c:v>
                </c:pt>
                <c:pt idx="21">
                  <c:v>0</c:v>
                </c:pt>
                <c:pt idx="22">
                  <c:v>12.332000000000001</c:v>
                </c:pt>
                <c:pt idx="23">
                  <c:v>0</c:v>
                </c:pt>
                <c:pt idx="24">
                  <c:v>47.024000000000001</c:v>
                </c:pt>
                <c:pt idx="25">
                  <c:v>59.048999999999999</c:v>
                </c:pt>
                <c:pt idx="26">
                  <c:v>3.0489999999999999</c:v>
                </c:pt>
                <c:pt idx="27">
                  <c:v>40.200000000000003</c:v>
                </c:pt>
                <c:pt idx="28">
                  <c:v>4.2229999999999999</c:v>
                </c:pt>
                <c:pt idx="29">
                  <c:v>24.911000000000001</c:v>
                </c:pt>
                <c:pt idx="30">
                  <c:v>0</c:v>
                </c:pt>
                <c:pt idx="31">
                  <c:v>0</c:v>
                </c:pt>
                <c:pt idx="32">
                  <c:v>16.456</c:v>
                </c:pt>
                <c:pt idx="33">
                  <c:v>9.2569999999999997</c:v>
                </c:pt>
                <c:pt idx="34">
                  <c:v>41.209000000000003</c:v>
                </c:pt>
                <c:pt idx="35">
                  <c:v>4.1230000000000002</c:v>
                </c:pt>
                <c:pt idx="36">
                  <c:v>223.73699999999999</c:v>
                </c:pt>
                <c:pt idx="37">
                  <c:v>27.414999999999999</c:v>
                </c:pt>
                <c:pt idx="38">
                  <c:v>0</c:v>
                </c:pt>
                <c:pt idx="39">
                  <c:v>0</c:v>
                </c:pt>
                <c:pt idx="40">
                  <c:v>0</c:v>
                </c:pt>
                <c:pt idx="41">
                  <c:v>2.2799999999999998</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548.39944784088925</c:v>
                </c:pt>
                <c:pt idx="2">
                  <c:v>77.857997006490422</c:v>
                </c:pt>
                <c:pt idx="3">
                  <c:v>25.95393165554583</c:v>
                </c:pt>
                <c:pt idx="4">
                  <c:v>1712.090623159173</c:v>
                </c:pt>
                <c:pt idx="5">
                  <c:v>1421.672493366445</c:v>
                </c:pt>
                <c:pt idx="7">
                  <c:v>1446.6157706017448</c:v>
                </c:pt>
                <c:pt idx="8">
                  <c:v>69.131119955660495</c:v>
                </c:pt>
                <c:pt idx="9">
                  <c:v>0</c:v>
                </c:pt>
                <c:pt idx="10">
                  <c:v>139.74145587999999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652.21137650292553</c:v>
                </c:pt>
                <c:pt idx="4" formatCode="#,##0">
                  <c:v>1712.090623159173</c:v>
                </c:pt>
                <c:pt idx="5" formatCode="#,##0">
                  <c:v>1421.672493366445</c:v>
                </c:pt>
                <c:pt idx="6" formatCode="#,##0">
                  <c:v>1515.7468905574053</c:v>
                </c:pt>
                <c:pt idx="10" formatCode="#,##0">
                  <c:v>139.74145587999999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509.06200000000001</c:v>
                </c:pt>
                <c:pt idx="2" formatCode="#,##0_);[Red]\(#,##0\)">
                  <c:v>5.85</c:v>
                </c:pt>
                <c:pt idx="3" formatCode="#,##0_);[Red]\(#,##0\)">
                  <c:v>205.357</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509.06200000000001</c:v>
                </c:pt>
                <c:pt idx="1">
                  <c:v>211.20699999999999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さいたま市</c:v>
                </c:pt>
              </c:strCache>
            </c:strRef>
          </c:tx>
          <c:spPr>
            <a:solidFill>
              <a:srgbClr val="FF0066"/>
            </a:solidFill>
            <a:ln>
              <a:noFill/>
            </a:ln>
          </c:spPr>
          <c:invertIfNegative val="0"/>
          <c:cat>
            <c:strRef>
              <c:f>③特定事業所の現状把握!$BD$21:$BD$39</c:f>
              <c:strCache>
                <c:ptCount val="19"/>
                <c:pt idx="0">
                  <c:v>9：食料品製造業(N=5)</c:v>
                </c:pt>
                <c:pt idx="1">
                  <c:v>10：飲料・たばこ・飼料製造業(N=2)</c:v>
                </c:pt>
                <c:pt idx="2">
                  <c:v>11：繊維工業(N=0)</c:v>
                </c:pt>
                <c:pt idx="3">
                  <c:v>12：木材・木製品製造業(N=0)</c:v>
                </c:pt>
                <c:pt idx="4">
                  <c:v>13：家具・装備品製造業(N=0)</c:v>
                </c:pt>
                <c:pt idx="5">
                  <c:v>15：印刷・同関連業(N=0)</c:v>
                </c:pt>
                <c:pt idx="6">
                  <c:v>18：プラスチック製品製造業(N=2)</c:v>
                </c:pt>
                <c:pt idx="7">
                  <c:v>19：ゴム製品製造業(N=1)</c:v>
                </c:pt>
                <c:pt idx="8">
                  <c:v>20：なめし革・同製品・毛皮製造業(N=0)</c:v>
                </c:pt>
                <c:pt idx="9">
                  <c:v>23：非鉄金属製造業(N=0)</c:v>
                </c:pt>
                <c:pt idx="10">
                  <c:v>24：金属製品製造業(N=2)</c:v>
                </c:pt>
                <c:pt idx="11">
                  <c:v>25：はん用機械器具製造業(N=1)</c:v>
                </c:pt>
                <c:pt idx="12">
                  <c:v>26：生産用機械器具製造業(N=0)</c:v>
                </c:pt>
                <c:pt idx="13">
                  <c:v>27：業務用機械器具製造業(N=1)</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13.278200000000002</c:v>
                </c:pt>
                <c:pt idx="1">
                  <c:v>11.177</c:v>
                </c:pt>
                <c:pt idx="2">
                  <c:v>0</c:v>
                </c:pt>
                <c:pt idx="3">
                  <c:v>0</c:v>
                </c:pt>
                <c:pt idx="4">
                  <c:v>0</c:v>
                </c:pt>
                <c:pt idx="5">
                  <c:v>0</c:v>
                </c:pt>
                <c:pt idx="6">
                  <c:v>6.1914999999999996</c:v>
                </c:pt>
                <c:pt idx="7">
                  <c:v>8.0050000000000008</c:v>
                </c:pt>
                <c:pt idx="8">
                  <c:v>0</c:v>
                </c:pt>
                <c:pt idx="9">
                  <c:v>0</c:v>
                </c:pt>
                <c:pt idx="10">
                  <c:v>7.6864999999999997</c:v>
                </c:pt>
                <c:pt idx="11">
                  <c:v>2.5720000000000001</c:v>
                </c:pt>
                <c:pt idx="12">
                  <c:v>0</c:v>
                </c:pt>
                <c:pt idx="13">
                  <c:v>1.675</c:v>
                </c:pt>
                <c:pt idx="14">
                  <c:v>0</c:v>
                </c:pt>
                <c:pt idx="15">
                  <c:v>0</c:v>
                </c:pt>
                <c:pt idx="16">
                  <c:v>0</c:v>
                </c:pt>
                <c:pt idx="17">
                  <c:v>12.332000000000001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9：食料品製造業(N=5)</c:v>
                </c:pt>
                <c:pt idx="1">
                  <c:v>10：飲料・たばこ・飼料製造業(N=2)</c:v>
                </c:pt>
                <c:pt idx="2">
                  <c:v>11：繊維工業(N=0)</c:v>
                </c:pt>
                <c:pt idx="3">
                  <c:v>12：木材・木製品製造業(N=0)</c:v>
                </c:pt>
                <c:pt idx="4">
                  <c:v>13：家具・装備品製造業(N=0)</c:v>
                </c:pt>
                <c:pt idx="5">
                  <c:v>15：印刷・同関連業(N=0)</c:v>
                </c:pt>
                <c:pt idx="6">
                  <c:v>18：プラスチック製品製造業(N=2)</c:v>
                </c:pt>
                <c:pt idx="7">
                  <c:v>19：ゴム製品製造業(N=1)</c:v>
                </c:pt>
                <c:pt idx="8">
                  <c:v>20：なめし革・同製品・毛皮製造業(N=0)</c:v>
                </c:pt>
                <c:pt idx="9">
                  <c:v>23：非鉄金属製造業(N=0)</c:v>
                </c:pt>
                <c:pt idx="10">
                  <c:v>24：金属製品製造業(N=2)</c:v>
                </c:pt>
                <c:pt idx="11">
                  <c:v>25：はん用機械器具製造業(N=1)</c:v>
                </c:pt>
                <c:pt idx="12">
                  <c:v>26：生産用機械器具製造業(N=0)</c:v>
                </c:pt>
                <c:pt idx="13">
                  <c:v>27：業務用機械器具製造業(N=1)</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さいたま市</c:v>
                </c:pt>
              </c:strCache>
            </c:strRef>
          </c:tx>
          <c:spPr>
            <a:solidFill>
              <a:srgbClr val="FF0066"/>
            </a:solidFill>
            <a:ln>
              <a:noFill/>
            </a:ln>
          </c:spPr>
          <c:invertIfNegative val="0"/>
          <c:cat>
            <c:strRef>
              <c:f>③特定事業所の現状把握!$BD$40:$BD$53</c:f>
              <c:strCache>
                <c:ptCount val="14"/>
                <c:pt idx="0">
                  <c:v>F：電気・ガス・熱供給・水道業(N=3)</c:v>
                </c:pt>
                <c:pt idx="1">
                  <c:v>G：情報通信業(N=8)</c:v>
                </c:pt>
                <c:pt idx="2">
                  <c:v>H：運輸業，郵便業(N=1)</c:v>
                </c:pt>
                <c:pt idx="3">
                  <c:v>I：卸売業，小売業(N=9)</c:v>
                </c:pt>
                <c:pt idx="4">
                  <c:v>J：金融業，保険業(N=2)</c:v>
                </c:pt>
                <c:pt idx="5">
                  <c:v>K：不動産業，物品賃貸業(N=6)</c:v>
                </c:pt>
                <c:pt idx="6">
                  <c:v>L：学術研究,専門･技術ｻｰﾋﾞｽ業(N=0)</c:v>
                </c:pt>
                <c:pt idx="7">
                  <c:v>M：宿泊業，飲食サービス業(N=0)</c:v>
                </c:pt>
                <c:pt idx="8">
                  <c:v>N：生活関連ｻｰﾋﾞｽ業,娯楽業(N=3)</c:v>
                </c:pt>
                <c:pt idx="9">
                  <c:v>O：教育，学習支援業(N=2)</c:v>
                </c:pt>
                <c:pt idx="10">
                  <c:v>P：医療，福祉(N=6)</c:v>
                </c:pt>
                <c:pt idx="11">
                  <c:v>Q：複合サービス事業(N=1)</c:v>
                </c:pt>
                <c:pt idx="12">
                  <c:v>R：ｻｰﾋﾞｽ業(他に分類されない)(N=5)</c:v>
                </c:pt>
                <c:pt idx="13">
                  <c:v>S：公務(N=4)</c:v>
                </c:pt>
              </c:strCache>
            </c:strRef>
          </c:cat>
          <c:val>
            <c:numRef>
              <c:f>③特定事業所の現状把握!$BG$40:$BG$53</c:f>
              <c:numCache>
                <c:formatCode>[=0]#,##0;[&lt;1]0.00;#,##0</c:formatCode>
                <c:ptCount val="14"/>
                <c:pt idx="0">
                  <c:v>15.674666666666667</c:v>
                </c:pt>
                <c:pt idx="1">
                  <c:v>7.3811249999999999</c:v>
                </c:pt>
                <c:pt idx="2">
                  <c:v>3.0489999999999999</c:v>
                </c:pt>
                <c:pt idx="3">
                  <c:v>4.4666666666666668</c:v>
                </c:pt>
                <c:pt idx="4">
                  <c:v>2.1114999999999999</c:v>
                </c:pt>
                <c:pt idx="5">
                  <c:v>4.1518333333333333</c:v>
                </c:pt>
                <c:pt idx="6">
                  <c:v>0</c:v>
                </c:pt>
                <c:pt idx="7">
                  <c:v>0</c:v>
                </c:pt>
                <c:pt idx="8">
                  <c:v>5.4853333333333332</c:v>
                </c:pt>
                <c:pt idx="9">
                  <c:v>4.6284999999999998</c:v>
                </c:pt>
                <c:pt idx="10">
                  <c:v>6.8681666666666672</c:v>
                </c:pt>
                <c:pt idx="11">
                  <c:v>4.1230000000000002</c:v>
                </c:pt>
                <c:pt idx="12">
                  <c:v>44.747399999999999</c:v>
                </c:pt>
                <c:pt idx="13">
                  <c:v>6.8537499999999998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F：電気・ガス・熱供給・水道業(N=3)</c:v>
                </c:pt>
                <c:pt idx="1">
                  <c:v>G：情報通信業(N=8)</c:v>
                </c:pt>
                <c:pt idx="2">
                  <c:v>H：運輸業，郵便業(N=1)</c:v>
                </c:pt>
                <c:pt idx="3">
                  <c:v>I：卸売業，小売業(N=9)</c:v>
                </c:pt>
                <c:pt idx="4">
                  <c:v>J：金融業，保険業(N=2)</c:v>
                </c:pt>
                <c:pt idx="5">
                  <c:v>K：不動産業，物品賃貸業(N=6)</c:v>
                </c:pt>
                <c:pt idx="6">
                  <c:v>L：学術研究,専門･技術ｻｰﾋﾞｽ業(N=0)</c:v>
                </c:pt>
                <c:pt idx="7">
                  <c:v>M：宿泊業，飲食サービス業(N=0)</c:v>
                </c:pt>
                <c:pt idx="8">
                  <c:v>N：生活関連ｻｰﾋﾞｽ業,娯楽業(N=3)</c:v>
                </c:pt>
                <c:pt idx="9">
                  <c:v>O：教育，学習支援業(N=2)</c:v>
                </c:pt>
                <c:pt idx="10">
                  <c:v>P：医療，福祉(N=6)</c:v>
                </c:pt>
                <c:pt idx="11">
                  <c:v>Q：複合サービス事業(N=1)</c:v>
                </c:pt>
                <c:pt idx="12">
                  <c:v>R：ｻｰﾋﾞｽ業(他に分類されない)(N=5)</c:v>
                </c:pt>
                <c:pt idx="13">
                  <c:v>S：公務(N=4)</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さいたま市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熱供給業(N=1)</c:v>
                </c:pt>
              </c:strCache>
            </c:strRef>
          </c:cat>
          <c:val>
            <c:numRef>
              <c:f>③特定事業所の現状把握!$BG$54:$BG$57</c:f>
              <c:numCache>
                <c:formatCode>[=0]#,##0;[&lt;1]0.00;#,##0</c:formatCode>
                <c:ptCount val="4"/>
                <c:pt idx="0">
                  <c:v>0</c:v>
                </c:pt>
                <c:pt idx="1">
                  <c:v>0</c:v>
                </c:pt>
                <c:pt idx="2">
                  <c:v>0</c:v>
                </c:pt>
                <c:pt idx="3">
                  <c:v>2.2799999999999998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熱供給業(N=1)</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さいたま市</c:v>
                </c:pt>
              </c:strCache>
            </c:strRef>
          </c:tx>
          <c:spPr>
            <a:solidFill>
              <a:srgbClr val="FF0066"/>
            </a:solidFill>
            <a:ln>
              <a:noFill/>
            </a:ln>
          </c:spPr>
          <c:invertIfNegative val="0"/>
          <c:cat>
            <c:strRef>
              <c:f>③特定事業所の現状把握!$BD$16:$BD$20</c:f>
              <c:strCache>
                <c:ptCount val="5"/>
                <c:pt idx="0">
                  <c:v>14：パルプ・紙・紙加工品製造業(N=2)</c:v>
                </c:pt>
                <c:pt idx="1">
                  <c:v>16：化学工業(N=3)</c:v>
                </c:pt>
                <c:pt idx="2">
                  <c:v>17：石油製品・石炭製品製造業(N=1)</c:v>
                </c:pt>
                <c:pt idx="3">
                  <c:v>21：窯業・土石製品製造業(N=0)</c:v>
                </c:pt>
                <c:pt idx="4">
                  <c:v>22：鉄鋼業(N=1)</c:v>
                </c:pt>
              </c:strCache>
            </c:strRef>
          </c:cat>
          <c:val>
            <c:numRef>
              <c:f>③特定事業所の現状把握!$BG$16:$BG$20</c:f>
              <c:numCache>
                <c:formatCode>[=0]#,##0;[&lt;1]0.00;#,##0</c:formatCode>
                <c:ptCount val="5"/>
                <c:pt idx="0">
                  <c:v>3.9885000000000002</c:v>
                </c:pt>
                <c:pt idx="1">
                  <c:v>12.726333333333335</c:v>
                </c:pt>
                <c:pt idx="2">
                  <c:v>4.1150000000000002</c:v>
                </c:pt>
                <c:pt idx="3">
                  <c:v>0</c:v>
                </c:pt>
                <c:pt idx="4">
                  <c:v>22.23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14：パルプ・紙・紙加工品製造業(N=2)</c:v>
                </c:pt>
                <c:pt idx="1">
                  <c:v>16：化学工業(N=3)</c:v>
                </c:pt>
                <c:pt idx="2">
                  <c:v>17：石油製品・石炭製品製造業(N=1)</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160,888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95076.769999997021</c:v>
                </c:pt>
                <c:pt idx="1">
                  <c:v>57918.300000000025</c:v>
                </c:pt>
                <c:pt idx="2">
                  <c:v>0</c:v>
                </c:pt>
                <c:pt idx="3">
                  <c:v>127</c:v>
                </c:pt>
                <c:pt idx="4">
                  <c:v>0</c:v>
                </c:pt>
                <c:pt idx="5">
                  <c:v>7765.835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245,806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114103.53321239642</c:v>
                </c:pt>
                <c:pt idx="1">
                  <c:v>76612.010508000036</c:v>
                </c:pt>
                <c:pt idx="2">
                  <c:v>0</c:v>
                </c:pt>
                <c:pt idx="3">
                  <c:v>667.51199999999994</c:v>
                </c:pt>
                <c:pt idx="4">
                  <c:v>0</c:v>
                </c:pt>
                <c:pt idx="5">
                  <c:v>54422.97168000001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597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さいたま市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141.286710204</c:v>
                </c:pt>
                <c:pt idx="1">
                  <c:v>0</c:v>
                </c:pt>
                <c:pt idx="2">
                  <c:v>0</c:v>
                </c:pt>
                <c:pt idx="3">
                  <c:v>0.2297322</c:v>
                </c:pt>
                <c:pt idx="4">
                  <c:v>65.080260050000007</c:v>
                </c:pt>
                <c:pt idx="5">
                  <c:v>390.00184587000001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2,916,599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さいたま市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2915558</c:v>
                </c:pt>
                <c:pt idx="1">
                  <c:v>0</c:v>
                </c:pt>
                <c:pt idx="2">
                  <c:v>0</c:v>
                </c:pt>
                <c:pt idx="3">
                  <c:v>1041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4088.7</c:v>
                </c:pt>
                <c:pt idx="1">
                  <c:v>4088.7</c:v>
                </c:pt>
                <c:pt idx="2">
                  <c:v>4088.67</c:v>
                </c:pt>
                <c:pt idx="3">
                  <c:v>6079</c:v>
                </c:pt>
                <c:pt idx="4">
                  <c:v>6078.67</c:v>
                </c:pt>
                <c:pt idx="5">
                  <c:v>6078.67</c:v>
                </c:pt>
                <c:pt idx="6">
                  <c:v>6078.67</c:v>
                </c:pt>
                <c:pt idx="7">
                  <c:v>6078.67</c:v>
                </c:pt>
                <c:pt idx="8">
                  <c:v>7765.835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127</c:v>
                </c:pt>
                <c:pt idx="1">
                  <c:v>127</c:v>
                </c:pt>
                <c:pt idx="2">
                  <c:v>127</c:v>
                </c:pt>
                <c:pt idx="3">
                  <c:v>127</c:v>
                </c:pt>
                <c:pt idx="4">
                  <c:v>127</c:v>
                </c:pt>
                <c:pt idx="5">
                  <c:v>127</c:v>
                </c:pt>
                <c:pt idx="6">
                  <c:v>127</c:v>
                </c:pt>
                <c:pt idx="7">
                  <c:v>127</c:v>
                </c:pt>
                <c:pt idx="8">
                  <c:v>127</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39359.4</c:v>
                </c:pt>
                <c:pt idx="1">
                  <c:v>45982.8</c:v>
                </c:pt>
                <c:pt idx="2">
                  <c:v>48490.699999999983</c:v>
                </c:pt>
                <c:pt idx="3">
                  <c:v>51606.9</c:v>
                </c:pt>
                <c:pt idx="4">
                  <c:v>53537.600000000028</c:v>
                </c:pt>
                <c:pt idx="5">
                  <c:v>54954.400000000023</c:v>
                </c:pt>
                <c:pt idx="6">
                  <c:v>55442.200000000033</c:v>
                </c:pt>
                <c:pt idx="7">
                  <c:v>56119.100000000028</c:v>
                </c:pt>
                <c:pt idx="8">
                  <c:v>57918.300000000025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34593.699999999997</c:v>
                </c:pt>
                <c:pt idx="1">
                  <c:v>40995.9</c:v>
                </c:pt>
                <c:pt idx="2">
                  <c:v>46779.9</c:v>
                </c:pt>
                <c:pt idx="3">
                  <c:v>52568.920000000006</c:v>
                </c:pt>
                <c:pt idx="4">
                  <c:v>59630.070000000393</c:v>
                </c:pt>
                <c:pt idx="5">
                  <c:v>66748.170000000697</c:v>
                </c:pt>
                <c:pt idx="6">
                  <c:v>75000.170000000886</c:v>
                </c:pt>
                <c:pt idx="7">
                  <c:v>85379.06999999941</c:v>
                </c:pt>
                <c:pt idx="8">
                  <c:v>95076.769999997021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1.7865516134297807E-2</c:v>
                </c:pt>
                <c:pt idx="1">
                  <c:v>2.2207945080937101E-2</c:v>
                </c:pt>
                <c:pt idx="2">
                  <c:v>2.303129961680284E-2</c:v>
                </c:pt>
                <c:pt idx="3">
                  <c:v>2.7013956790263548E-2</c:v>
                </c:pt>
                <c:pt idx="4">
                  <c:v>3.0241507688873161E-2</c:v>
                </c:pt>
                <c:pt idx="5">
                  <c:v>3.1209923570197515E-2</c:v>
                </c:pt>
                <c:pt idx="6">
                  <c:v>3.2823324409079806E-2</c:v>
                </c:pt>
                <c:pt idx="7">
                  <c:v>3.4509875550548907E-2</c:v>
                </c:pt>
                <c:pt idx="8">
                  <c:v>3.8564187962491274E-2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584.9899359153643</c:v>
                </c:pt>
                <c:pt idx="2">
                  <c:v>77.295250260093255</c:v>
                </c:pt>
                <c:pt idx="3">
                  <c:v>20.628095106524</c:v>
                </c:pt>
                <c:pt idx="4">
                  <c:v>2247.5788992331732</c:v>
                </c:pt>
                <c:pt idx="5">
                  <c:v>1964.3170630074289</c:v>
                </c:pt>
                <c:pt idx="7">
                  <c:v>1327.8508728202853</c:v>
                </c:pt>
                <c:pt idx="8">
                  <c:v>96.970702477086306</c:v>
                </c:pt>
                <c:pt idx="9">
                  <c:v>0</c:v>
                </c:pt>
                <c:pt idx="10">
                  <c:v>156.62939074991209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682.91328128198154</c:v>
                </c:pt>
                <c:pt idx="4" formatCode="#,##0">
                  <c:v>2247.5788992331732</c:v>
                </c:pt>
                <c:pt idx="5" formatCode="#,##0">
                  <c:v>1964.3170630074289</c:v>
                </c:pt>
                <c:pt idx="6" formatCode="#,##0">
                  <c:v>1424.8215752973715</c:v>
                </c:pt>
                <c:pt idx="10" formatCode="#,##0">
                  <c:v>156.62939074991209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8641</c:v>
                </c:pt>
                <c:pt idx="1">
                  <c:v>10130</c:v>
                </c:pt>
                <c:pt idx="2">
                  <c:v>11414</c:v>
                </c:pt>
                <c:pt idx="3">
                  <c:v>12729</c:v>
                </c:pt>
                <c:pt idx="4">
                  <c:v>14325</c:v>
                </c:pt>
                <c:pt idx="5">
                  <c:v>15921</c:v>
                </c:pt>
                <c:pt idx="6">
                  <c:v>17811</c:v>
                </c:pt>
                <c:pt idx="7">
                  <c:v>20292</c:v>
                </c:pt>
                <c:pt idx="8">
                  <c:v>22783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6373945.3723095385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245806.02740039647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3931012.2889999999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3924630.8389999997</c:v>
                </c:pt>
                <c:pt idx="1">
                  <c:v>0</c:v>
                </c:pt>
                <c:pt idx="2">
                  <c:v>0</c:v>
                </c:pt>
                <c:pt idx="3">
                  <c:v>6381.45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190715.54372039647</c:v>
                </c:pt>
                <c:pt idx="1">
                  <c:v>0</c:v>
                </c:pt>
                <c:pt idx="2">
                  <c:v>667.51199999999994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排出量比較シート!$DN$21:$DN$50</c:f>
              <c:numCache>
                <c:formatCode>0.0%;;</c:formatCode>
                <c:ptCount val="30"/>
                <c:pt idx="0">
                  <c:v>0.2</c:v>
                </c:pt>
                <c:pt idx="1">
                  <c:v>0.39</c:v>
                </c:pt>
                <c:pt idx="2">
                  <c:v>0.37</c:v>
                </c:pt>
                <c:pt idx="3">
                  <c:v>0.19</c:v>
                </c:pt>
                <c:pt idx="4">
                  <c:v>0.16</c:v>
                </c:pt>
                <c:pt idx="5">
                  <c:v>0.8</c:v>
                </c:pt>
                <c:pt idx="6">
                  <c:v>0.44</c:v>
                </c:pt>
                <c:pt idx="7">
                  <c:v>0.37</c:v>
                </c:pt>
                <c:pt idx="8">
                  <c:v>0.3</c:v>
                </c:pt>
                <c:pt idx="9">
                  <c:v>0.32</c:v>
                </c:pt>
                <c:pt idx="10">
                  <c:v>0.27</c:v>
                </c:pt>
                <c:pt idx="11">
                  <c:v>0.91</c:v>
                </c:pt>
                <c:pt idx="12">
                  <c:v>0.9</c:v>
                </c:pt>
                <c:pt idx="13">
                  <c:v>0</c:v>
                </c:pt>
                <c:pt idx="14">
                  <c:v>0.49</c:v>
                </c:pt>
                <c:pt idx="15">
                  <c:v>0.68</c:v>
                </c:pt>
                <c:pt idx="16">
                  <c:v>0.78</c:v>
                </c:pt>
                <c:pt idx="17">
                  <c:v>0.03</c:v>
                </c:pt>
                <c:pt idx="18">
                  <c:v>0.06</c:v>
                </c:pt>
                <c:pt idx="19">
                  <c:v>0.6</c:v>
                </c:pt>
                <c:pt idx="20">
                  <c:v>0.64</c:v>
                </c:pt>
                <c:pt idx="21">
                  <c:v>0.86</c:v>
                </c:pt>
                <c:pt idx="22">
                  <c:v>0.39</c:v>
                </c:pt>
                <c:pt idx="23">
                  <c:v>0.56999999999999995</c:v>
                </c:pt>
                <c:pt idx="24">
                  <c:v>0.81</c:v>
                </c:pt>
                <c:pt idx="25">
                  <c:v>0.67</c:v>
                </c:pt>
                <c:pt idx="26">
                  <c:v>0.62</c:v>
                </c:pt>
                <c:pt idx="27">
                  <c:v>0.37</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排出量比較シート!$DO$21:$DO$50</c:f>
              <c:numCache>
                <c:formatCode>0.0%;;</c:formatCode>
                <c:ptCount val="30"/>
                <c:pt idx="0">
                  <c:v>0</c:v>
                </c:pt>
                <c:pt idx="1">
                  <c:v>0</c:v>
                </c:pt>
                <c:pt idx="2">
                  <c:v>0</c:v>
                </c:pt>
                <c:pt idx="3">
                  <c:v>0.01</c:v>
                </c:pt>
                <c:pt idx="4">
                  <c:v>0</c:v>
                </c:pt>
                <c:pt idx="5">
                  <c:v>0</c:v>
                </c:pt>
                <c:pt idx="6">
                  <c:v>0</c:v>
                </c:pt>
                <c:pt idx="7">
                  <c:v>0</c:v>
                </c:pt>
                <c:pt idx="8">
                  <c:v>0.01</c:v>
                </c:pt>
                <c:pt idx="9">
                  <c:v>0</c:v>
                </c:pt>
                <c:pt idx="10">
                  <c:v>0</c:v>
                </c:pt>
                <c:pt idx="11">
                  <c:v>0</c:v>
                </c:pt>
                <c:pt idx="12">
                  <c:v>0</c:v>
                </c:pt>
                <c:pt idx="13">
                  <c:v>0</c:v>
                </c:pt>
                <c:pt idx="14">
                  <c:v>0</c:v>
                </c:pt>
                <c:pt idx="15">
                  <c:v>0</c:v>
                </c:pt>
                <c:pt idx="16">
                  <c:v>0.03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排出量比較シート!$DQ$21:$DQ$50</c:f>
              <c:numCache>
                <c:formatCode>0.0%;;</c:formatCode>
                <c:ptCount val="30"/>
                <c:pt idx="0">
                  <c:v>0.3</c:v>
                </c:pt>
                <c:pt idx="1">
                  <c:v>0.59</c:v>
                </c:pt>
                <c:pt idx="2">
                  <c:v>0.26</c:v>
                </c:pt>
                <c:pt idx="3">
                  <c:v>0.77</c:v>
                </c:pt>
                <c:pt idx="4">
                  <c:v>0.83</c:v>
                </c:pt>
                <c:pt idx="5">
                  <c:v>0.05</c:v>
                </c:pt>
                <c:pt idx="6">
                  <c:v>0.38</c:v>
                </c:pt>
                <c:pt idx="7">
                  <c:v>0.63</c:v>
                </c:pt>
                <c:pt idx="8">
                  <c:v>0.7</c:v>
                </c:pt>
                <c:pt idx="9">
                  <c:v>0.57999999999999996</c:v>
                </c:pt>
                <c:pt idx="10">
                  <c:v>0.24</c:v>
                </c:pt>
                <c:pt idx="11">
                  <c:v>7.0000000000000007E-2</c:v>
                </c:pt>
                <c:pt idx="12">
                  <c:v>0.04</c:v>
                </c:pt>
                <c:pt idx="13">
                  <c:v>1</c:v>
                </c:pt>
                <c:pt idx="14">
                  <c:v>7.0000000000000007E-2</c:v>
                </c:pt>
                <c:pt idx="15">
                  <c:v>0.32</c:v>
                </c:pt>
                <c:pt idx="16">
                  <c:v>0.18</c:v>
                </c:pt>
                <c:pt idx="17">
                  <c:v>0.93</c:v>
                </c:pt>
                <c:pt idx="18">
                  <c:v>0.89</c:v>
                </c:pt>
                <c:pt idx="19">
                  <c:v>0.4</c:v>
                </c:pt>
                <c:pt idx="20">
                  <c:v>0.36</c:v>
                </c:pt>
                <c:pt idx="21">
                  <c:v>0.14000000000000001</c:v>
                </c:pt>
                <c:pt idx="22">
                  <c:v>0.61</c:v>
                </c:pt>
                <c:pt idx="23">
                  <c:v>0.43</c:v>
                </c:pt>
                <c:pt idx="24">
                  <c:v>0.19</c:v>
                </c:pt>
                <c:pt idx="25">
                  <c:v>0.32</c:v>
                </c:pt>
                <c:pt idx="26">
                  <c:v>0.38</c:v>
                </c:pt>
                <c:pt idx="27">
                  <c:v>0.63</c:v>
                </c:pt>
                <c:pt idx="28">
                  <c:v>0.66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排出量比較シート!$DR$21:$DR$50</c:f>
              <c:numCache>
                <c:formatCode>0.0%;;</c:formatCode>
                <c:ptCount val="30"/>
                <c:pt idx="0">
                  <c:v>0.5</c:v>
                </c:pt>
                <c:pt idx="1">
                  <c:v>0.02</c:v>
                </c:pt>
                <c:pt idx="2">
                  <c:v>0.37</c:v>
                </c:pt>
                <c:pt idx="3">
                  <c:v>0.03</c:v>
                </c:pt>
                <c:pt idx="4">
                  <c:v>0.01</c:v>
                </c:pt>
                <c:pt idx="5">
                  <c:v>0.15</c:v>
                </c:pt>
                <c:pt idx="6">
                  <c:v>0.18</c:v>
                </c:pt>
                <c:pt idx="7">
                  <c:v>0</c:v>
                </c:pt>
                <c:pt idx="8">
                  <c:v>0</c:v>
                </c:pt>
                <c:pt idx="9">
                  <c:v>0.1</c:v>
                </c:pt>
                <c:pt idx="10">
                  <c:v>0.49</c:v>
                </c:pt>
                <c:pt idx="11">
                  <c:v>0.02</c:v>
                </c:pt>
                <c:pt idx="12">
                  <c:v>0.06</c:v>
                </c:pt>
                <c:pt idx="13">
                  <c:v>0</c:v>
                </c:pt>
                <c:pt idx="14">
                  <c:v>0.44</c:v>
                </c:pt>
                <c:pt idx="15">
                  <c:v>0</c:v>
                </c:pt>
                <c:pt idx="16">
                  <c:v>0.01</c:v>
                </c:pt>
                <c:pt idx="17">
                  <c:v>0.04</c:v>
                </c:pt>
                <c:pt idx="18">
                  <c:v>0.05</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排出量比較シート!$DF$21:$DF$50</c:f>
              <c:numCache>
                <c:formatCode>#,##0;;</c:formatCode>
                <c:ptCount val="30"/>
                <c:pt idx="0">
                  <c:v>89</c:v>
                </c:pt>
                <c:pt idx="1">
                  <c:v>69</c:v>
                </c:pt>
                <c:pt idx="2">
                  <c:v>62</c:v>
                </c:pt>
                <c:pt idx="3">
                  <c:v>16</c:v>
                </c:pt>
                <c:pt idx="4">
                  <c:v>18</c:v>
                </c:pt>
                <c:pt idx="5">
                  <c:v>72</c:v>
                </c:pt>
                <c:pt idx="6">
                  <c:v>79</c:v>
                </c:pt>
                <c:pt idx="7">
                  <c:v>35</c:v>
                </c:pt>
                <c:pt idx="8">
                  <c:v>22</c:v>
                </c:pt>
                <c:pt idx="9">
                  <c:v>32</c:v>
                </c:pt>
                <c:pt idx="10">
                  <c:v>21</c:v>
                </c:pt>
                <c:pt idx="11">
                  <c:v>32</c:v>
                </c:pt>
                <c:pt idx="12">
                  <c:v>88</c:v>
                </c:pt>
                <c:pt idx="13">
                  <c:v>0</c:v>
                </c:pt>
                <c:pt idx="14">
                  <c:v>79</c:v>
                </c:pt>
                <c:pt idx="15">
                  <c:v>69</c:v>
                </c:pt>
                <c:pt idx="16">
                  <c:v>41</c:v>
                </c:pt>
                <c:pt idx="17">
                  <c:v>1</c:v>
                </c:pt>
                <c:pt idx="18">
                  <c:v>5</c:v>
                </c:pt>
                <c:pt idx="19">
                  <c:v>20</c:v>
                </c:pt>
                <c:pt idx="20">
                  <c:v>35</c:v>
                </c:pt>
                <c:pt idx="21">
                  <c:v>38</c:v>
                </c:pt>
                <c:pt idx="22">
                  <c:v>3</c:v>
                </c:pt>
                <c:pt idx="23">
                  <c:v>6</c:v>
                </c:pt>
                <c:pt idx="24">
                  <c:v>40</c:v>
                </c:pt>
                <c:pt idx="25">
                  <c:v>30</c:v>
                </c:pt>
                <c:pt idx="26">
                  <c:v>13</c:v>
                </c:pt>
                <c:pt idx="27">
                  <c:v>9</c:v>
                </c:pt>
                <c:pt idx="28">
                  <c:v>9</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排出量比較シート!$DG$21:$DG$50</c:f>
              <c:numCache>
                <c:formatCode>#,##0;;</c:formatCode>
                <c:ptCount val="30"/>
                <c:pt idx="0">
                  <c:v>1</c:v>
                </c:pt>
                <c:pt idx="1">
                  <c:v>0</c:v>
                </c:pt>
                <c:pt idx="2">
                  <c:v>0</c:v>
                </c:pt>
                <c:pt idx="3">
                  <c:v>1</c:v>
                </c:pt>
                <c:pt idx="4">
                  <c:v>0</c:v>
                </c:pt>
                <c:pt idx="5">
                  <c:v>0</c:v>
                </c:pt>
                <c:pt idx="6">
                  <c:v>0</c:v>
                </c:pt>
                <c:pt idx="7">
                  <c:v>0</c:v>
                </c:pt>
                <c:pt idx="8">
                  <c:v>1</c:v>
                </c:pt>
                <c:pt idx="9">
                  <c:v>0</c:v>
                </c:pt>
                <c:pt idx="10">
                  <c:v>1</c:v>
                </c:pt>
                <c:pt idx="11">
                  <c:v>0</c:v>
                </c:pt>
                <c:pt idx="12">
                  <c:v>1</c:v>
                </c:pt>
                <c:pt idx="13">
                  <c:v>0</c:v>
                </c:pt>
                <c:pt idx="14">
                  <c:v>0</c:v>
                </c:pt>
                <c:pt idx="15">
                  <c:v>0</c:v>
                </c:pt>
                <c:pt idx="16">
                  <c:v>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1</c:v>
                </c:pt>
                <c:pt idx="13">
                  <c:v>0</c:v>
                </c:pt>
                <c:pt idx="14">
                  <c:v>0</c:v>
                </c:pt>
                <c:pt idx="15">
                  <c:v>1</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排出量比較シート!$DI$21:$DI$50</c:f>
              <c:numCache>
                <c:formatCode>#,##0;;</c:formatCode>
                <c:ptCount val="30"/>
                <c:pt idx="0">
                  <c:v>179</c:v>
                </c:pt>
                <c:pt idx="1">
                  <c:v>253</c:v>
                </c:pt>
                <c:pt idx="2">
                  <c:v>141</c:v>
                </c:pt>
                <c:pt idx="3">
                  <c:v>109</c:v>
                </c:pt>
                <c:pt idx="4">
                  <c:v>93</c:v>
                </c:pt>
                <c:pt idx="5">
                  <c:v>83</c:v>
                </c:pt>
                <c:pt idx="6">
                  <c:v>94</c:v>
                </c:pt>
                <c:pt idx="7">
                  <c:v>69</c:v>
                </c:pt>
                <c:pt idx="8">
                  <c:v>50</c:v>
                </c:pt>
                <c:pt idx="9">
                  <c:v>59</c:v>
                </c:pt>
                <c:pt idx="10">
                  <c:v>53</c:v>
                </c:pt>
                <c:pt idx="11">
                  <c:v>61</c:v>
                </c:pt>
                <c:pt idx="12">
                  <c:v>43</c:v>
                </c:pt>
                <c:pt idx="13">
                  <c:v>27</c:v>
                </c:pt>
                <c:pt idx="14">
                  <c:v>27</c:v>
                </c:pt>
                <c:pt idx="15">
                  <c:v>32</c:v>
                </c:pt>
                <c:pt idx="16">
                  <c:v>26</c:v>
                </c:pt>
                <c:pt idx="17">
                  <c:v>16</c:v>
                </c:pt>
                <c:pt idx="18">
                  <c:v>50</c:v>
                </c:pt>
                <c:pt idx="19">
                  <c:v>34</c:v>
                </c:pt>
                <c:pt idx="20">
                  <c:v>23</c:v>
                </c:pt>
                <c:pt idx="21">
                  <c:v>27</c:v>
                </c:pt>
                <c:pt idx="22">
                  <c:v>9</c:v>
                </c:pt>
                <c:pt idx="23">
                  <c:v>11</c:v>
                </c:pt>
                <c:pt idx="24">
                  <c:v>35</c:v>
                </c:pt>
                <c:pt idx="25">
                  <c:v>27</c:v>
                </c:pt>
                <c:pt idx="26">
                  <c:v>10</c:v>
                </c:pt>
                <c:pt idx="27">
                  <c:v>22</c:v>
                </c:pt>
                <c:pt idx="28">
                  <c:v>12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排出量比較シート!$DJ$21:$DJ$50</c:f>
              <c:numCache>
                <c:formatCode>#,##0;;</c:formatCode>
                <c:ptCount val="30"/>
                <c:pt idx="0">
                  <c:v>11</c:v>
                </c:pt>
                <c:pt idx="1">
                  <c:v>11</c:v>
                </c:pt>
                <c:pt idx="2">
                  <c:v>9</c:v>
                </c:pt>
                <c:pt idx="3">
                  <c:v>11</c:v>
                </c:pt>
                <c:pt idx="4">
                  <c:v>6</c:v>
                </c:pt>
                <c:pt idx="5">
                  <c:v>8</c:v>
                </c:pt>
                <c:pt idx="6">
                  <c:v>8</c:v>
                </c:pt>
                <c:pt idx="7">
                  <c:v>0</c:v>
                </c:pt>
                <c:pt idx="8">
                  <c:v>1</c:v>
                </c:pt>
                <c:pt idx="9">
                  <c:v>1</c:v>
                </c:pt>
                <c:pt idx="10">
                  <c:v>4</c:v>
                </c:pt>
                <c:pt idx="11">
                  <c:v>5</c:v>
                </c:pt>
                <c:pt idx="12">
                  <c:v>9</c:v>
                </c:pt>
                <c:pt idx="13">
                  <c:v>0</c:v>
                </c:pt>
                <c:pt idx="14">
                  <c:v>9</c:v>
                </c:pt>
                <c:pt idx="15">
                  <c:v>1</c:v>
                </c:pt>
                <c:pt idx="16">
                  <c:v>1</c:v>
                </c:pt>
                <c:pt idx="17">
                  <c:v>1</c:v>
                </c:pt>
                <c:pt idx="18">
                  <c:v>2</c:v>
                </c:pt>
                <c:pt idx="19">
                  <c:v>0</c:v>
                </c:pt>
                <c:pt idx="20">
                  <c:v>1</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排出量比較シート!$DL$21:$DL$50</c:f>
              <c:numCache>
                <c:formatCode>#,##0;;</c:formatCode>
                <c:ptCount val="30"/>
                <c:pt idx="0">
                  <c:v>280</c:v>
                </c:pt>
                <c:pt idx="1">
                  <c:v>333</c:v>
                </c:pt>
                <c:pt idx="2">
                  <c:v>212</c:v>
                </c:pt>
                <c:pt idx="3">
                  <c:v>137</c:v>
                </c:pt>
                <c:pt idx="4">
                  <c:v>117</c:v>
                </c:pt>
                <c:pt idx="5">
                  <c:v>164</c:v>
                </c:pt>
                <c:pt idx="6">
                  <c:v>181</c:v>
                </c:pt>
                <c:pt idx="7">
                  <c:v>104</c:v>
                </c:pt>
                <c:pt idx="8">
                  <c:v>74</c:v>
                </c:pt>
                <c:pt idx="9">
                  <c:v>92</c:v>
                </c:pt>
                <c:pt idx="10">
                  <c:v>79</c:v>
                </c:pt>
                <c:pt idx="11">
                  <c:v>98</c:v>
                </c:pt>
                <c:pt idx="12">
                  <c:v>142</c:v>
                </c:pt>
                <c:pt idx="13">
                  <c:v>27</c:v>
                </c:pt>
                <c:pt idx="14">
                  <c:v>115</c:v>
                </c:pt>
                <c:pt idx="15">
                  <c:v>103</c:v>
                </c:pt>
                <c:pt idx="16">
                  <c:v>71</c:v>
                </c:pt>
                <c:pt idx="17">
                  <c:v>18</c:v>
                </c:pt>
                <c:pt idx="18">
                  <c:v>57</c:v>
                </c:pt>
                <c:pt idx="19">
                  <c:v>54</c:v>
                </c:pt>
                <c:pt idx="20">
                  <c:v>59</c:v>
                </c:pt>
                <c:pt idx="21">
                  <c:v>65</c:v>
                </c:pt>
                <c:pt idx="22">
                  <c:v>12</c:v>
                </c:pt>
                <c:pt idx="23">
                  <c:v>17</c:v>
                </c:pt>
                <c:pt idx="24">
                  <c:v>75</c:v>
                </c:pt>
                <c:pt idx="25">
                  <c:v>58</c:v>
                </c:pt>
                <c:pt idx="26">
                  <c:v>23</c:v>
                </c:pt>
                <c:pt idx="27">
                  <c:v>31</c:v>
                </c:pt>
                <c:pt idx="28">
                  <c:v>22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排出量比較シート!$CX$21:$CX$50</c:f>
              <c:numCache>
                <c:formatCode>[=0]#;[&lt;1]0.00;#,##0</c:formatCode>
                <c:ptCount val="30"/>
                <c:pt idx="0">
                  <c:v>1074.3710000000001</c:v>
                </c:pt>
                <c:pt idx="1">
                  <c:v>1376.75</c:v>
                </c:pt>
                <c:pt idx="2">
                  <c:v>1434.482</c:v>
                </c:pt>
                <c:pt idx="3">
                  <c:v>158.07599999999999</c:v>
                </c:pt>
                <c:pt idx="4">
                  <c:v>125.32299999999999</c:v>
                </c:pt>
                <c:pt idx="5">
                  <c:v>12170.324000000001</c:v>
                </c:pt>
                <c:pt idx="6">
                  <c:v>904.07500000000005</c:v>
                </c:pt>
                <c:pt idx="7">
                  <c:v>381.04</c:v>
                </c:pt>
                <c:pt idx="8">
                  <c:v>213.58600000000001</c:v>
                </c:pt>
                <c:pt idx="9">
                  <c:v>240.001</c:v>
                </c:pt>
                <c:pt idx="10">
                  <c:v>549.404</c:v>
                </c:pt>
                <c:pt idx="11">
                  <c:v>7999.4660000000003</c:v>
                </c:pt>
                <c:pt idx="12">
                  <c:v>13054.944</c:v>
                </c:pt>
                <c:pt idx="13">
                  <c:v>0</c:v>
                </c:pt>
                <c:pt idx="14">
                  <c:v>1970.9290000000001</c:v>
                </c:pt>
                <c:pt idx="15">
                  <c:v>535.471</c:v>
                </c:pt>
                <c:pt idx="16">
                  <c:v>1127.893</c:v>
                </c:pt>
                <c:pt idx="17">
                  <c:v>6.2130000000000001</c:v>
                </c:pt>
                <c:pt idx="18">
                  <c:v>44.381999999999998</c:v>
                </c:pt>
                <c:pt idx="19">
                  <c:v>308.59500000000003</c:v>
                </c:pt>
                <c:pt idx="20">
                  <c:v>451.82499999999999</c:v>
                </c:pt>
                <c:pt idx="21">
                  <c:v>1473.2840000000001</c:v>
                </c:pt>
                <c:pt idx="22">
                  <c:v>103.526</c:v>
                </c:pt>
                <c:pt idx="23">
                  <c:v>130.99199999999999</c:v>
                </c:pt>
                <c:pt idx="24">
                  <c:v>700.95699999999999</c:v>
                </c:pt>
                <c:pt idx="25">
                  <c:v>436.04399999999998</c:v>
                </c:pt>
                <c:pt idx="26">
                  <c:v>192.476</c:v>
                </c:pt>
                <c:pt idx="27">
                  <c:v>95.566999999999993</c:v>
                </c:pt>
                <c:pt idx="28">
                  <c:v>101.29600000000001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排出量比較シート!$CY$21:$CY$50</c:f>
              <c:numCache>
                <c:formatCode>[=0]#;[&lt;1]0.00;#,##0</c:formatCode>
                <c:ptCount val="30"/>
                <c:pt idx="0">
                  <c:v>3.7789999999999999</c:v>
                </c:pt>
                <c:pt idx="1">
                  <c:v>0</c:v>
                </c:pt>
                <c:pt idx="2">
                  <c:v>0</c:v>
                </c:pt>
                <c:pt idx="3">
                  <c:v>4.4859999999999998</c:v>
                </c:pt>
                <c:pt idx="4">
                  <c:v>0</c:v>
                </c:pt>
                <c:pt idx="5">
                  <c:v>0</c:v>
                </c:pt>
                <c:pt idx="6">
                  <c:v>0</c:v>
                </c:pt>
                <c:pt idx="7">
                  <c:v>0</c:v>
                </c:pt>
                <c:pt idx="8">
                  <c:v>3.75</c:v>
                </c:pt>
                <c:pt idx="9">
                  <c:v>0</c:v>
                </c:pt>
                <c:pt idx="10">
                  <c:v>3.4830000000000001</c:v>
                </c:pt>
                <c:pt idx="11">
                  <c:v>0</c:v>
                </c:pt>
                <c:pt idx="12">
                  <c:v>19.728999999999999</c:v>
                </c:pt>
                <c:pt idx="13">
                  <c:v>0</c:v>
                </c:pt>
                <c:pt idx="14">
                  <c:v>0</c:v>
                </c:pt>
                <c:pt idx="15">
                  <c:v>0</c:v>
                </c:pt>
                <c:pt idx="16">
                  <c:v>41.933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排出量比較シート!$CZ$21:$CZ$50</c:f>
              <c:numCache>
                <c:formatCode>[=0]#;[&lt;1]0.00;#,##0</c:formatCode>
                <c:ptCount val="30"/>
                <c:pt idx="0">
                  <c:v>0</c:v>
                </c:pt>
                <c:pt idx="1">
                  <c:v>0</c:v>
                </c:pt>
                <c:pt idx="2">
                  <c:v>0</c:v>
                </c:pt>
                <c:pt idx="3">
                  <c:v>0</c:v>
                </c:pt>
                <c:pt idx="4">
                  <c:v>0</c:v>
                </c:pt>
                <c:pt idx="5">
                  <c:v>3.5390000000000001</c:v>
                </c:pt>
                <c:pt idx="6">
                  <c:v>0</c:v>
                </c:pt>
                <c:pt idx="7">
                  <c:v>0</c:v>
                </c:pt>
                <c:pt idx="8">
                  <c:v>0</c:v>
                </c:pt>
                <c:pt idx="9">
                  <c:v>0</c:v>
                </c:pt>
                <c:pt idx="10">
                  <c:v>0</c:v>
                </c:pt>
                <c:pt idx="11">
                  <c:v>0</c:v>
                </c:pt>
                <c:pt idx="12">
                  <c:v>3.6179999999999999</c:v>
                </c:pt>
                <c:pt idx="13">
                  <c:v>0</c:v>
                </c:pt>
                <c:pt idx="14">
                  <c:v>0</c:v>
                </c:pt>
                <c:pt idx="15">
                  <c:v>3.5939999999999999</c:v>
                </c:pt>
                <c:pt idx="16">
                  <c:v>3.274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排出量比較シート!$DA$21:$DA$50</c:f>
              <c:numCache>
                <c:formatCode>[=0]#;[&lt;1]0.00;#,##0</c:formatCode>
                <c:ptCount val="30"/>
                <c:pt idx="0">
                  <c:v>1605.4199999999998</c:v>
                </c:pt>
                <c:pt idx="1">
                  <c:v>2049.404</c:v>
                </c:pt>
                <c:pt idx="2">
                  <c:v>982.4609999999999</c:v>
                </c:pt>
                <c:pt idx="3">
                  <c:v>649.65699999999993</c:v>
                </c:pt>
                <c:pt idx="4">
                  <c:v>643.12900000000002</c:v>
                </c:pt>
                <c:pt idx="5">
                  <c:v>773.68499999999995</c:v>
                </c:pt>
                <c:pt idx="6">
                  <c:v>788.04499999999996</c:v>
                </c:pt>
                <c:pt idx="7">
                  <c:v>649.14700000000005</c:v>
                </c:pt>
                <c:pt idx="8">
                  <c:v>500.65300000000002</c:v>
                </c:pt>
                <c:pt idx="9">
                  <c:v>432.50299999999999</c:v>
                </c:pt>
                <c:pt idx="10">
                  <c:v>485.29300000000001</c:v>
                </c:pt>
                <c:pt idx="11">
                  <c:v>595.37300000000005</c:v>
                </c:pt>
                <c:pt idx="12">
                  <c:v>552.90499999999997</c:v>
                </c:pt>
                <c:pt idx="13">
                  <c:v>242.089</c:v>
                </c:pt>
                <c:pt idx="14">
                  <c:v>291.18200000000002</c:v>
                </c:pt>
                <c:pt idx="15">
                  <c:v>249.83400000000003</c:v>
                </c:pt>
                <c:pt idx="16">
                  <c:v>264.10000000000002</c:v>
                </c:pt>
                <c:pt idx="17">
                  <c:v>171.541</c:v>
                </c:pt>
                <c:pt idx="18">
                  <c:v>626.81599999999992</c:v>
                </c:pt>
                <c:pt idx="19">
                  <c:v>207.44900000000001</c:v>
                </c:pt>
                <c:pt idx="20">
                  <c:v>257.44600000000003</c:v>
                </c:pt>
                <c:pt idx="21">
                  <c:v>230.56500000000003</c:v>
                </c:pt>
                <c:pt idx="22">
                  <c:v>159.74700000000004</c:v>
                </c:pt>
                <c:pt idx="23">
                  <c:v>100.673</c:v>
                </c:pt>
                <c:pt idx="24">
                  <c:v>168.80400000000003</c:v>
                </c:pt>
                <c:pt idx="25">
                  <c:v>211.89099999999999</c:v>
                </c:pt>
                <c:pt idx="26">
                  <c:v>117.542</c:v>
                </c:pt>
                <c:pt idx="27">
                  <c:v>164.964</c:v>
                </c:pt>
                <c:pt idx="28">
                  <c:v>197.99499999999998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排出量比較シート!$DB$21:$DB$50</c:f>
              <c:numCache>
                <c:formatCode>[=0]#;[&lt;1]0.00;#,##0</c:formatCode>
                <c:ptCount val="30"/>
                <c:pt idx="0">
                  <c:v>2691.8530000000001</c:v>
                </c:pt>
                <c:pt idx="1">
                  <c:v>74.274000000000001</c:v>
                </c:pt>
                <c:pt idx="2">
                  <c:v>1421.479</c:v>
                </c:pt>
                <c:pt idx="3">
                  <c:v>26.794</c:v>
                </c:pt>
                <c:pt idx="4">
                  <c:v>5.3520000000000003</c:v>
                </c:pt>
                <c:pt idx="5">
                  <c:v>2360.451</c:v>
                </c:pt>
                <c:pt idx="6">
                  <c:v>371.14100000000002</c:v>
                </c:pt>
                <c:pt idx="7">
                  <c:v>0</c:v>
                </c:pt>
                <c:pt idx="8">
                  <c:v>2.2799999999999998</c:v>
                </c:pt>
                <c:pt idx="9">
                  <c:v>75.147000000000006</c:v>
                </c:pt>
                <c:pt idx="10">
                  <c:v>980.60799999999995</c:v>
                </c:pt>
                <c:pt idx="11">
                  <c:v>183.56800000000001</c:v>
                </c:pt>
                <c:pt idx="12">
                  <c:v>808.47</c:v>
                </c:pt>
                <c:pt idx="13">
                  <c:v>0</c:v>
                </c:pt>
                <c:pt idx="14">
                  <c:v>1768.8510000000001</c:v>
                </c:pt>
                <c:pt idx="15">
                  <c:v>0.32200000000000001</c:v>
                </c:pt>
                <c:pt idx="16">
                  <c:v>11.111000000000001</c:v>
                </c:pt>
                <c:pt idx="17">
                  <c:v>7.2779999999999996</c:v>
                </c:pt>
                <c:pt idx="18">
                  <c:v>35.966000000000001</c:v>
                </c:pt>
                <c:pt idx="19">
                  <c:v>0</c:v>
                </c:pt>
                <c:pt idx="20">
                  <c:v>1.202</c:v>
                </c:pt>
                <c:pt idx="21">
                  <c:v>0</c:v>
                </c:pt>
                <c:pt idx="22">
                  <c:v>0</c:v>
                </c:pt>
                <c:pt idx="23">
                  <c:v>0</c:v>
                </c:pt>
                <c:pt idx="24">
                  <c:v>0</c:v>
                </c:pt>
                <c:pt idx="25">
                  <c:v>4.1539999999999999</c:v>
                </c:pt>
                <c:pt idx="26">
                  <c:v>0</c:v>
                </c:pt>
                <c:pt idx="27">
                  <c:v>0</c:v>
                </c:pt>
                <c:pt idx="28">
                  <c:v>0.38300000000000001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排出量比較シート!$DD$21:$DD$50</c:f>
              <c:numCache>
                <c:formatCode>[=0]#;[&lt;1]0.00;#,##0</c:formatCode>
                <c:ptCount val="30"/>
                <c:pt idx="0">
                  <c:v>5375.4229999999998</c:v>
                </c:pt>
                <c:pt idx="1">
                  <c:v>3500.4279999999999</c:v>
                </c:pt>
                <c:pt idx="2">
                  <c:v>3838.4219999999996</c:v>
                </c:pt>
                <c:pt idx="3">
                  <c:v>839.01299999999992</c:v>
                </c:pt>
                <c:pt idx="4">
                  <c:v>773.80399999999997</c:v>
                </c:pt>
                <c:pt idx="5">
                  <c:v>15307.999</c:v>
                </c:pt>
                <c:pt idx="6">
                  <c:v>2063.261</c:v>
                </c:pt>
                <c:pt idx="7">
                  <c:v>1030.1870000000001</c:v>
                </c:pt>
                <c:pt idx="8">
                  <c:v>720.26900000000001</c:v>
                </c:pt>
                <c:pt idx="9">
                  <c:v>747.65100000000007</c:v>
                </c:pt>
                <c:pt idx="10">
                  <c:v>2018.7879999999998</c:v>
                </c:pt>
                <c:pt idx="11">
                  <c:v>8778.4069999999992</c:v>
                </c:pt>
                <c:pt idx="12">
                  <c:v>14439.665999999999</c:v>
                </c:pt>
                <c:pt idx="13">
                  <c:v>242.089</c:v>
                </c:pt>
                <c:pt idx="14">
                  <c:v>4030.962</c:v>
                </c:pt>
                <c:pt idx="15">
                  <c:v>789.22100000000012</c:v>
                </c:pt>
                <c:pt idx="16">
                  <c:v>1448.3109999999999</c:v>
                </c:pt>
                <c:pt idx="17">
                  <c:v>185.03199999999998</c:v>
                </c:pt>
                <c:pt idx="18">
                  <c:v>707.16399999999987</c:v>
                </c:pt>
                <c:pt idx="19">
                  <c:v>516.0440000000001</c:v>
                </c:pt>
                <c:pt idx="20">
                  <c:v>710.47299999999996</c:v>
                </c:pt>
                <c:pt idx="21">
                  <c:v>1703.8490000000002</c:v>
                </c:pt>
                <c:pt idx="22">
                  <c:v>263.27300000000002</c:v>
                </c:pt>
                <c:pt idx="23">
                  <c:v>231.66499999999999</c:v>
                </c:pt>
                <c:pt idx="24">
                  <c:v>869.76099999999997</c:v>
                </c:pt>
                <c:pt idx="25">
                  <c:v>652.08899999999994</c:v>
                </c:pt>
                <c:pt idx="26">
                  <c:v>310.01800000000003</c:v>
                </c:pt>
                <c:pt idx="27">
                  <c:v>260.53100000000001</c:v>
                </c:pt>
                <c:pt idx="28">
                  <c:v>299.67399999999998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排出量比較シート!$CU$21:$CU$50</c:f>
              <c:numCache>
                <c:formatCode>\(0%\);;</c:formatCode>
                <c:ptCount val="30"/>
                <c:pt idx="0">
                  <c:v>0.29680345187532359</c:v>
                </c:pt>
                <c:pt idx="1">
                  <c:v>0.34942601358192865</c:v>
                </c:pt>
                <c:pt idx="2">
                  <c:v>0.20339466701873637</c:v>
                </c:pt>
                <c:pt idx="3">
                  <c:v>0.17322764493783396</c:v>
                </c:pt>
                <c:pt idx="4">
                  <c:v>0.23566596382045943</c:v>
                </c:pt>
                <c:pt idx="5">
                  <c:v>0.41824699699934653</c:v>
                </c:pt>
                <c:pt idx="6">
                  <c:v>0.41398848304489916</c:v>
                </c:pt>
                <c:pt idx="7">
                  <c:v>0.31355421165932129</c:v>
                </c:pt>
                <c:pt idx="8">
                  <c:v>0.26915823383261023</c:v>
                </c:pt>
                <c:pt idx="9">
                  <c:v>0.17846982041943488</c:v>
                </c:pt>
                <c:pt idx="10">
                  <c:v>0.22694453075375259</c:v>
                </c:pt>
                <c:pt idx="11">
                  <c:v>0.33510253048351085</c:v>
                </c:pt>
                <c:pt idx="12">
                  <c:v>0.47699115290117605</c:v>
                </c:pt>
                <c:pt idx="13">
                  <c:v>0.26444372881633366</c:v>
                </c:pt>
                <c:pt idx="14">
                  <c:v>0.39610062672989738</c:v>
                </c:pt>
                <c:pt idx="15">
                  <c:v>0.22737433867023549</c:v>
                </c:pt>
                <c:pt idx="16">
                  <c:v>0.20031645040225302</c:v>
                </c:pt>
                <c:pt idx="17">
                  <c:v>0.29021553600121625</c:v>
                </c:pt>
                <c:pt idx="18">
                  <c:v>0.58366655363722852</c:v>
                </c:pt>
                <c:pt idx="19">
                  <c:v>0.22145148318768773</c:v>
                </c:pt>
                <c:pt idx="20">
                  <c:v>0.31890446665962013</c:v>
                </c:pt>
                <c:pt idx="21">
                  <c:v>0.17295922205749742</c:v>
                </c:pt>
                <c:pt idx="22">
                  <c:v>0.24181187630858653</c:v>
                </c:pt>
                <c:pt idx="23">
                  <c:v>0.18046341580773145</c:v>
                </c:pt>
                <c:pt idx="24">
                  <c:v>0.1523794577239643</c:v>
                </c:pt>
                <c:pt idx="25">
                  <c:v>0.25921120738768305</c:v>
                </c:pt>
                <c:pt idx="26">
                  <c:v>0.21291194337261049</c:v>
                </c:pt>
                <c:pt idx="27">
                  <c:v>0.19992283861934948</c:v>
                </c:pt>
                <c:pt idx="28">
                  <c:v>0.33679708471713732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排出量比較シート!$CM$21:$CM$50</c:f>
              <c:numCache>
                <c:formatCode>\(0%\);;</c:formatCode>
                <c:ptCount val="30"/>
                <c:pt idx="0">
                  <c:v>0.18468712809414187</c:v>
                </c:pt>
                <c:pt idx="1">
                  <c:v>0.62466769971620517</c:v>
                </c:pt>
                <c:pt idx="2">
                  <c:v>0.60832584977756465</c:v>
                </c:pt>
                <c:pt idx="3">
                  <c:v>0.11445770646590701</c:v>
                </c:pt>
                <c:pt idx="4">
                  <c:v>0.1083531993265683</c:v>
                </c:pt>
                <c:pt idx="5">
                  <c:v>1</c:v>
                </c:pt>
                <c:pt idx="6">
                  <c:v>0.16085904633053696</c:v>
                </c:pt>
                <c:pt idx="7">
                  <c:v>0.38607757543867144</c:v>
                </c:pt>
                <c:pt idx="8">
                  <c:v>0.41070209275277175</c:v>
                </c:pt>
                <c:pt idx="9">
                  <c:v>3.116002617957905E-2</c:v>
                </c:pt>
                <c:pt idx="10">
                  <c:v>0.48018165975930427</c:v>
                </c:pt>
                <c:pt idx="11">
                  <c:v>1</c:v>
                </c:pt>
                <c:pt idx="12">
                  <c:v>1</c:v>
                </c:pt>
                <c:pt idx="13">
                  <c:v>0</c:v>
                </c:pt>
                <c:pt idx="14">
                  <c:v>0.95196197275146877</c:v>
                </c:pt>
                <c:pt idx="15">
                  <c:v>0.48314236407617067</c:v>
                </c:pt>
                <c:pt idx="16">
                  <c:v>0.83911317503812444</c:v>
                </c:pt>
                <c:pt idx="17">
                  <c:v>7.5502546783211166E-2</c:v>
                </c:pt>
                <c:pt idx="18">
                  <c:v>0.13528112904870693</c:v>
                </c:pt>
                <c:pt idx="19">
                  <c:v>0.79745306476994493</c:v>
                </c:pt>
                <c:pt idx="20">
                  <c:v>0.27760569237559141</c:v>
                </c:pt>
                <c:pt idx="21">
                  <c:v>0.40751661101922937</c:v>
                </c:pt>
                <c:pt idx="22">
                  <c:v>0.54185277634978168</c:v>
                </c:pt>
                <c:pt idx="23">
                  <c:v>0.77989766385737769</c:v>
                </c:pt>
                <c:pt idx="24">
                  <c:v>0.60744777346319745</c:v>
                </c:pt>
                <c:pt idx="25">
                  <c:v>0.19369520955438571</c:v>
                </c:pt>
                <c:pt idx="26">
                  <c:v>0.63578772001685535</c:v>
                </c:pt>
                <c:pt idx="27">
                  <c:v>0.39605139059882155</c:v>
                </c:pt>
                <c:pt idx="28">
                  <c:v>0.46572569701600069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排出量比較シート!$BV$21:$BV$50</c:f>
              <c:numCache>
                <c:formatCode>0%</c:formatCode>
                <c:ptCount val="30"/>
                <c:pt idx="0">
                  <c:v>0.30524980756905479</c:v>
                </c:pt>
                <c:pt idx="1">
                  <c:v>0.16044340262718731</c:v>
                </c:pt>
                <c:pt idx="2">
                  <c:v>0.18192775253536764</c:v>
                </c:pt>
                <c:pt idx="3">
                  <c:v>0.11687654754845418</c:v>
                </c:pt>
                <c:pt idx="4">
                  <c:v>0.16042892646356122</c:v>
                </c:pt>
                <c:pt idx="5">
                  <c:v>0.51928826941587647</c:v>
                </c:pt>
                <c:pt idx="6">
                  <c:v>0.52191128378549456</c:v>
                </c:pt>
                <c:pt idx="7">
                  <c:v>0.16357722043067627</c:v>
                </c:pt>
                <c:pt idx="8">
                  <c:v>9.9203729932854506E-2</c:v>
                </c:pt>
                <c:pt idx="9">
                  <c:v>0.57986124378643544</c:v>
                </c:pt>
                <c:pt idx="10">
                  <c:v>0.18316036976092595</c:v>
                </c:pt>
                <c:pt idx="11">
                  <c:v>0.49018143484206428</c:v>
                </c:pt>
                <c:pt idx="12">
                  <c:v>0.53915927166509769</c:v>
                </c:pt>
                <c:pt idx="13">
                  <c:v>2.8537565965862096E-2</c:v>
                </c:pt>
                <c:pt idx="14">
                  <c:v>0.4492889620539538</c:v>
                </c:pt>
                <c:pt idx="15">
                  <c:v>0.24791581662964138</c:v>
                </c:pt>
                <c:pt idx="16">
                  <c:v>0.26649136831550468</c:v>
                </c:pt>
                <c:pt idx="17">
                  <c:v>3.9629473008852313E-2</c:v>
                </c:pt>
                <c:pt idx="18">
                  <c:v>0.11187830573661264</c:v>
                </c:pt>
                <c:pt idx="19">
                  <c:v>0.12396499404332861</c:v>
                </c:pt>
                <c:pt idx="20">
                  <c:v>0.39491991298254359</c:v>
                </c:pt>
                <c:pt idx="21">
                  <c:v>0.50025999692655032</c:v>
                </c:pt>
                <c:pt idx="22">
                  <c:v>8.1408691990531371E-2</c:v>
                </c:pt>
                <c:pt idx="23">
                  <c:v>7.8740864913868974E-2</c:v>
                </c:pt>
                <c:pt idx="24">
                  <c:v>0.2690588492930866</c:v>
                </c:pt>
                <c:pt idx="25">
                  <c:v>0.50552576836864604</c:v>
                </c:pt>
                <c:pt idx="26">
                  <c:v>0.13593615295327013</c:v>
                </c:pt>
                <c:pt idx="27">
                  <c:v>7.8917799921238332E-2</c:v>
                </c:pt>
                <c:pt idx="28">
                  <c:v>0.1126728647207569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排出量比較シート!$BZ$21:$BZ$50</c:f>
              <c:numCache>
                <c:formatCode>0%</c:formatCode>
                <c:ptCount val="30"/>
                <c:pt idx="0">
                  <c:v>0.28283461574762447</c:v>
                </c:pt>
                <c:pt idx="1">
                  <c:v>0.42696096816294932</c:v>
                </c:pt>
                <c:pt idx="2">
                  <c:v>0.37266266106438573</c:v>
                </c:pt>
                <c:pt idx="3">
                  <c:v>0.3086173238107433</c:v>
                </c:pt>
                <c:pt idx="4">
                  <c:v>0.37852525736366549</c:v>
                </c:pt>
                <c:pt idx="5">
                  <c:v>0.1789808578060641</c:v>
                </c:pt>
                <c:pt idx="6">
                  <c:v>0.17676670820465407</c:v>
                </c:pt>
                <c:pt idx="7">
                  <c:v>0.34312886103539347</c:v>
                </c:pt>
                <c:pt idx="8">
                  <c:v>0.34870036378402752</c:v>
                </c:pt>
                <c:pt idx="9">
                  <c:v>0.18244551132427164</c:v>
                </c:pt>
                <c:pt idx="10">
                  <c:v>0.34016138221221498</c:v>
                </c:pt>
                <c:pt idx="11">
                  <c:v>0.22040135098888625</c:v>
                </c:pt>
                <c:pt idx="12">
                  <c:v>0.14353169634719906</c:v>
                </c:pt>
                <c:pt idx="13">
                  <c:v>0.33711483144177806</c:v>
                </c:pt>
                <c:pt idx="14">
                  <c:v>0.15952669394228738</c:v>
                </c:pt>
                <c:pt idx="15">
                  <c:v>0.24414526854444629</c:v>
                </c:pt>
                <c:pt idx="16">
                  <c:v>0.25131617275362989</c:v>
                </c:pt>
                <c:pt idx="17">
                  <c:v>0.28465959324849849</c:v>
                </c:pt>
                <c:pt idx="18">
                  <c:v>0.36622795963648375</c:v>
                </c:pt>
                <c:pt idx="19">
                  <c:v>0.30008760850965238</c:v>
                </c:pt>
                <c:pt idx="20">
                  <c:v>0.19588116978732195</c:v>
                </c:pt>
                <c:pt idx="21">
                  <c:v>0.18446088079985312</c:v>
                </c:pt>
                <c:pt idx="22">
                  <c:v>0.2814866028212642</c:v>
                </c:pt>
                <c:pt idx="23">
                  <c:v>0.26152720017288733</c:v>
                </c:pt>
                <c:pt idx="24">
                  <c:v>0.25829806795236793</c:v>
                </c:pt>
                <c:pt idx="25">
                  <c:v>0.18356530429573359</c:v>
                </c:pt>
                <c:pt idx="26">
                  <c:v>0.24789260872590038</c:v>
                </c:pt>
                <c:pt idx="27">
                  <c:v>0.26986423289583561</c:v>
                </c:pt>
                <c:pt idx="28">
                  <c:v>0.30453915689736899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排出量比較シート!$CA$21:$CA$50</c:f>
              <c:numCache>
                <c:formatCode>0%</c:formatCode>
                <c:ptCount val="30"/>
                <c:pt idx="0">
                  <c:v>0.23575534175808785</c:v>
                </c:pt>
                <c:pt idx="1">
                  <c:v>0.22123484152977591</c:v>
                </c:pt>
                <c:pt idx="2">
                  <c:v>0.22458285662836422</c:v>
                </c:pt>
                <c:pt idx="3">
                  <c:v>0.39287835092479167</c:v>
                </c:pt>
                <c:pt idx="4">
                  <c:v>0.20713305152390216</c:v>
                </c:pt>
                <c:pt idx="5">
                  <c:v>0.18304015551337016</c:v>
                </c:pt>
                <c:pt idx="6">
                  <c:v>0.12803003506414581</c:v>
                </c:pt>
                <c:pt idx="7">
                  <c:v>0.26046749792542673</c:v>
                </c:pt>
                <c:pt idx="8">
                  <c:v>0.29074830658690437</c:v>
                </c:pt>
                <c:pt idx="9">
                  <c:v>0.12649692470183152</c:v>
                </c:pt>
                <c:pt idx="10">
                  <c:v>0.24311568571456185</c:v>
                </c:pt>
                <c:pt idx="11">
                  <c:v>0.14163962433121213</c:v>
                </c:pt>
                <c:pt idx="12">
                  <c:v>0.10916327480626792</c:v>
                </c:pt>
                <c:pt idx="13">
                  <c:v>0.41652726010341695</c:v>
                </c:pt>
                <c:pt idx="14">
                  <c:v>0.16809365823271702</c:v>
                </c:pt>
                <c:pt idx="15">
                  <c:v>0.20936193724444804</c:v>
                </c:pt>
                <c:pt idx="16">
                  <c:v>0.22767579432393048</c:v>
                </c:pt>
                <c:pt idx="17">
                  <c:v>0.42502730270359657</c:v>
                </c:pt>
                <c:pt idx="18">
                  <c:v>0.31390961213862362</c:v>
                </c:pt>
                <c:pt idx="19">
                  <c:v>0.20506748502691727</c:v>
                </c:pt>
                <c:pt idx="20">
                  <c:v>0.2069838203079282</c:v>
                </c:pt>
                <c:pt idx="21">
                  <c:v>0.14696175742492051</c:v>
                </c:pt>
                <c:pt idx="22">
                  <c:v>0.35447081397969799</c:v>
                </c:pt>
                <c:pt idx="23">
                  <c:v>0.37470545944416661</c:v>
                </c:pt>
                <c:pt idx="24">
                  <c:v>0.20310886702582398</c:v>
                </c:pt>
                <c:pt idx="25">
                  <c:v>0.16879367312051938</c:v>
                </c:pt>
                <c:pt idx="26">
                  <c:v>0.33073256633653159</c:v>
                </c:pt>
                <c:pt idx="27">
                  <c:v>0.18097397679967536</c:v>
                </c:pt>
                <c:pt idx="28">
                  <c:v>0.37895789527570045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排出量比較シート!$CB$21:$CB$50</c:f>
              <c:numCache>
                <c:formatCode>0%</c:formatCode>
                <c:ptCount val="30"/>
                <c:pt idx="0">
                  <c:v>0.16154135920947624</c:v>
                </c:pt>
                <c:pt idx="1">
                  <c:v>0.16392767102637815</c:v>
                </c:pt>
                <c:pt idx="2">
                  <c:v>0.20261479928022999</c:v>
                </c:pt>
                <c:pt idx="3">
                  <c:v>0.1664241482056075</c:v>
                </c:pt>
                <c:pt idx="4">
                  <c:v>0.22897372734726221</c:v>
                </c:pt>
                <c:pt idx="5">
                  <c:v>0.1034201913442887</c:v>
                </c:pt>
                <c:pt idx="6">
                  <c:v>0.14441857289743903</c:v>
                </c:pt>
                <c:pt idx="7">
                  <c:v>0.20599741522183665</c:v>
                </c:pt>
                <c:pt idx="8">
                  <c:v>0.22537600977610217</c:v>
                </c:pt>
                <c:pt idx="9">
                  <c:v>0.10231058357035998</c:v>
                </c:pt>
                <c:pt idx="10">
                  <c:v>0.21304691416400731</c:v>
                </c:pt>
                <c:pt idx="11">
                  <c:v>0.13333687725114449</c:v>
                </c:pt>
                <c:pt idx="12">
                  <c:v>0.19247785784615992</c:v>
                </c:pt>
                <c:pt idx="13">
                  <c:v>0.17031056857581381</c:v>
                </c:pt>
                <c:pt idx="14">
                  <c:v>0.19805407636660532</c:v>
                </c:pt>
                <c:pt idx="15">
                  <c:v>0.27597810700209868</c:v>
                </c:pt>
                <c:pt idx="16">
                  <c:v>0.23855809290970934</c:v>
                </c:pt>
                <c:pt idx="17">
                  <c:v>0.2052002842515209</c:v>
                </c:pt>
                <c:pt idx="18">
                  <c:v>0.17272052973869473</c:v>
                </c:pt>
                <c:pt idx="19">
                  <c:v>0.3417931861690171</c:v>
                </c:pt>
                <c:pt idx="20">
                  <c:v>0.17557303734619628</c:v>
                </c:pt>
                <c:pt idx="21">
                  <c:v>0.15474079504202407</c:v>
                </c:pt>
                <c:pt idx="22">
                  <c:v>0.24151384119178887</c:v>
                </c:pt>
                <c:pt idx="23">
                  <c:v>0.23976549612545417</c:v>
                </c:pt>
                <c:pt idx="24">
                  <c:v>0.23789689157140653</c:v>
                </c:pt>
                <c:pt idx="25">
                  <c:v>0.12283356093385679</c:v>
                </c:pt>
                <c:pt idx="26">
                  <c:v>0.25327983909732626</c:v>
                </c:pt>
                <c:pt idx="27">
                  <c:v>0.45640379232602213</c:v>
                </c:pt>
                <c:pt idx="28">
                  <c:v>0.16371568740275305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排出量比較シート!$CH$21:$CH$50</c:f>
              <c:numCache>
                <c:formatCode>0%</c:formatCode>
                <c:ptCount val="30"/>
                <c:pt idx="0">
                  <c:v>1.4618875715756574E-2</c:v>
                </c:pt>
                <c:pt idx="1">
                  <c:v>2.7433116653709365E-2</c:v>
                </c:pt>
                <c:pt idx="2">
                  <c:v>1.8211930491652487E-2</c:v>
                </c:pt>
                <c:pt idx="3">
                  <c:v>1.5203629510403334E-2</c:v>
                </c:pt>
                <c:pt idx="4">
                  <c:v>2.4939037301608957E-2</c:v>
                </c:pt>
                <c:pt idx="5">
                  <c:v>1.5270525920400542E-2</c:v>
                </c:pt>
                <c:pt idx="6">
                  <c:v>2.8873400048266513E-2</c:v>
                </c:pt>
                <c:pt idx="7">
                  <c:v>2.6829005386666827E-2</c:v>
                </c:pt>
                <c:pt idx="8">
                  <c:v>3.5971589920111346E-2</c:v>
                </c:pt>
                <c:pt idx="9">
                  <c:v>8.8857366171013509E-3</c:v>
                </c:pt>
                <c:pt idx="10">
                  <c:v>2.051564814828986E-2</c:v>
                </c:pt>
                <c:pt idx="11">
                  <c:v>1.4440712586692789E-2</c:v>
                </c:pt>
                <c:pt idx="12">
                  <c:v>1.5667899335275345E-2</c:v>
                </c:pt>
                <c:pt idx="13">
                  <c:v>4.7509773913129126E-2</c:v>
                </c:pt>
                <c:pt idx="14">
                  <c:v>2.5036609404436569E-2</c:v>
                </c:pt>
                <c:pt idx="15">
                  <c:v>2.2598870579365667E-2</c:v>
                </c:pt>
                <c:pt idx="16">
                  <c:v>1.5958571697225723E-2</c:v>
                </c:pt>
                <c:pt idx="17">
                  <c:v>4.548334678753168E-2</c:v>
                </c:pt>
                <c:pt idx="18">
                  <c:v>3.52635927495853E-2</c:v>
                </c:pt>
                <c:pt idx="19">
                  <c:v>2.9086726251084605E-2</c:v>
                </c:pt>
                <c:pt idx="20">
                  <c:v>2.6642059576010041E-2</c:v>
                </c:pt>
                <c:pt idx="21">
                  <c:v>1.3576569806651961E-2</c:v>
                </c:pt>
                <c:pt idx="22">
                  <c:v>4.1120050016717591E-2</c:v>
                </c:pt>
                <c:pt idx="23">
                  <c:v>4.5260979343623033E-2</c:v>
                </c:pt>
                <c:pt idx="24">
                  <c:v>3.1637324157314975E-2</c:v>
                </c:pt>
                <c:pt idx="25">
                  <c:v>1.9281693281244159E-2</c:v>
                </c:pt>
                <c:pt idx="26">
                  <c:v>3.215883288697173E-2</c:v>
                </c:pt>
                <c:pt idx="27">
                  <c:v>1.3840198057228529E-2</c:v>
                </c:pt>
                <c:pt idx="28">
                  <c:v>4.0114395703420604E-2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排出量比較シート!$BW$21:$BW$50</c15:sqref>
                        </c15:formulaRef>
                      </c:ext>
                    </c:extLst>
                    <c:numCache>
                      <c:formatCode>0%</c:formatCode>
                      <c:ptCount val="30"/>
                      <c:pt idx="0">
                        <c:v>0.28886444279210377</c:v>
                      </c:pt>
                      <c:pt idx="1">
                        <c:v>0.14216609743967451</c:v>
                      </c:pt>
                      <c:pt idx="2">
                        <c:v>0.16495543339600893</c:v>
                      </c:pt>
                      <c:pt idx="3">
                        <c:v>9.7637527569482643E-2</c:v>
                      </c:pt>
                      <c:pt idx="4">
                        <c:v>0.14074457578688421</c:v>
                      </c:pt>
                      <c:pt idx="5">
                        <c:v>0.50926816653498985</c:v>
                      </c:pt>
                      <c:pt idx="6">
                        <c:v>0.51392896290462264</c:v>
                      </c:pt>
                      <c:pt idx="7">
                        <c:v>0.1480359048694824</c:v>
                      </c:pt>
                      <c:pt idx="8">
                        <c:v>7.9956388784257329E-2</c:v>
                      </c:pt>
                      <c:pt idx="9">
                        <c:v>0.57087568692742119</c:v>
                      </c:pt>
                      <c:pt idx="10">
                        <c:v>0.15667132324732302</c:v>
                      </c:pt>
                      <c:pt idx="11">
                        <c:v>0.47881227620126415</c:v>
                      </c:pt>
                      <c:pt idx="12">
                        <c:v>0.52892777893082354</c:v>
                      </c:pt>
                      <c:pt idx="13">
                        <c:v>8.8775001708592313E-3</c:v>
                      </c:pt>
                      <c:pt idx="14">
                        <c:v>0.43924172261320232</c:v>
                      </c:pt>
                      <c:pt idx="15">
                        <c:v>0.21121457286314169</c:v>
                      </c:pt>
                      <c:pt idx="16">
                        <c:v>0.23441627633265491</c:v>
                      </c:pt>
                      <c:pt idx="17">
                        <c:v>1.6648903808573881E-2</c:v>
                      </c:pt>
                      <c:pt idx="18">
                        <c:v>8.6169094111362352E-2</c:v>
                      </c:pt>
                      <c:pt idx="19">
                        <c:v>9.4345742558458512E-2</c:v>
                      </c:pt>
                      <c:pt idx="20">
                        <c:v>0.37493818434749376</c:v>
                      </c:pt>
                      <c:pt idx="21">
                        <c:v>0.48578339108750529</c:v>
                      </c:pt>
                      <c:pt idx="22">
                        <c:v>5.746569514868944E-2</c:v>
                      </c:pt>
                      <c:pt idx="23">
                        <c:v>5.6122860015998963E-2</c:v>
                      </c:pt>
                      <c:pt idx="24">
                        <c:v>0.24755548430474764</c:v>
                      </c:pt>
                      <c:pt idx="25">
                        <c:v>0.49662882435989153</c:v>
                      </c:pt>
                      <c:pt idx="26">
                        <c:v>0.11294459122285057</c:v>
                      </c:pt>
                      <c:pt idx="27">
                        <c:v>4.73028343793764E-2</c:v>
                      </c:pt>
                      <c:pt idx="28">
                        <c:v>9.6121273472200883E-2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1.1461850811134589E-2</c:v>
                      </c:pt>
                      <c:pt idx="1">
                        <c:v>1.5014485387461843E-2</c:v>
                      </c:pt>
                      <c:pt idx="2">
                        <c:v>1.5080137744435273E-2</c:v>
                      </c:pt>
                      <c:pt idx="3">
                        <c:v>1.4937026733956414E-2</c:v>
                      </c:pt>
                      <c:pt idx="4">
                        <c:v>1.7129501200026209E-2</c:v>
                      </c:pt>
                      <c:pt idx="5">
                        <c:v>6.9055776431590256E-3</c:v>
                      </c:pt>
                      <c:pt idx="6">
                        <c:v>4.9708069726115602E-3</c:v>
                      </c:pt>
                      <c:pt idx="7">
                        <c:v>1.0570289112923348E-2</c:v>
                      </c:pt>
                      <c:pt idx="8">
                        <c:v>1.5258560145353305E-2</c:v>
                      </c:pt>
                      <c:pt idx="9">
                        <c:v>7.0943076093754869E-3</c:v>
                      </c:pt>
                      <c:pt idx="10">
                        <c:v>1.9386204154956191E-2</c:v>
                      </c:pt>
                      <c:pt idx="11">
                        <c:v>8.1249121905790107E-3</c:v>
                      </c:pt>
                      <c:pt idx="12">
                        <c:v>8.1453163983104416E-3</c:v>
                      </c:pt>
                      <c:pt idx="13">
                        <c:v>1.23838411662408E-2</c:v>
                      </c:pt>
                      <c:pt idx="14">
                        <c:v>7.1780981735956742E-3</c:v>
                      </c:pt>
                      <c:pt idx="15">
                        <c:v>1.136355483010824E-2</c:v>
                      </c:pt>
                      <c:pt idx="16">
                        <c:v>2.0083926319050389E-2</c:v>
                      </c:pt>
                      <c:pt idx="17">
                        <c:v>1.6622982665300743E-2</c:v>
                      </c:pt>
                      <c:pt idx="18">
                        <c:v>1.356876818072123E-2</c:v>
                      </c:pt>
                      <c:pt idx="19">
                        <c:v>1.4625628437969515E-2</c:v>
                      </c:pt>
                      <c:pt idx="20">
                        <c:v>8.6904857320381276E-3</c:v>
                      </c:pt>
                      <c:pt idx="21">
                        <c:v>8.8511825760504339E-3</c:v>
                      </c:pt>
                      <c:pt idx="22">
                        <c:v>1.7555990449103481E-2</c:v>
                      </c:pt>
                      <c:pt idx="23">
                        <c:v>1.8026311247033241E-2</c:v>
                      </c:pt>
                      <c:pt idx="24">
                        <c:v>1.2004513862640927E-2</c:v>
                      </c:pt>
                      <c:pt idx="25">
                        <c:v>6.2458764749563668E-3</c:v>
                      </c:pt>
                      <c:pt idx="26">
                        <c:v>1.6447426437999353E-2</c:v>
                      </c:pt>
                      <c:pt idx="27">
                        <c:v>1.6200054026304186E-2</c:v>
                      </c:pt>
                      <c:pt idx="28">
                        <c:v>1.2977840182681822E-2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4.9235139658164138E-3</c:v>
                      </c:pt>
                      <c:pt idx="1">
                        <c:v>3.2628198000509562E-3</c:v>
                      </c:pt>
                      <c:pt idx="2">
                        <c:v>1.8921813949234244E-3</c:v>
                      </c:pt>
                      <c:pt idx="3">
                        <c:v>4.3019932450151423E-3</c:v>
                      </c:pt>
                      <c:pt idx="4">
                        <c:v>2.5548494766507936E-3</c:v>
                      </c:pt>
                      <c:pt idx="5">
                        <c:v>3.1145252377276214E-3</c:v>
                      </c:pt>
                      <c:pt idx="6">
                        <c:v>3.0115139082603042E-3</c:v>
                      </c:pt>
                      <c:pt idx="7">
                        <c:v>4.9710264482705309E-3</c:v>
                      </c:pt>
                      <c:pt idx="8">
                        <c:v>3.9887810032438811E-3</c:v>
                      </c:pt>
                      <c:pt idx="9">
                        <c:v>1.8912492496387619E-3</c:v>
                      </c:pt>
                      <c:pt idx="10">
                        <c:v>7.1028423586467025E-3</c:v>
                      </c:pt>
                      <c:pt idx="11">
                        <c:v>3.2442464502211049E-3</c:v>
                      </c:pt>
                      <c:pt idx="12">
                        <c:v>2.0861763359638344E-3</c:v>
                      </c:pt>
                      <c:pt idx="13">
                        <c:v>7.2762246287620619E-3</c:v>
                      </c:pt>
                      <c:pt idx="14">
                        <c:v>2.869141267155872E-3</c:v>
                      </c:pt>
                      <c:pt idx="15">
                        <c:v>2.5337688936391427E-2</c:v>
                      </c:pt>
                      <c:pt idx="16">
                        <c:v>1.1991165663799375E-2</c:v>
                      </c:pt>
                      <c:pt idx="17">
                        <c:v>6.3575865349776925E-3</c:v>
                      </c:pt>
                      <c:pt idx="18">
                        <c:v>1.2140443444529069E-2</c:v>
                      </c:pt>
                      <c:pt idx="19">
                        <c:v>1.4993623046900604E-2</c:v>
                      </c:pt>
                      <c:pt idx="20">
                        <c:v>1.1291242903011737E-2</c:v>
                      </c:pt>
                      <c:pt idx="21">
                        <c:v>5.6254232629945888E-3</c:v>
                      </c:pt>
                      <c:pt idx="22">
                        <c:v>6.3870063927384526E-3</c:v>
                      </c:pt>
                      <c:pt idx="23">
                        <c:v>4.5916936508367673E-3</c:v>
                      </c:pt>
                      <c:pt idx="24">
                        <c:v>9.4988511256980587E-3</c:v>
                      </c:pt>
                      <c:pt idx="25">
                        <c:v>2.6510675337981849E-3</c:v>
                      </c:pt>
                      <c:pt idx="26">
                        <c:v>6.5441352924202473E-3</c:v>
                      </c:pt>
                      <c:pt idx="27">
                        <c:v>1.5414911515557742E-2</c:v>
                      </c:pt>
                      <c:pt idx="28">
                        <c:v>3.5737510658741954E-3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0.13776982510804758</c:v>
                      </c:pt>
                      <c:pt idx="1">
                        <c:v>0.13574414903334273</c:v>
                      </c:pt>
                      <c:pt idx="2">
                        <c:v>0.18873169843344603</c:v>
                      </c:pt>
                      <c:pt idx="3">
                        <c:v>0.15700363851629776</c:v>
                      </c:pt>
                      <c:pt idx="4">
                        <c:v>0.20031024827677704</c:v>
                      </c:pt>
                      <c:pt idx="5">
                        <c:v>8.2947530589349783E-2</c:v>
                      </c:pt>
                      <c:pt idx="6">
                        <c:v>0.11495804285004088</c:v>
                      </c:pt>
                      <c:pt idx="7">
                        <c:v>0.1925578354390694</c:v>
                      </c:pt>
                      <c:pt idx="8">
                        <c:v>0.21079397556865262</c:v>
                      </c:pt>
                      <c:pt idx="9">
                        <c:v>9.5254619263201029E-2</c:v>
                      </c:pt>
                      <c:pt idx="10">
                        <c:v>0.19537294664455473</c:v>
                      </c:pt>
                      <c:pt idx="11">
                        <c:v>0.12080958008847203</c:v>
                      </c:pt>
                      <c:pt idx="12">
                        <c:v>0.15075027385603149</c:v>
                      </c:pt>
                      <c:pt idx="13">
                        <c:v>0.15061143544339861</c:v>
                      </c:pt>
                      <c:pt idx="14">
                        <c:v>0.17448389346755763</c:v>
                      </c:pt>
                      <c:pt idx="15">
                        <c:v>0.26561258841916818</c:v>
                      </c:pt>
                      <c:pt idx="16">
                        <c:v>0.21479902527451894</c:v>
                      </c:pt>
                      <c:pt idx="17">
                        <c:v>0.18443860442029905</c:v>
                      </c:pt>
                      <c:pt idx="18">
                        <c:v>0.14009338223559881</c:v>
                      </c:pt>
                      <c:pt idx="19">
                        <c:v>0.31590000843765897</c:v>
                      </c:pt>
                      <c:pt idx="20">
                        <c:v>0.16538523199716887</c:v>
                      </c:pt>
                      <c:pt idx="21">
                        <c:v>0.14743984200323001</c:v>
                      </c:pt>
                      <c:pt idx="22">
                        <c:v>0.22437009861147694</c:v>
                      </c:pt>
                      <c:pt idx="23">
                        <c:v>0.22088580997747578</c:v>
                      </c:pt>
                      <c:pt idx="24">
                        <c:v>0.2138176162635414</c:v>
                      </c:pt>
                      <c:pt idx="25">
                        <c:v>0.10449127571878919</c:v>
                      </c:pt>
                      <c:pt idx="26">
                        <c:v>0.23740410163383455</c:v>
                      </c:pt>
                      <c:pt idx="27">
                        <c:v>0.26771738063654044</c:v>
                      </c:pt>
                      <c:pt idx="28">
                        <c:v>0.14655948571081859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8.3492477886656577E-2</c:v>
                      </c:pt>
                      <c:pt idx="1">
                        <c:v>6.3493948332808595E-2</c:v>
                      </c:pt>
                      <c:pt idx="2">
                        <c:v>0.11417163603427105</c:v>
                      </c:pt>
                      <c:pt idx="3">
                        <c:v>9.7151612655241221E-2</c:v>
                      </c:pt>
                      <c:pt idx="4">
                        <c:v>0.12164583529595106</c:v>
                      </c:pt>
                      <c:pt idx="5">
                        <c:v>4.8223861877008958E-2</c:v>
                      </c:pt>
                      <c:pt idx="6">
                        <c:v>6.7392392839045662E-2</c:v>
                      </c:pt>
                      <c:pt idx="7">
                        <c:v>0.10620874727482571</c:v>
                      </c:pt>
                      <c:pt idx="8">
                        <c:v>0.12889476645933298</c:v>
                      </c:pt>
                      <c:pt idx="9">
                        <c:v>5.7578268886704406E-2</c:v>
                      </c:pt>
                      <c:pt idx="10">
                        <c:v>0.11939643828013426</c:v>
                      </c:pt>
                      <c:pt idx="11">
                        <c:v>7.2573025620352338E-2</c:v>
                      </c:pt>
                      <c:pt idx="12">
                        <c:v>8.5586100336718707E-2</c:v>
                      </c:pt>
                      <c:pt idx="13">
                        <c:v>0.10018738971273061</c:v>
                      </c:pt>
                      <c:pt idx="14">
                        <c:v>9.6114052919595266E-2</c:v>
                      </c:pt>
                      <c:pt idx="15">
                        <c:v>0.15655044032293558</c:v>
                      </c:pt>
                      <c:pt idx="16">
                        <c:v>0.12744851224872139</c:v>
                      </c:pt>
                      <c:pt idx="17">
                        <c:v>0.10879762290746883</c:v>
                      </c:pt>
                      <c:pt idx="18">
                        <c:v>6.6946290911156517E-2</c:v>
                      </c:pt>
                      <c:pt idx="19">
                        <c:v>0.18524611325500406</c:v>
                      </c:pt>
                      <c:pt idx="20">
                        <c:v>9.5534219194112965E-2</c:v>
                      </c:pt>
                      <c:pt idx="21">
                        <c:v>8.1179835776758538E-2</c:v>
                      </c:pt>
                      <c:pt idx="22">
                        <c:v>0.10636331352902574</c:v>
                      </c:pt>
                      <c:pt idx="23">
                        <c:v>0.10435455255803031</c:v>
                      </c:pt>
                      <c:pt idx="24">
                        <c:v>0.11961983399203054</c:v>
                      </c:pt>
                      <c:pt idx="25">
                        <c:v>6.5354918000347803E-2</c:v>
                      </c:pt>
                      <c:pt idx="26">
                        <c:v>0.12646161313648208</c:v>
                      </c:pt>
                      <c:pt idx="27">
                        <c:v>0.15355680945590416</c:v>
                      </c:pt>
                      <c:pt idx="28">
                        <c:v>7.6108592849549669E-2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5.4277347221391013E-2</c:v>
                      </c:pt>
                      <c:pt idx="1">
                        <c:v>7.2250200700534145E-2</c:v>
                      </c:pt>
                      <c:pt idx="2">
                        <c:v>7.4560062399174995E-2</c:v>
                      </c:pt>
                      <c:pt idx="3">
                        <c:v>5.9852025861056542E-2</c:v>
                      </c:pt>
                      <c:pt idx="4">
                        <c:v>7.8664412980826007E-2</c:v>
                      </c:pt>
                      <c:pt idx="5">
                        <c:v>3.4723668712340831E-2</c:v>
                      </c:pt>
                      <c:pt idx="6">
                        <c:v>4.7565650010995227E-2</c:v>
                      </c:pt>
                      <c:pt idx="7">
                        <c:v>8.6349088164243651E-2</c:v>
                      </c:pt>
                      <c:pt idx="8">
                        <c:v>8.1899209109319623E-2</c:v>
                      </c:pt>
                      <c:pt idx="9">
                        <c:v>3.767635037649663E-2</c:v>
                      </c:pt>
                      <c:pt idx="10">
                        <c:v>7.5976508364420506E-2</c:v>
                      </c:pt>
                      <c:pt idx="11">
                        <c:v>4.823655446811969E-2</c:v>
                      </c:pt>
                      <c:pt idx="12">
                        <c:v>6.5164173519312751E-2</c:v>
                      </c:pt>
                      <c:pt idx="13">
                        <c:v>5.0424045730667992E-2</c:v>
                      </c:pt>
                      <c:pt idx="14">
                        <c:v>7.836984054796238E-2</c:v>
                      </c:pt>
                      <c:pt idx="15">
                        <c:v>0.10906214809623259</c:v>
                      </c:pt>
                      <c:pt idx="16">
                        <c:v>8.7350513025797549E-2</c:v>
                      </c:pt>
                      <c:pt idx="17">
                        <c:v>7.5640981512830233E-2</c:v>
                      </c:pt>
                      <c:pt idx="18">
                        <c:v>7.314709132444229E-2</c:v>
                      </c:pt>
                      <c:pt idx="19">
                        <c:v>0.13065389518265488</c:v>
                      </c:pt>
                      <c:pt idx="20">
                        <c:v>6.9851012803055904E-2</c:v>
                      </c:pt>
                      <c:pt idx="21">
                        <c:v>6.6260006226471477E-2</c:v>
                      </c:pt>
                      <c:pt idx="22">
                        <c:v>0.1180067850824512</c:v>
                      </c:pt>
                      <c:pt idx="23">
                        <c:v>0.11653125741944549</c:v>
                      </c:pt>
                      <c:pt idx="24">
                        <c:v>9.4197782271510863E-2</c:v>
                      </c:pt>
                      <c:pt idx="25">
                        <c:v>3.91363577184414E-2</c:v>
                      </c:pt>
                      <c:pt idx="26">
                        <c:v>0.1109424884973525</c:v>
                      </c:pt>
                      <c:pt idx="27">
                        <c:v>0.11416057118063629</c:v>
                      </c:pt>
                      <c:pt idx="28">
                        <c:v>7.0450892861268918E-2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1.1466515114535615E-2</c:v>
                      </c:pt>
                      <c:pt idx="1">
                        <c:v>1.1613009969190673E-2</c:v>
                      </c:pt>
                      <c:pt idx="2">
                        <c:v>1.0331036539873448E-2</c:v>
                      </c:pt>
                      <c:pt idx="3">
                        <c:v>9.4205096893097418E-3</c:v>
                      </c:pt>
                      <c:pt idx="4">
                        <c:v>1.2700769789121654E-2</c:v>
                      </c:pt>
                      <c:pt idx="5">
                        <c:v>8.6003895396906845E-3</c:v>
                      </c:pt>
                      <c:pt idx="6">
                        <c:v>8.2284819446877266E-3</c:v>
                      </c:pt>
                      <c:pt idx="7">
                        <c:v>1.3439579782767254E-2</c:v>
                      </c:pt>
                      <c:pt idx="8">
                        <c:v>1.4582034207449537E-2</c:v>
                      </c:pt>
                      <c:pt idx="9">
                        <c:v>5.2271153062361199E-3</c:v>
                      </c:pt>
                      <c:pt idx="10">
                        <c:v>9.8950065620181382E-3</c:v>
                      </c:pt>
                      <c:pt idx="11">
                        <c:v>7.0715648532703674E-3</c:v>
                      </c:pt>
                      <c:pt idx="12">
                        <c:v>6.7713029703911397E-3</c:v>
                      </c:pt>
                      <c:pt idx="13">
                        <c:v>1.9699133132415211E-2</c:v>
                      </c:pt>
                      <c:pt idx="14">
                        <c:v>1.0467776527583435E-2</c:v>
                      </c:pt>
                      <c:pt idx="15">
                        <c:v>1.0323888087501358E-2</c:v>
                      </c:pt>
                      <c:pt idx="16">
                        <c:v>8.6769018403536156E-3</c:v>
                      </c:pt>
                      <c:pt idx="17">
                        <c:v>2.0761679831221853E-2</c:v>
                      </c:pt>
                      <c:pt idx="18">
                        <c:v>1.4509209398120986E-2</c:v>
                      </c:pt>
                      <c:pt idx="19">
                        <c:v>1.3686058215676384E-2</c:v>
                      </c:pt>
                      <c:pt idx="20">
                        <c:v>1.0187805349027416E-2</c:v>
                      </c:pt>
                      <c:pt idx="21">
                        <c:v>5.691733577522071E-3</c:v>
                      </c:pt>
                      <c:pt idx="22">
                        <c:v>1.7143742580311913E-2</c:v>
                      </c:pt>
                      <c:pt idx="23">
                        <c:v>1.88796861479784E-2</c:v>
                      </c:pt>
                      <c:pt idx="24">
                        <c:v>9.3810364354931994E-3</c:v>
                      </c:pt>
                      <c:pt idx="25">
                        <c:v>8.466262229454017E-3</c:v>
                      </c:pt>
                      <c:pt idx="26">
                        <c:v>1.5875737463491715E-2</c:v>
                      </c:pt>
                      <c:pt idx="27">
                        <c:v>1.1463490738875459E-2</c:v>
                      </c:pt>
                      <c:pt idx="28">
                        <c:v>1.7156201691934481E-2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1.2305018986893023E-2</c:v>
                      </c:pt>
                      <c:pt idx="1">
                        <c:v>1.6570512023844748E-2</c:v>
                      </c:pt>
                      <c:pt idx="2">
                        <c:v>3.5520643069105115E-3</c:v>
                      </c:pt>
                      <c:pt idx="3">
                        <c:v>0</c:v>
                      </c:pt>
                      <c:pt idx="4">
                        <c:v>1.5962709281363525E-2</c:v>
                      </c:pt>
                      <c:pt idx="5">
                        <c:v>1.1872271215248253E-2</c:v>
                      </c:pt>
                      <c:pt idx="6">
                        <c:v>2.1232048102710437E-2</c:v>
                      </c:pt>
                      <c:pt idx="7">
                        <c:v>0</c:v>
                      </c:pt>
                      <c:pt idx="8">
                        <c:v>0</c:v>
                      </c:pt>
                      <c:pt idx="9">
                        <c:v>1.8288490009228315E-3</c:v>
                      </c:pt>
                      <c:pt idx="10">
                        <c:v>7.7789609574344396E-3</c:v>
                      </c:pt>
                      <c:pt idx="11">
                        <c:v>5.4557323094020609E-3</c:v>
                      </c:pt>
                      <c:pt idx="12">
                        <c:v>3.4956281019737315E-2</c:v>
                      </c:pt>
                      <c:pt idx="13">
                        <c:v>0</c:v>
                      </c:pt>
                      <c:pt idx="14">
                        <c:v>1.3102406371464249E-2</c:v>
                      </c:pt>
                      <c:pt idx="15">
                        <c:v>4.1630495429179824E-5</c:v>
                      </c:pt>
                      <c:pt idx="16">
                        <c:v>1.5082165794836812E-2</c:v>
                      </c:pt>
                      <c:pt idx="17">
                        <c:v>0</c:v>
                      </c:pt>
                      <c:pt idx="18">
                        <c:v>1.8117938104974952E-2</c:v>
                      </c:pt>
                      <c:pt idx="19">
                        <c:v>1.2207119515681764E-2</c:v>
                      </c:pt>
                      <c:pt idx="20">
                        <c:v>0</c:v>
                      </c:pt>
                      <c:pt idx="21">
                        <c:v>1.6092194612719647E-3</c:v>
                      </c:pt>
                      <c:pt idx="22">
                        <c:v>0</c:v>
                      </c:pt>
                      <c:pt idx="23">
                        <c:v>0</c:v>
                      </c:pt>
                      <c:pt idx="24">
                        <c:v>1.4698238872371943E-2</c:v>
                      </c:pt>
                      <c:pt idx="25">
                        <c:v>9.8760229856135907E-3</c:v>
                      </c:pt>
                      <c:pt idx="26">
                        <c:v>0</c:v>
                      </c:pt>
                      <c:pt idx="27">
                        <c:v>0.17722292095060621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排出量比較シート!$BE$21:$BE$50</c:f>
              <c:numCache>
                <c:formatCode>#,##0_);[Red]\(#,##0\)</c:formatCode>
                <c:ptCount val="30"/>
                <c:pt idx="0">
                  <c:v>5837.7105709848229</c:v>
                </c:pt>
                <c:pt idx="1">
                  <c:v>2203.971808732028</c:v>
                </c:pt>
                <c:pt idx="2">
                  <c:v>2358.0816112360189</c:v>
                </c:pt>
                <c:pt idx="3">
                  <c:v>1420.280075666391</c:v>
                </c:pt>
                <c:pt idx="4">
                  <c:v>1156.6155939917012</c:v>
                </c:pt>
                <c:pt idx="5">
                  <c:v>5367.0207261575824</c:v>
                </c:pt>
                <c:pt idx="6">
                  <c:v>5620.2931735793418</c:v>
                </c:pt>
                <c:pt idx="7">
                  <c:v>986.95190873764795</c:v>
                </c:pt>
                <c:pt idx="8">
                  <c:v>529.18162296978767</c:v>
                </c:pt>
                <c:pt idx="9">
                  <c:v>7702.2079062721205</c:v>
                </c:pt>
                <c:pt idx="10">
                  <c:v>1151.4121557186086</c:v>
                </c:pt>
                <c:pt idx="11">
                  <c:v>3951.4276521208958</c:v>
                </c:pt>
                <c:pt idx="12">
                  <c:v>4354.21083057334</c:v>
                </c:pt>
                <c:pt idx="13">
                  <c:v>77.496279435915952</c:v>
                </c:pt>
                <c:pt idx="14">
                  <c:v>2070.3862721568562</c:v>
                </c:pt>
                <c:pt idx="15">
                  <c:v>1115.7477383105506</c:v>
                </c:pt>
                <c:pt idx="16">
                  <c:v>1398.0235740509033</c:v>
                </c:pt>
                <c:pt idx="17">
                  <c:v>82.288614950158603</c:v>
                </c:pt>
                <c:pt idx="18">
                  <c:v>328.07236539266762</c:v>
                </c:pt>
                <c:pt idx="19">
                  <c:v>386.97575272223168</c:v>
                </c:pt>
                <c:pt idx="20">
                  <c:v>1627.5782968769083</c:v>
                </c:pt>
                <c:pt idx="21">
                  <c:v>3615.2734886443209</c:v>
                </c:pt>
                <c:pt idx="22">
                  <c:v>191.05927757242117</c:v>
                </c:pt>
                <c:pt idx="23">
                  <c:v>167.96049798650878</c:v>
                </c:pt>
                <c:pt idx="24">
                  <c:v>1153.9378867152402</c:v>
                </c:pt>
                <c:pt idx="25">
                  <c:v>2251.1862890319321</c:v>
                </c:pt>
                <c:pt idx="26">
                  <c:v>302.73626548637537</c:v>
                </c:pt>
                <c:pt idx="27">
                  <c:v>241.29949362254391</c:v>
                </c:pt>
                <c:pt idx="28">
                  <c:v>217.50141907355356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排出量比較シート!$BI$21:$BI$50</c:f>
              <c:numCache>
                <c:formatCode>#,##0_);[Red]\(#,##0\)</c:formatCode>
                <c:ptCount val="30"/>
                <c:pt idx="0">
                  <c:v>5409.0341263092141</c:v>
                </c:pt>
                <c:pt idx="1">
                  <c:v>5865.0584682914105</c:v>
                </c:pt>
                <c:pt idx="2">
                  <c:v>4830.3183874014612</c:v>
                </c:pt>
                <c:pt idx="3">
                  <c:v>3750.3078693538882</c:v>
                </c:pt>
                <c:pt idx="4">
                  <c:v>2728.9855080216998</c:v>
                </c:pt>
                <c:pt idx="5">
                  <c:v>1849.8279857373577</c:v>
                </c:pt>
                <c:pt idx="6">
                  <c:v>1903.5432923251938</c:v>
                </c:pt>
                <c:pt idx="7">
                  <c:v>2070.2863360205874</c:v>
                </c:pt>
                <c:pt idx="8">
                  <c:v>1860.0694203966154</c:v>
                </c:pt>
                <c:pt idx="9">
                  <c:v>2423.3957258630244</c:v>
                </c:pt>
                <c:pt idx="10">
                  <c:v>2138.3771549294124</c:v>
                </c:pt>
                <c:pt idx="11">
                  <c:v>1776.6890603331212</c:v>
                </c:pt>
                <c:pt idx="12">
                  <c:v>1159.1514782550944</c:v>
                </c:pt>
                <c:pt idx="13">
                  <c:v>915.46508243400285</c:v>
                </c:pt>
                <c:pt idx="14">
                  <c:v>735.12128068042216</c:v>
                </c:pt>
                <c:pt idx="15">
                  <c:v>1098.7783470250711</c:v>
                </c:pt>
                <c:pt idx="16">
                  <c:v>1318.4139368966655</c:v>
                </c:pt>
                <c:pt idx="17">
                  <c:v>591.08138166414733</c:v>
                </c:pt>
                <c:pt idx="18">
                  <c:v>1073.9282490899598</c:v>
                </c:pt>
                <c:pt idx="19">
                  <c:v>936.76952176554119</c:v>
                </c:pt>
                <c:pt idx="20">
                  <c:v>807.28251534583467</c:v>
                </c:pt>
                <c:pt idx="21">
                  <c:v>1333.0598811513648</c:v>
                </c:pt>
                <c:pt idx="22">
                  <c:v>660.6251208114362</c:v>
                </c:pt>
                <c:pt idx="23">
                  <c:v>557.85822045648626</c:v>
                </c:pt>
                <c:pt idx="24">
                  <c:v>1107.7871159365118</c:v>
                </c:pt>
                <c:pt idx="25">
                  <c:v>817.44536486453023</c:v>
                </c:pt>
                <c:pt idx="26">
                  <c:v>552.06860704048643</c:v>
                </c:pt>
                <c:pt idx="27">
                  <c:v>825.13834406928038</c:v>
                </c:pt>
                <c:pt idx="28">
                  <c:v>587.87622869802522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排出量比較シート!$BJ$21:$BJ$50</c:f>
              <c:numCache>
                <c:formatCode>#,##0_);[Red]\(#,##0\)</c:formatCode>
                <c:ptCount val="30"/>
                <c:pt idx="0">
                  <c:v>4508.6726236051227</c:v>
                </c:pt>
                <c:pt idx="1">
                  <c:v>3039.0489472098757</c:v>
                </c:pt>
                <c:pt idx="2">
                  <c:v>2910.9616154426308</c:v>
                </c:pt>
                <c:pt idx="3">
                  <c:v>4774.2451816333632</c:v>
                </c:pt>
                <c:pt idx="4">
                  <c:v>1493.3299293631244</c:v>
                </c:pt>
                <c:pt idx="5">
                  <c:v>1891.7822069510623</c:v>
                </c:pt>
                <c:pt idx="6">
                  <c:v>1378.7138819169202</c:v>
                </c:pt>
                <c:pt idx="7">
                  <c:v>1571.544580381011</c:v>
                </c:pt>
                <c:pt idx="8">
                  <c:v>1550.936248662362</c:v>
                </c:pt>
                <c:pt idx="9">
                  <c:v>1680.2392365377596</c:v>
                </c:pt>
                <c:pt idx="10">
                  <c:v>1528.3128994716017</c:v>
                </c:pt>
                <c:pt idx="11">
                  <c:v>1141.7787138321444</c:v>
                </c:pt>
                <c:pt idx="12">
                  <c:v>881.59462044372231</c:v>
                </c:pt>
                <c:pt idx="13">
                  <c:v>1131.1165423240648</c:v>
                </c:pt>
                <c:pt idx="14">
                  <c:v>774.59904835109455</c:v>
                </c:pt>
                <c:pt idx="15">
                  <c:v>942.2355989403186</c:v>
                </c:pt>
                <c:pt idx="16">
                  <c:v>1194.3956373430535</c:v>
                </c:pt>
                <c:pt idx="17">
                  <c:v>882.54789680569741</c:v>
                </c:pt>
                <c:pt idx="18">
                  <c:v>920.50972970813234</c:v>
                </c:pt>
                <c:pt idx="19">
                  <c:v>640.14962441259411</c:v>
                </c:pt>
                <c:pt idx="20">
                  <c:v>853.03972441811209</c:v>
                </c:pt>
                <c:pt idx="21">
                  <c:v>1062.0616254089589</c:v>
                </c:pt>
                <c:pt idx="22">
                  <c:v>831.91285824057047</c:v>
                </c:pt>
                <c:pt idx="23">
                  <c:v>799.27640667077117</c:v>
                </c:pt>
                <c:pt idx="24">
                  <c:v>871.09202096378795</c:v>
                </c:pt>
                <c:pt idx="25">
                  <c:v>751.66495237321453</c:v>
                </c:pt>
                <c:pt idx="26">
                  <c:v>736.55712503402742</c:v>
                </c:pt>
                <c:pt idx="27">
                  <c:v>553.34701428831272</c:v>
                </c:pt>
                <c:pt idx="28">
                  <c:v>731.53265602918145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排出量比較シート!$BK$21:$BK$50</c:f>
              <c:numCache>
                <c:formatCode>#,##0_);[Red]\(#,##0\)</c:formatCode>
                <c:ptCount val="30"/>
                <c:pt idx="0">
                  <c:v>3089.3768871421144</c:v>
                </c:pt>
                <c:pt idx="1">
                  <c:v>2251.8343521593588</c:v>
                </c:pt>
                <c:pt idx="2">
                  <c:v>2626.2196156911473</c:v>
                </c:pt>
                <c:pt idx="3">
                  <c:v>2022.3809375288233</c:v>
                </c:pt>
                <c:pt idx="4">
                  <c:v>1650.7907239808173</c:v>
                </c:pt>
                <c:pt idx="5">
                  <c:v>1068.8828212359583</c:v>
                </c:pt>
                <c:pt idx="6">
                  <c:v>1555.1967252103816</c:v>
                </c:pt>
                <c:pt idx="7">
                  <c:v>1242.8964229428004</c:v>
                </c:pt>
                <c:pt idx="8">
                  <c:v>1202.2213551092909</c:v>
                </c:pt>
                <c:pt idx="9">
                  <c:v>1358.9757793179401</c:v>
                </c:pt>
                <c:pt idx="10">
                  <c:v>1339.2897548032167</c:v>
                </c:pt>
                <c:pt idx="11">
                  <c:v>1074.8489974684148</c:v>
                </c:pt>
                <c:pt idx="12">
                  <c:v>1554.4370973924192</c:v>
                </c:pt>
                <c:pt idx="13">
                  <c:v>462.49338254809635</c:v>
                </c:pt>
                <c:pt idx="14">
                  <c:v>912.66083853821408</c:v>
                </c:pt>
                <c:pt idx="15">
                  <c:v>1242.0423710634802</c:v>
                </c:pt>
                <c:pt idx="16">
                  <c:v>1251.4845781929794</c:v>
                </c:pt>
                <c:pt idx="17">
                  <c:v>426.08810807715338</c:v>
                </c:pt>
                <c:pt idx="18">
                  <c:v>506.48633236054064</c:v>
                </c:pt>
                <c:pt idx="19">
                  <c:v>1066.9598826169859</c:v>
                </c:pt>
                <c:pt idx="20">
                  <c:v>723.58687345821227</c:v>
                </c:pt>
                <c:pt idx="21">
                  <c:v>1118.2790896017045</c:v>
                </c:pt>
                <c:pt idx="22">
                  <c:v>566.81244832198718</c:v>
                </c:pt>
                <c:pt idx="23">
                  <c:v>511.43878306727231</c:v>
                </c:pt>
                <c:pt idx="24">
                  <c:v>1020.2906800400383</c:v>
                </c:pt>
                <c:pt idx="25">
                  <c:v>546.997295705841</c:v>
                </c:pt>
                <c:pt idx="26">
                  <c:v>564.06622480829901</c:v>
                </c:pt>
                <c:pt idx="27">
                  <c:v>1395.5027140339689</c:v>
                </c:pt>
                <c:pt idx="28">
                  <c:v>316.03345155864503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排出量比較シート!$BQ$21:$BQ$50</c:f>
              <c:numCache>
                <c:formatCode>#,##0_);[Red]\(#,##0\)</c:formatCode>
                <c:ptCount val="30"/>
                <c:pt idx="0">
                  <c:v>279.57680295172457</c:v>
                </c:pt>
                <c:pt idx="1">
                  <c:v>376.84201868321151</c:v>
                </c:pt>
                <c:pt idx="2">
                  <c:v>236.05644437961999</c:v>
                </c:pt>
                <c:pt idx="3">
                  <c:v>184.75402058302001</c:v>
                </c:pt>
                <c:pt idx="4">
                  <c:v>179.798494436309</c:v>
                </c:pt>
                <c:pt idx="5">
                  <c:v>157.82607453526001</c:v>
                </c:pt>
                <c:pt idx="6">
                  <c:v>310.9282712040262</c:v>
                </c:pt>
                <c:pt idx="7">
                  <c:v>161.87423900582289</c:v>
                </c:pt>
                <c:pt idx="8">
                  <c:v>191.88294984082</c:v>
                </c:pt>
                <c:pt idx="9">
                  <c:v>118.02787573521</c:v>
                </c:pt>
                <c:pt idx="10">
                  <c:v>128.96876486556559</c:v>
                </c:pt>
                <c:pt idx="11">
                  <c:v>116.40879677496</c:v>
                </c:pt>
                <c:pt idx="12">
                  <c:v>126.53280869547</c:v>
                </c:pt>
                <c:pt idx="13">
                  <c:v>129.01698482321211</c:v>
                </c:pt>
                <c:pt idx="14">
                  <c:v>115.3721920416864</c:v>
                </c:pt>
                <c:pt idx="15">
                  <c:v>101.70645455416</c:v>
                </c:pt>
                <c:pt idx="16">
                  <c:v>83.719257332527476</c:v>
                </c:pt>
                <c:pt idx="17">
                  <c:v>94.443890525813472</c:v>
                </c:pt>
                <c:pt idx="18">
                  <c:v>103.4070922814678</c:v>
                </c:pt>
                <c:pt idx="19">
                  <c:v>90.798679676496249</c:v>
                </c:pt>
                <c:pt idx="20">
                  <c:v>109.79957334269</c:v>
                </c:pt>
                <c:pt idx="21">
                  <c:v>98.11500657711855</c:v>
                </c:pt>
                <c:pt idx="22">
                  <c:v>96.505260775466837</c:v>
                </c:pt>
                <c:pt idx="23">
                  <c:v>96.545251798129911</c:v>
                </c:pt>
                <c:pt idx="24">
                  <c:v>135.68595522999999</c:v>
                </c:pt>
                <c:pt idx="25">
                  <c:v>85.864433150720004</c:v>
                </c:pt>
                <c:pt idx="26">
                  <c:v>71.619247412047997</c:v>
                </c:pt>
                <c:pt idx="27">
                  <c:v>42.317864742529387</c:v>
                </c:pt>
                <c:pt idx="28">
                  <c:v>77.436018090030061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排出量比較シート!$BR$21:$BR$50</c:f>
              <c:numCache>
                <c:formatCode>#,##0_);[Red]\(#,##0\)</c:formatCode>
                <c:ptCount val="30"/>
                <c:pt idx="0">
                  <c:v>19124.371010993</c:v>
                </c:pt>
                <c:pt idx="1">
                  <c:v>13736.755595075883</c:v>
                </c:pt>
                <c:pt idx="2">
                  <c:v>12961.637674150878</c:v>
                </c:pt>
                <c:pt idx="3">
                  <c:v>12151.968084765485</c:v>
                </c:pt>
                <c:pt idx="4">
                  <c:v>7209.5202497936516</c:v>
                </c:pt>
                <c:pt idx="5">
                  <c:v>10335.33981461722</c:v>
                </c:pt>
                <c:pt idx="6">
                  <c:v>10768.675344235864</c:v>
                </c:pt>
                <c:pt idx="7">
                  <c:v>6033.5534870878701</c:v>
                </c:pt>
                <c:pt idx="8">
                  <c:v>5334.2915969788764</c:v>
                </c:pt>
                <c:pt idx="9">
                  <c:v>13282.846523726055</c:v>
                </c:pt>
                <c:pt idx="10">
                  <c:v>6286.3607297884055</c:v>
                </c:pt>
                <c:pt idx="11">
                  <c:v>8061.1532205295371</c:v>
                </c:pt>
                <c:pt idx="12">
                  <c:v>8075.9268353600464</c:v>
                </c:pt>
                <c:pt idx="13">
                  <c:v>2715.588271565292</c:v>
                </c:pt>
                <c:pt idx="14">
                  <c:v>4608.1396317682729</c:v>
                </c:pt>
                <c:pt idx="15">
                  <c:v>4500.5105098935801</c:v>
                </c:pt>
                <c:pt idx="16">
                  <c:v>5246.0369838161287</c:v>
                </c:pt>
                <c:pt idx="17">
                  <c:v>2076.4498920229703</c:v>
                </c:pt>
                <c:pt idx="18">
                  <c:v>2932.403768832768</c:v>
                </c:pt>
                <c:pt idx="19">
                  <c:v>3121.6534611938491</c:v>
                </c:pt>
                <c:pt idx="20">
                  <c:v>4121.286983441757</c:v>
                </c:pt>
                <c:pt idx="21">
                  <c:v>7226.7890913834681</c:v>
                </c:pt>
                <c:pt idx="22">
                  <c:v>2346.9149657218818</c:v>
                </c:pt>
                <c:pt idx="23">
                  <c:v>2133.0791599791683</c:v>
                </c:pt>
                <c:pt idx="24">
                  <c:v>4288.7936588855782</c:v>
                </c:pt>
                <c:pt idx="25">
                  <c:v>4453.1583351262379</c:v>
                </c:pt>
                <c:pt idx="26">
                  <c:v>2227.047469781236</c:v>
                </c:pt>
                <c:pt idx="27">
                  <c:v>3057.6054307566355</c:v>
                </c:pt>
                <c:pt idx="28">
                  <c:v>1930.3797734494353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排出量比較シート!$BF$21:$BF$68</c15:sqref>
                        </c15:formulaRef>
                      </c:ext>
                    </c:extLst>
                    <c:numCache>
                      <c:formatCode>#,##0_);[Red]\(#,##0\)</c:formatCode>
                      <c:ptCount val="48"/>
                      <c:pt idx="0">
                        <c:v>5524.3507758399555</c:v>
                      </c:pt>
                      <c:pt idx="1">
                        <c:v>1952.900934434552</c:v>
                      </c:pt>
                      <c:pt idx="2">
                        <c:v>2138.0925600615951</c:v>
                      </c:pt>
                      <c:pt idx="3">
                        <c:v>1186.4881188997633</c:v>
                      </c:pt>
                      <c:pt idx="4">
                        <c:v>1014.7008691841589</c:v>
                      </c:pt>
                      <c:pt idx="5">
                        <c:v>5263.4595579061934</c:v>
                      </c:pt>
                      <c:pt idx="6">
                        <c:v>5534.334151519718</c:v>
                      </c:pt>
                      <c:pt idx="7">
                        <c:v>893.18255003947365</c:v>
                      </c:pt>
                      <c:pt idx="8">
                        <c:v>426.51069281663996</c:v>
                      </c:pt>
                      <c:pt idx="9">
                        <c:v>7582.8541335836208</c:v>
                      </c:pt>
                      <c:pt idx="10">
                        <c:v>984.89245394595673</c:v>
                      </c:pt>
                      <c:pt idx="11">
                        <c:v>3859.7791223288987</c:v>
                      </c:pt>
                      <c:pt idx="12">
                        <c:v>4271.5820438348237</c:v>
                      </c:pt>
                      <c:pt idx="13">
                        <c:v>24.107635344804205</c:v>
                      </c:pt>
                      <c:pt idx="14">
                        <c:v>2024.087189900064</c:v>
                      </c:pt>
                      <c:pt idx="15">
                        <c:v>950.57340501325257</c:v>
                      </c:pt>
                      <c:pt idx="16">
                        <c:v>1229.7564552495692</c:v>
                      </c:pt>
                      <c:pt idx="17">
                        <c:v>34.570614515614054</c:v>
                      </c:pt>
                      <c:pt idx="18">
                        <c:v>252.68257632906443</c:v>
                      </c:pt>
                      <c:pt idx="19">
                        <c:v>294.51471380651583</c:v>
                      </c:pt>
                      <c:pt idx="20">
                        <c:v>1545.2278587466119</c:v>
                      </c:pt>
                      <c:pt idx="21">
                        <c:v>3510.6541114864522</c:v>
                      </c:pt>
                      <c:pt idx="22">
                        <c:v>134.86709996007059</c:v>
                      </c:pt>
                      <c:pt idx="23">
                        <c:v>119.71450309855551</c:v>
                      </c:pt>
                      <c:pt idx="24">
                        <c:v>1061.7143913085499</c:v>
                      </c:pt>
                      <c:pt idx="25">
                        <c:v>2211.5667886621954</c:v>
                      </c:pt>
                      <c:pt idx="26">
                        <c:v>251.53296610832535</c:v>
                      </c:pt>
                      <c:pt idx="27">
                        <c:v>144.63340328856296</c:v>
                      </c:pt>
                      <c:pt idx="28">
                        <c:v>185.55056210893835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219.20068738478895</c:v>
                      </c:pt>
                      <c:pt idx="1">
                        <c:v>206.25031615340157</c:v>
                      </c:pt>
                      <c:pt idx="2">
                        <c:v>195.46328151965687</c:v>
                      </c:pt>
                      <c:pt idx="3">
                        <c:v>181.51427215232718</c:v>
                      </c:pt>
                      <c:pt idx="4">
                        <c:v>123.49548577045361</c:v>
                      </c:pt>
                      <c:pt idx="5">
                        <c:v>71.371491558272027</c:v>
                      </c:pt>
                      <c:pt idx="6">
                        <c:v>53.529006486917829</c:v>
                      </c:pt>
                      <c:pt idx="7">
                        <c:v>63.776404736805617</c:v>
                      </c:pt>
                      <c:pt idx="8">
                        <c:v>81.393609165354917</c:v>
                      </c:pt>
                      <c:pt idx="9">
                        <c:v>94.23259916743649</c:v>
                      </c:pt>
                      <c:pt idx="10">
                        <c:v>121.86867249937742</c:v>
                      </c:pt>
                      <c:pt idx="11">
                        <c:v>65.496162071605681</c:v>
                      </c:pt>
                      <c:pt idx="12">
                        <c:v>65.780979283613533</c:v>
                      </c:pt>
                      <c:pt idx="13">
                        <c:v>33.629413827970964</c:v>
                      </c:pt>
                      <c:pt idx="14">
                        <c:v>33.077678674469681</c:v>
                      </c:pt>
                      <c:pt idx="15">
                        <c:v>51.141797942654094</c:v>
                      </c:pt>
                      <c:pt idx="16">
                        <c:v>105.36102024997646</c:v>
                      </c:pt>
                      <c:pt idx="17">
                        <c:v>34.516790560463434</c:v>
                      </c:pt>
                      <c:pt idx="18">
                        <c:v>39.789106951565074</c:v>
                      </c:pt>
                      <c:pt idx="19">
                        <c:v>45.656143635522724</c:v>
                      </c:pt>
                      <c:pt idx="20">
                        <c:v>35.815985727235045</c:v>
                      </c:pt>
                      <c:pt idx="21">
                        <c:v>63.9656296864447</c:v>
                      </c:pt>
                      <c:pt idx="22">
                        <c:v>41.20241672307138</c:v>
                      </c:pt>
                      <c:pt idx="23">
                        <c:v>38.4515488523447</c:v>
                      </c:pt>
                      <c:pt idx="24">
                        <c:v>51.484882932098429</c:v>
                      </c:pt>
                      <c:pt idx="25">
                        <c:v>27.813876884620829</c:v>
                      </c:pt>
                      <c:pt idx="26">
                        <c:v>36.629199433159464</c:v>
                      </c:pt>
                      <c:pt idx="27">
                        <c:v>49.533373169378585</c:v>
                      </c:pt>
                      <c:pt idx="28">
                        <c:v>25.052160191708314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94.159107760078612</c:v>
                      </c:pt>
                      <c:pt idx="1">
                        <c:v>44.820558144074347</c:v>
                      </c:pt>
                      <c:pt idx="2">
                        <c:v>24.525769654766819</c:v>
                      </c:pt>
                      <c:pt idx="3">
                        <c:v>52.277684614300711</c:v>
                      </c:pt>
                      <c:pt idx="4">
                        <c:v>18.419239037088609</c:v>
                      </c:pt>
                      <c:pt idx="5">
                        <c:v>32.189676693116446</c:v>
                      </c:pt>
                      <c:pt idx="6">
                        <c:v>32.430015572706125</c:v>
                      </c:pt>
                      <c:pt idx="7">
                        <c:v>29.992953961368691</c:v>
                      </c:pt>
                      <c:pt idx="8">
                        <c:v>21.277320987792809</c:v>
                      </c:pt>
                      <c:pt idx="9">
                        <c:v>25.121173521063739</c:v>
                      </c:pt>
                      <c:pt idx="10">
                        <c:v>44.651029273274283</c:v>
                      </c:pt>
                      <c:pt idx="11">
                        <c:v>26.152367720391378</c:v>
                      </c:pt>
                      <c:pt idx="12">
                        <c:v>16.847807454903425</c:v>
                      </c:pt>
                      <c:pt idx="13">
                        <c:v>19.759230263140775</c:v>
                      </c:pt>
                      <c:pt idx="14">
                        <c:v>13.221403582322816</c:v>
                      </c:pt>
                      <c:pt idx="15">
                        <c:v>114.0325353546439</c:v>
                      </c:pt>
                      <c:pt idx="16">
                        <c:v>62.906098551357601</c:v>
                      </c:pt>
                      <c:pt idx="17">
                        <c:v>13.201209874081119</c:v>
                      </c:pt>
                      <c:pt idx="18">
                        <c:v>35.600682112038115</c:v>
                      </c:pt>
                      <c:pt idx="19">
                        <c:v>46.804895280193136</c:v>
                      </c:pt>
                      <c:pt idx="20">
                        <c:v>46.534452403061387</c:v>
                      </c:pt>
                      <c:pt idx="21">
                        <c:v>40.65374747142409</c:v>
                      </c:pt>
                      <c:pt idx="22">
                        <c:v>14.989760889279205</c:v>
                      </c:pt>
                      <c:pt idx="23">
                        <c:v>9.794446035608571</c:v>
                      </c:pt>
                      <c:pt idx="24">
                        <c:v>40.738612474591974</c:v>
                      </c:pt>
                      <c:pt idx="25">
                        <c:v>11.805623485115946</c:v>
                      </c:pt>
                      <c:pt idx="26">
                        <c:v>14.574099944890602</c:v>
                      </c:pt>
                      <c:pt idx="27">
                        <c:v>47.132717164602354</c:v>
                      </c:pt>
                      <c:pt idx="28">
                        <c:v>6.8986967729069075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2634.7612494859209</c:v>
                      </c:pt>
                      <c:pt idx="1">
                        <c:v>1864.6841987325854</c:v>
                      </c:pt>
                      <c:pt idx="2">
                        <c:v>2446.2718927214364</c:v>
                      </c:pt>
                      <c:pt idx="3">
                        <c:v>1907.9032044421074</c:v>
                      </c:pt>
                      <c:pt idx="4">
                        <c:v>1444.1407911926181</c:v>
                      </c:pt>
                      <c:pt idx="5">
                        <c:v>857.2909154242866</c:v>
                      </c:pt>
                      <c:pt idx="6">
                        <c:v>1237.9458416608452</c:v>
                      </c:pt>
                      <c:pt idx="7">
                        <c:v>1161.8079994794894</c:v>
                      </c:pt>
                      <c:pt idx="8">
                        <c:v>1124.4365325696342</c:v>
                      </c:pt>
                      <c:pt idx="9">
                        <c:v>1265.2524883490587</c:v>
                      </c:pt>
                      <c:pt idx="10">
                        <c:v>1228.1848194493743</c:v>
                      </c:pt>
                      <c:pt idx="11">
                        <c:v>973.86453560100733</c:v>
                      </c:pt>
                      <c:pt idx="12">
                        <c:v>1217.4481820718006</c:v>
                      </c:pt>
                      <c:pt idx="13">
                        <c:v>408.99864765370637</c:v>
                      </c:pt>
                      <c:pt idx="14">
                        <c:v>804.04614459308561</c:v>
                      </c:pt>
                      <c:pt idx="15">
                        <c:v>1195.3922457405042</c:v>
                      </c:pt>
                      <c:pt idx="16">
                        <c:v>1126.8436306777817</c:v>
                      </c:pt>
                      <c:pt idx="17">
                        <c:v>382.97752023339729</c:v>
                      </c:pt>
                      <c:pt idx="18">
                        <c:v>410.81036205619949</c:v>
                      </c:pt>
                      <c:pt idx="19">
                        <c:v>986.13035473058426</c:v>
                      </c:pt>
                      <c:pt idx="20">
                        <c:v>681.60000388342723</c:v>
                      </c:pt>
                      <c:pt idx="21">
                        <c:v>1065.5166418242447</c:v>
                      </c:pt>
                      <c:pt idx="22">
                        <c:v>526.57754229176965</c:v>
                      </c:pt>
                      <c:pt idx="23">
                        <c:v>471.16691799807222</c:v>
                      </c:pt>
                      <c:pt idx="24">
                        <c:v>917.01963678910624</c:v>
                      </c:pt>
                      <c:pt idx="25">
                        <c:v>465.31619541509997</c:v>
                      </c:pt>
                      <c:pt idx="26">
                        <c:v>528.71020385931865</c:v>
                      </c:pt>
                      <c:pt idx="27">
                        <c:v>818.57411694222742</c:v>
                      </c:pt>
                      <c:pt idx="28">
                        <c:v>282.91546682331574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417.42007882398724</c:v>
                </c:pt>
                <c:pt idx="2">
                  <c:v>78.589253442207166</c:v>
                </c:pt>
                <c:pt idx="3">
                  <c:v>17.504125620995541</c:v>
                </c:pt>
                <c:pt idx="4">
                  <c:v>1791.5896171384998</c:v>
                </c:pt>
                <c:pt idx="5">
                  <c:v>1592.5578478217774</c:v>
                </c:pt>
                <c:pt idx="7">
                  <c:v>1165.5160196711442</c:v>
                </c:pt>
                <c:pt idx="8">
                  <c:v>78.846322774540695</c:v>
                </c:pt>
                <c:pt idx="9">
                  <c:v>0</c:v>
                </c:pt>
                <c:pt idx="10">
                  <c:v>188.10477430251041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513.51345788718993</c:v>
                </c:pt>
                <c:pt idx="4">
                  <c:v>1791.5896171384998</c:v>
                </c:pt>
                <c:pt idx="5">
                  <c:v>1592.5578478217774</c:v>
                </c:pt>
                <c:pt idx="6">
                  <c:v>1244.362342445685</c:v>
                </c:pt>
                <c:pt idx="10">
                  <c:v>188.10477430251041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再エネ比較シート!$CO$13:$CO$42</c:f>
              <c:numCache>
                <c:formatCode>0.0%</c:formatCode>
                <c:ptCount val="30"/>
                <c:pt idx="0">
                  <c:v>1.8819902146447597E-2</c:v>
                </c:pt>
                <c:pt idx="1">
                  <c:v>1.155478979837477E-2</c:v>
                </c:pt>
                <c:pt idx="2">
                  <c:v>3.5337940287101854E-2</c:v>
                </c:pt>
                <c:pt idx="3">
                  <c:v>1.0637085369311836E-2</c:v>
                </c:pt>
                <c:pt idx="4">
                  <c:v>2.774537220734602E-2</c:v>
                </c:pt>
                <c:pt idx="5">
                  <c:v>1.3729827127300675E-2</c:v>
                </c:pt>
                <c:pt idx="6">
                  <c:v>3.2721504645365967E-2</c:v>
                </c:pt>
                <c:pt idx="7">
                  <c:v>2.6535840500155408E-2</c:v>
                </c:pt>
                <c:pt idx="8">
                  <c:v>3.6079592693181728E-2</c:v>
                </c:pt>
                <c:pt idx="9">
                  <c:v>3.3591302363217626E-2</c:v>
                </c:pt>
                <c:pt idx="10">
                  <c:v>4.5205958510669962E-2</c:v>
                </c:pt>
                <c:pt idx="11">
                  <c:v>2.9329268673592413E-2</c:v>
                </c:pt>
                <c:pt idx="12">
                  <c:v>4.7296909935217568E-2</c:v>
                </c:pt>
                <c:pt idx="13">
                  <c:v>1.9915172350661637E-2</c:v>
                </c:pt>
                <c:pt idx="14">
                  <c:v>4.4833191617065976E-2</c:v>
                </c:pt>
                <c:pt idx="15">
                  <c:v>0.100816717824134</c:v>
                </c:pt>
                <c:pt idx="16">
                  <c:v>3.0445126564617141E-2</c:v>
                </c:pt>
                <c:pt idx="17">
                  <c:v>2.2264515425479435E-2</c:v>
                </c:pt>
                <c:pt idx="18">
                  <c:v>1.356456043956044E-2</c:v>
                </c:pt>
                <c:pt idx="19">
                  <c:v>6.06567740406053E-2</c:v>
                </c:pt>
                <c:pt idx="20">
                  <c:v>3.3324612838464204E-2</c:v>
                </c:pt>
                <c:pt idx="21">
                  <c:v>5.3981266369730239E-2</c:v>
                </c:pt>
                <c:pt idx="22">
                  <c:v>2.1467081346780346E-2</c:v>
                </c:pt>
                <c:pt idx="23">
                  <c:v>1.2884919393941133E-2</c:v>
                </c:pt>
                <c:pt idx="24">
                  <c:v>7.861464894226157E-2</c:v>
                </c:pt>
                <c:pt idx="25">
                  <c:v>3.5876895798372541E-2</c:v>
                </c:pt>
                <c:pt idx="26">
                  <c:v>3.5066716297287422E-2</c:v>
                </c:pt>
                <c:pt idx="27">
                  <c:v>6.3964115836828872E-2</c:v>
                </c:pt>
                <c:pt idx="28">
                  <c:v>1.0529631743595981E-2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再エネ比較シート!$CC$13:$CC$42</c:f>
              <c:numCache>
                <c:formatCode>0.0%</c:formatCode>
                <c:ptCount val="30"/>
                <c:pt idx="0">
                  <c:v>8.7384046831074785E-3</c:v>
                </c:pt>
                <c:pt idx="1">
                  <c:v>3.6970826550018006E-3</c:v>
                </c:pt>
                <c:pt idx="2">
                  <c:v>1.5591564239976282E-2</c:v>
                </c:pt>
                <c:pt idx="3">
                  <c:v>6.4063589569744207E-3</c:v>
                </c:pt>
                <c:pt idx="4">
                  <c:v>1.2883016208619496E-2</c:v>
                </c:pt>
                <c:pt idx="5">
                  <c:v>5.8012839065183534E-3</c:v>
                </c:pt>
                <c:pt idx="6">
                  <c:v>1.2597439204828944E-2</c:v>
                </c:pt>
                <c:pt idx="7">
                  <c:v>9.8803194290857359E-3</c:v>
                </c:pt>
                <c:pt idx="8">
                  <c:v>1.7901554931439911E-2</c:v>
                </c:pt>
                <c:pt idx="9">
                  <c:v>1.1821524234721492E-2</c:v>
                </c:pt>
                <c:pt idx="10">
                  <c:v>2.0418723016480223E-2</c:v>
                </c:pt>
                <c:pt idx="11">
                  <c:v>1.2044043217288369E-2</c:v>
                </c:pt>
                <c:pt idx="12">
                  <c:v>1.7341558726865235E-2</c:v>
                </c:pt>
                <c:pt idx="13">
                  <c:v>1.3392096415948343E-2</c:v>
                </c:pt>
                <c:pt idx="14">
                  <c:v>1.4334021066331375E-2</c:v>
                </c:pt>
                <c:pt idx="15">
                  <c:v>4.0731559614865361E-2</c:v>
                </c:pt>
                <c:pt idx="16">
                  <c:v>1.2416451156044136E-2</c:v>
                </c:pt>
                <c:pt idx="17">
                  <c:v>1.5935674743027903E-2</c:v>
                </c:pt>
                <c:pt idx="18">
                  <c:v>6.9931257659992105E-3</c:v>
                </c:pt>
                <c:pt idx="19">
                  <c:v>3.3579586183906961E-2</c:v>
                </c:pt>
                <c:pt idx="20">
                  <c:v>1.7248479654598976E-2</c:v>
                </c:pt>
                <c:pt idx="21">
                  <c:v>2.324037220219374E-2</c:v>
                </c:pt>
                <c:pt idx="22">
                  <c:v>1.3271946963153545E-2</c:v>
                </c:pt>
                <c:pt idx="23">
                  <c:v>8.5018023607435732E-3</c:v>
                </c:pt>
                <c:pt idx="24">
                  <c:v>2.7890404713085515E-2</c:v>
                </c:pt>
                <c:pt idx="25">
                  <c:v>1.66829520074065E-2</c:v>
                </c:pt>
                <c:pt idx="26">
                  <c:v>1.9481401371482812E-2</c:v>
                </c:pt>
                <c:pt idx="27">
                  <c:v>3.2366409391508352E-2</c:v>
                </c:pt>
                <c:pt idx="28">
                  <c:v>6.4082074816434438E-3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再エネ比較シート!$CD$13:$CD$42</c:f>
              <c:numCache>
                <c:formatCode>0.0%</c:formatCode>
                <c:ptCount val="30"/>
                <c:pt idx="0">
                  <c:v>4.1285911854667349E-3</c:v>
                </c:pt>
                <c:pt idx="1">
                  <c:v>5.332046406395145E-3</c:v>
                </c:pt>
                <c:pt idx="2">
                  <c:v>1.0857708333284507E-2</c:v>
                </c:pt>
                <c:pt idx="3">
                  <c:v>4.5572469898383476E-3</c:v>
                </c:pt>
                <c:pt idx="4">
                  <c:v>8.1550571630447412E-3</c:v>
                </c:pt>
                <c:pt idx="5">
                  <c:v>4.2221494282835784E-3</c:v>
                </c:pt>
                <c:pt idx="6">
                  <c:v>2.7991924999819326E-2</c:v>
                </c:pt>
                <c:pt idx="7">
                  <c:v>1.15328358947193E-2</c:v>
                </c:pt>
                <c:pt idx="8">
                  <c:v>1.2019558692929368E-2</c:v>
                </c:pt>
                <c:pt idx="9">
                  <c:v>1.9678360318387791E-2</c:v>
                </c:pt>
                <c:pt idx="10">
                  <c:v>5.6593248547773457E-2</c:v>
                </c:pt>
                <c:pt idx="11">
                  <c:v>3.044593710366594E-2</c:v>
                </c:pt>
                <c:pt idx="12">
                  <c:v>4.1768705337003498E-2</c:v>
                </c:pt>
                <c:pt idx="13">
                  <c:v>2.9694916304981124E-3</c:v>
                </c:pt>
                <c:pt idx="14">
                  <c:v>1.3074459304655117E-2</c:v>
                </c:pt>
                <c:pt idx="15">
                  <c:v>0.13822896784870511</c:v>
                </c:pt>
                <c:pt idx="16">
                  <c:v>3.4927031080482257E-2</c:v>
                </c:pt>
                <c:pt idx="17">
                  <c:v>3.273377397332715E-3</c:v>
                </c:pt>
                <c:pt idx="18">
                  <c:v>3.5424768917534052E-3</c:v>
                </c:pt>
                <c:pt idx="19">
                  <c:v>5.1404282640895117E-2</c:v>
                </c:pt>
                <c:pt idx="20">
                  <c:v>1.5178517842165192E-2</c:v>
                </c:pt>
                <c:pt idx="21">
                  <c:v>7.7823701826691474E-2</c:v>
                </c:pt>
                <c:pt idx="22">
                  <c:v>3.5331963185452116E-3</c:v>
                </c:pt>
                <c:pt idx="23">
                  <c:v>2.3810928067183046E-3</c:v>
                </c:pt>
                <c:pt idx="24">
                  <c:v>2.6838560204256109E-2</c:v>
                </c:pt>
                <c:pt idx="25">
                  <c:v>9.8901037884427025E-3</c:v>
                </c:pt>
                <c:pt idx="26">
                  <c:v>7.5633879074566623E-3</c:v>
                </c:pt>
                <c:pt idx="27">
                  <c:v>6.990901148476851E-2</c:v>
                </c:pt>
                <c:pt idx="28">
                  <c:v>2.2807542770920627E-3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再エネ比較シート!$CE$13:$CE$42</c:f>
              <c:numCache>
                <c:formatCode>0.0%</c:formatCode>
                <c:ptCount val="30"/>
                <c:pt idx="0">
                  <c:v>2.2520360026462584E-4</c:v>
                </c:pt>
                <c:pt idx="1">
                  <c:v>0</c:v>
                </c:pt>
                <c:pt idx="2">
                  <c:v>0</c:v>
                </c:pt>
                <c:pt idx="3">
                  <c:v>4.0603637522336404E-6</c:v>
                </c:pt>
                <c:pt idx="4">
                  <c:v>0</c:v>
                </c:pt>
                <c:pt idx="5">
                  <c:v>4.9816028117831662E-4</c:v>
                </c:pt>
                <c:pt idx="6">
                  <c:v>0</c:v>
                </c:pt>
                <c:pt idx="7">
                  <c:v>0</c:v>
                </c:pt>
                <c:pt idx="8">
                  <c:v>0</c:v>
                </c:pt>
                <c:pt idx="9">
                  <c:v>0</c:v>
                </c:pt>
                <c:pt idx="10">
                  <c:v>2.244907074990491E-6</c:v>
                </c:pt>
                <c:pt idx="11">
                  <c:v>0</c:v>
                </c:pt>
                <c:pt idx="12">
                  <c:v>1.1182903337987288E-2</c:v>
                </c:pt>
                <c:pt idx="13">
                  <c:v>0</c:v>
                </c:pt>
                <c:pt idx="14">
                  <c:v>0</c:v>
                </c:pt>
                <c:pt idx="15">
                  <c:v>8.9676501179240045E-3</c:v>
                </c:pt>
                <c:pt idx="16">
                  <c:v>2.7133126732918074E-5</c:v>
                </c:pt>
                <c:pt idx="17">
                  <c:v>0</c:v>
                </c:pt>
                <c:pt idx="18">
                  <c:v>0</c:v>
                </c:pt>
                <c:pt idx="19">
                  <c:v>0</c:v>
                </c:pt>
                <c:pt idx="20">
                  <c:v>0</c:v>
                </c:pt>
                <c:pt idx="21">
                  <c:v>0</c:v>
                </c:pt>
                <c:pt idx="22">
                  <c:v>0</c:v>
                </c:pt>
                <c:pt idx="23">
                  <c:v>0</c:v>
                </c:pt>
                <c:pt idx="24">
                  <c:v>1.4314007188816385E-6</c:v>
                </c:pt>
                <c:pt idx="25">
                  <c:v>1.9558989100803981E-6</c:v>
                </c:pt>
                <c:pt idx="26">
                  <c:v>0</c:v>
                </c:pt>
                <c:pt idx="27">
                  <c:v>7.6673943451535725E-3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再エネ比較シート!$CF$13:$CF$42</c:f>
              <c:numCache>
                <c:formatCode>0.0%</c:formatCode>
                <c:ptCount val="30"/>
                <c:pt idx="0">
                  <c:v>2.4463098806849017E-4</c:v>
                </c:pt>
                <c:pt idx="1">
                  <c:v>2.5276903145048419E-5</c:v>
                </c:pt>
                <c:pt idx="2">
                  <c:v>0</c:v>
                </c:pt>
                <c:pt idx="3">
                  <c:v>5.3903091996153796E-4</c:v>
                </c:pt>
                <c:pt idx="4">
                  <c:v>5.8668188669563298E-5</c:v>
                </c:pt>
                <c:pt idx="5">
                  <c:v>1.2779034607954062E-4</c:v>
                </c:pt>
                <c:pt idx="6">
                  <c:v>9.0076057560471834E-5</c:v>
                </c:pt>
                <c:pt idx="7">
                  <c:v>4.6309426643251705E-4</c:v>
                </c:pt>
                <c:pt idx="8">
                  <c:v>1.0472508956538692E-4</c:v>
                </c:pt>
                <c:pt idx="9">
                  <c:v>7.1898108998591568E-4</c:v>
                </c:pt>
                <c:pt idx="10">
                  <c:v>1.0866696734596736E-3</c:v>
                </c:pt>
                <c:pt idx="11">
                  <c:v>2.9616626296242413E-4</c:v>
                </c:pt>
                <c:pt idx="12">
                  <c:v>7.8207543381307739E-4</c:v>
                </c:pt>
                <c:pt idx="13">
                  <c:v>0</c:v>
                </c:pt>
                <c:pt idx="14">
                  <c:v>1.5351282714716117E-4</c:v>
                </c:pt>
                <c:pt idx="15">
                  <c:v>0</c:v>
                </c:pt>
                <c:pt idx="16">
                  <c:v>9.979762720531658E-6</c:v>
                </c:pt>
                <c:pt idx="17">
                  <c:v>0</c:v>
                </c:pt>
                <c:pt idx="18">
                  <c:v>0</c:v>
                </c:pt>
                <c:pt idx="19">
                  <c:v>8.7080468198566166E-5</c:v>
                </c:pt>
                <c:pt idx="20">
                  <c:v>1.8070315096147468E-4</c:v>
                </c:pt>
                <c:pt idx="21">
                  <c:v>1.2351109420650398E-4</c:v>
                </c:pt>
                <c:pt idx="22">
                  <c:v>9.7441493068896602E-5</c:v>
                </c:pt>
                <c:pt idx="23">
                  <c:v>7.3485793559106675E-4</c:v>
                </c:pt>
                <c:pt idx="24">
                  <c:v>4.71734556472157E-4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再エネ比較シート!$CH$13:$CH$42</c:f>
              <c:numCache>
                <c:formatCode>0.0%</c:formatCode>
                <c:ptCount val="30"/>
                <c:pt idx="0">
                  <c:v>1.2896556776314107E-2</c:v>
                </c:pt>
                <c:pt idx="1">
                  <c:v>1.6941618525967275E-2</c:v>
                </c:pt>
                <c:pt idx="2">
                  <c:v>2.2861975073885724E-2</c:v>
                </c:pt>
                <c:pt idx="3">
                  <c:v>1.4676418194591406E-2</c:v>
                </c:pt>
                <c:pt idx="4">
                  <c:v>1.4042675414034745E-2</c:v>
                </c:pt>
                <c:pt idx="5">
                  <c:v>4.4808584604155634E-2</c:v>
                </c:pt>
                <c:pt idx="6">
                  <c:v>1.33096580931983E-2</c:v>
                </c:pt>
                <c:pt idx="7">
                  <c:v>1.0916450294352091E-2</c:v>
                </c:pt>
                <c:pt idx="8">
                  <c:v>8.5383492485566065E-3</c:v>
                </c:pt>
                <c:pt idx="9">
                  <c:v>2.132108561757802E-2</c:v>
                </c:pt>
                <c:pt idx="10">
                  <c:v>9.9248880632921338E-2</c:v>
                </c:pt>
                <c:pt idx="11">
                  <c:v>1.3087728191863313E-3</c:v>
                </c:pt>
                <c:pt idx="12">
                  <c:v>9.4246675411271519E-2</c:v>
                </c:pt>
                <c:pt idx="13">
                  <c:v>2.0813989099280891E-2</c:v>
                </c:pt>
                <c:pt idx="14">
                  <c:v>3.0673722816517219E-2</c:v>
                </c:pt>
                <c:pt idx="15">
                  <c:v>7.3810580755507742E-3</c:v>
                </c:pt>
                <c:pt idx="16">
                  <c:v>1.8948848996896171E-2</c:v>
                </c:pt>
                <c:pt idx="17">
                  <c:v>4.1494573272429447E-2</c:v>
                </c:pt>
                <c:pt idx="18">
                  <c:v>3.181087190683151E-2</c:v>
                </c:pt>
                <c:pt idx="19">
                  <c:v>8.3700203844017385E-3</c:v>
                </c:pt>
                <c:pt idx="20">
                  <c:v>1.1405704117987074E-2</c:v>
                </c:pt>
                <c:pt idx="21">
                  <c:v>1.2704725426124051E-2</c:v>
                </c:pt>
                <c:pt idx="22">
                  <c:v>2.1933123249495923E-2</c:v>
                </c:pt>
                <c:pt idx="23">
                  <c:v>1.9495348761857125E-2</c:v>
                </c:pt>
                <c:pt idx="24">
                  <c:v>1.0648928735228318E-2</c:v>
                </c:pt>
                <c:pt idx="25">
                  <c:v>2.1565303934188089E-2</c:v>
                </c:pt>
                <c:pt idx="26">
                  <c:v>2.6534487254826707E-2</c:v>
                </c:pt>
                <c:pt idx="27">
                  <c:v>0.12495988361429317</c:v>
                </c:pt>
                <c:pt idx="28">
                  <c:v>1.9672999180000261E-2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再エネ比較シート!$CI$13:$CI$42</c:f>
              <c:numCache>
                <c:formatCode>0.0%</c:formatCode>
                <c:ptCount val="30"/>
                <c:pt idx="0">
                  <c:v>2.6233387233221432E-2</c:v>
                </c:pt>
                <c:pt idx="1">
                  <c:v>2.5996024490509268E-2</c:v>
                </c:pt>
                <c:pt idx="2">
                  <c:v>4.9311247647146506E-2</c:v>
                </c:pt>
                <c:pt idx="3">
                  <c:v>2.6183115425117944E-2</c:v>
                </c:pt>
                <c:pt idx="4">
                  <c:v>3.5139416974368544E-2</c:v>
                </c:pt>
                <c:pt idx="5">
                  <c:v>5.5457968566215425E-2</c:v>
                </c:pt>
                <c:pt idx="6">
                  <c:v>5.3989098355407043E-2</c:v>
                </c:pt>
                <c:pt idx="7">
                  <c:v>3.2792699884589646E-2</c:v>
                </c:pt>
                <c:pt idx="8">
                  <c:v>3.8564187962491274E-2</c:v>
                </c:pt>
                <c:pt idx="9">
                  <c:v>5.3539951260673221E-2</c:v>
                </c:pt>
                <c:pt idx="10">
                  <c:v>0.17734976677770969</c:v>
                </c:pt>
                <c:pt idx="11">
                  <c:v>4.4094919403103068E-2</c:v>
                </c:pt>
                <c:pt idx="12">
                  <c:v>0.16532191824694065</c:v>
                </c:pt>
                <c:pt idx="13">
                  <c:v>3.7175577145727348E-2</c:v>
                </c:pt>
                <c:pt idx="14">
                  <c:v>5.8235716014650871E-2</c:v>
                </c:pt>
                <c:pt idx="15">
                  <c:v>0.19530923565704525</c:v>
                </c:pt>
                <c:pt idx="16">
                  <c:v>6.6329444122876016E-2</c:v>
                </c:pt>
                <c:pt idx="17">
                  <c:v>6.070362541279007E-2</c:v>
                </c:pt>
                <c:pt idx="18">
                  <c:v>4.2346474564584125E-2</c:v>
                </c:pt>
                <c:pt idx="19">
                  <c:v>9.3440969677402369E-2</c:v>
                </c:pt>
                <c:pt idx="20">
                  <c:v>4.4013404765712714E-2</c:v>
                </c:pt>
                <c:pt idx="21">
                  <c:v>0.11389231054921575</c:v>
                </c:pt>
                <c:pt idx="22">
                  <c:v>3.8835708024263574E-2</c:v>
                </c:pt>
                <c:pt idx="23">
                  <c:v>3.1113101864910075E-2</c:v>
                </c:pt>
                <c:pt idx="24">
                  <c:v>6.5851059609760981E-2</c:v>
                </c:pt>
                <c:pt idx="25">
                  <c:v>4.8140315628947376E-2</c:v>
                </c:pt>
                <c:pt idx="26">
                  <c:v>5.3579276533766186E-2</c:v>
                </c:pt>
                <c:pt idx="27">
                  <c:v>0.23490269883572359</c:v>
                </c:pt>
                <c:pt idx="28">
                  <c:v>2.8361960938735768E-2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再エネ比較シート!$BE$13:$BE$42</c:f>
              <c:numCache>
                <c:formatCode>#,##0_);[Red]\(#,##0\)</c:formatCode>
                <c:ptCount val="30"/>
                <c:pt idx="0">
                  <c:v>139076.29999999676</c:v>
                </c:pt>
                <c:pt idx="1">
                  <c:v>70462.600000000937</c:v>
                </c:pt>
                <c:pt idx="2">
                  <c:v>185852.99999999331</c:v>
                </c:pt>
                <c:pt idx="3">
                  <c:v>55694.467000000797</c:v>
                </c:pt>
                <c:pt idx="4">
                  <c:v>105788.44700000016</c:v>
                </c:pt>
                <c:pt idx="5">
                  <c:v>41950.70000000015</c:v>
                </c:pt>
                <c:pt idx="6">
                  <c:v>103879.40000000135</c:v>
                </c:pt>
                <c:pt idx="7">
                  <c:v>76854.300000000338</c:v>
                </c:pt>
                <c:pt idx="8">
                  <c:v>95076.769999997021</c:v>
                </c:pt>
                <c:pt idx="9">
                  <c:v>89003.105999998137</c:v>
                </c:pt>
                <c:pt idx="10">
                  <c:v>105375.89999999746</c:v>
                </c:pt>
                <c:pt idx="11">
                  <c:v>62335.500000001339</c:v>
                </c:pt>
                <c:pt idx="12">
                  <c:v>101869.84800000074</c:v>
                </c:pt>
                <c:pt idx="13">
                  <c:v>38182.399999999863</c:v>
                </c:pt>
                <c:pt idx="14">
                  <c:v>75244.00000000131</c:v>
                </c:pt>
                <c:pt idx="15">
                  <c:v>165564.5999999927</c:v>
                </c:pt>
                <c:pt idx="16">
                  <c:v>49040.000000000589</c:v>
                </c:pt>
                <c:pt idx="17">
                  <c:v>33354.6</c:v>
                </c:pt>
                <c:pt idx="18">
                  <c:v>21364.699999999979</c:v>
                </c:pt>
                <c:pt idx="19">
                  <c:v>110618.19499999528</c:v>
                </c:pt>
                <c:pt idx="20">
                  <c:v>50582.600000000515</c:v>
                </c:pt>
                <c:pt idx="21">
                  <c:v>90648.469999997644</c:v>
                </c:pt>
                <c:pt idx="22">
                  <c:v>29766.09999999998</c:v>
                </c:pt>
                <c:pt idx="23">
                  <c:v>17227.299999999952</c:v>
                </c:pt>
                <c:pt idx="24">
                  <c:v>112868.99999999894</c:v>
                </c:pt>
                <c:pt idx="25">
                  <c:v>46321.100000000355</c:v>
                </c:pt>
                <c:pt idx="26">
                  <c:v>41329.100000000442</c:v>
                </c:pt>
                <c:pt idx="27">
                  <c:v>89563.568000000931</c:v>
                </c:pt>
                <c:pt idx="28">
                  <c:v>13131.399999999983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再エネ比較シート!$BF$13:$BF$42</c:f>
              <c:numCache>
                <c:formatCode>#,##0_);[Red]\(#,##0\)</c:formatCode>
                <c:ptCount val="30"/>
                <c:pt idx="0">
                  <c:v>59616.499999999978</c:v>
                </c:pt>
                <c:pt idx="1">
                  <c:v>92201.29999999977</c:v>
                </c:pt>
                <c:pt idx="2">
                  <c:v>117425.30000000013</c:v>
                </c:pt>
                <c:pt idx="3">
                  <c:v>35945.702000000019</c:v>
                </c:pt>
                <c:pt idx="4">
                  <c:v>60756.299999999996</c:v>
                </c:pt>
                <c:pt idx="5">
                  <c:v>27700.800000000007</c:v>
                </c:pt>
                <c:pt idx="6">
                  <c:v>209422.60000000009</c:v>
                </c:pt>
                <c:pt idx="7">
                  <c:v>81391.099999999919</c:v>
                </c:pt>
                <c:pt idx="8">
                  <c:v>57918.300000000025</c:v>
                </c:pt>
                <c:pt idx="9">
                  <c:v>134420.10000000003</c:v>
                </c:pt>
                <c:pt idx="10">
                  <c:v>264984.80000000016</c:v>
                </c:pt>
                <c:pt idx="11">
                  <c:v>142967.09999999989</c:v>
                </c:pt>
                <c:pt idx="12">
                  <c:v>222613.83999999962</c:v>
                </c:pt>
                <c:pt idx="13">
                  <c:v>7681.4000000000024</c:v>
                </c:pt>
                <c:pt idx="14">
                  <c:v>62268.90000000006</c:v>
                </c:pt>
                <c:pt idx="15">
                  <c:v>509775.7000000024</c:v>
                </c:pt>
                <c:pt idx="16">
                  <c:v>125157.89999999985</c:v>
                </c:pt>
                <c:pt idx="17">
                  <c:v>6216.1999999999944</c:v>
                </c:pt>
                <c:pt idx="18">
                  <c:v>9819.1999999999953</c:v>
                </c:pt>
                <c:pt idx="19">
                  <c:v>153636.41</c:v>
                </c:pt>
                <c:pt idx="20">
                  <c:v>40385.300000000076</c:v>
                </c:pt>
                <c:pt idx="21">
                  <c:v>275405.68699999899</c:v>
                </c:pt>
                <c:pt idx="22">
                  <c:v>7189.5</c:v>
                </c:pt>
                <c:pt idx="23">
                  <c:v>4377.5</c:v>
                </c:pt>
                <c:pt idx="24">
                  <c:v>98542.299999999479</c:v>
                </c:pt>
                <c:pt idx="25">
                  <c:v>24914.400000000012</c:v>
                </c:pt>
                <c:pt idx="26">
                  <c:v>14557.800000000005</c:v>
                </c:pt>
                <c:pt idx="27">
                  <c:v>175514.75999999963</c:v>
                </c:pt>
                <c:pt idx="28">
                  <c:v>4240.2999999999965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再エネ比較シート!$BG$13:$BG$42</c:f>
              <c:numCache>
                <c:formatCode>#,##0_);[Red]\(#,##0\)</c:formatCode>
                <c:ptCount val="30"/>
                <c:pt idx="0">
                  <c:v>1980</c:v>
                </c:pt>
                <c:pt idx="1">
                  <c:v>0</c:v>
                </c:pt>
                <c:pt idx="2">
                  <c:v>0</c:v>
                </c:pt>
                <c:pt idx="3">
                  <c:v>19.5</c:v>
                </c:pt>
                <c:pt idx="4">
                  <c:v>0</c:v>
                </c:pt>
                <c:pt idx="5">
                  <c:v>1990</c:v>
                </c:pt>
                <c:pt idx="6">
                  <c:v>0</c:v>
                </c:pt>
                <c:pt idx="7">
                  <c:v>0</c:v>
                </c:pt>
                <c:pt idx="8">
                  <c:v>0</c:v>
                </c:pt>
                <c:pt idx="9">
                  <c:v>0</c:v>
                </c:pt>
                <c:pt idx="10">
                  <c:v>6.4</c:v>
                </c:pt>
                <c:pt idx="11">
                  <c:v>0</c:v>
                </c:pt>
                <c:pt idx="12">
                  <c:v>36289.5</c:v>
                </c:pt>
                <c:pt idx="13">
                  <c:v>0</c:v>
                </c:pt>
                <c:pt idx="14">
                  <c:v>0</c:v>
                </c:pt>
                <c:pt idx="15">
                  <c:v>20136.5</c:v>
                </c:pt>
                <c:pt idx="16">
                  <c:v>59.2</c:v>
                </c:pt>
                <c:pt idx="17">
                  <c:v>0</c:v>
                </c:pt>
                <c:pt idx="18">
                  <c:v>0</c:v>
                </c:pt>
                <c:pt idx="19">
                  <c:v>0</c:v>
                </c:pt>
                <c:pt idx="20">
                  <c:v>0</c:v>
                </c:pt>
                <c:pt idx="21">
                  <c:v>0</c:v>
                </c:pt>
                <c:pt idx="22">
                  <c:v>0</c:v>
                </c:pt>
                <c:pt idx="23">
                  <c:v>0</c:v>
                </c:pt>
                <c:pt idx="24">
                  <c:v>3.2</c:v>
                </c:pt>
                <c:pt idx="25">
                  <c:v>3</c:v>
                </c:pt>
                <c:pt idx="26">
                  <c:v>0</c:v>
                </c:pt>
                <c:pt idx="27">
                  <c:v>11720.7</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再エネ比較シート!$BH$13:$BH$42</c:f>
              <c:numCache>
                <c:formatCode>#,##0_);[Red]\(#,##0\)</c:formatCode>
                <c:ptCount val="30"/>
                <c:pt idx="0">
                  <c:v>889</c:v>
                </c:pt>
                <c:pt idx="1">
                  <c:v>110</c:v>
                </c:pt>
                <c:pt idx="2">
                  <c:v>0</c:v>
                </c:pt>
                <c:pt idx="3">
                  <c:v>1070</c:v>
                </c:pt>
                <c:pt idx="4">
                  <c:v>110</c:v>
                </c:pt>
                <c:pt idx="5">
                  <c:v>211</c:v>
                </c:pt>
                <c:pt idx="6">
                  <c:v>169.60000000000002</c:v>
                </c:pt>
                <c:pt idx="7">
                  <c:v>822.5</c:v>
                </c:pt>
                <c:pt idx="8">
                  <c:v>127</c:v>
                </c:pt>
                <c:pt idx="9">
                  <c:v>1236</c:v>
                </c:pt>
                <c:pt idx="10">
                  <c:v>1280.5</c:v>
                </c:pt>
                <c:pt idx="11">
                  <c:v>350</c:v>
                </c:pt>
                <c:pt idx="12">
                  <c:v>1049</c:v>
                </c:pt>
                <c:pt idx="13">
                  <c:v>0</c:v>
                </c:pt>
                <c:pt idx="14">
                  <c:v>184</c:v>
                </c:pt>
                <c:pt idx="15">
                  <c:v>0</c:v>
                </c:pt>
                <c:pt idx="16">
                  <c:v>9</c:v>
                </c:pt>
                <c:pt idx="17">
                  <c:v>0</c:v>
                </c:pt>
                <c:pt idx="18">
                  <c:v>0</c:v>
                </c:pt>
                <c:pt idx="19">
                  <c:v>65.5</c:v>
                </c:pt>
                <c:pt idx="20">
                  <c:v>121</c:v>
                </c:pt>
                <c:pt idx="21">
                  <c:v>110</c:v>
                </c:pt>
                <c:pt idx="22">
                  <c:v>49.9</c:v>
                </c:pt>
                <c:pt idx="23">
                  <c:v>340</c:v>
                </c:pt>
                <c:pt idx="24">
                  <c:v>435.9</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再エネ比較シート!$BJ$13:$BJ$42</c:f>
              <c:numCache>
                <c:formatCode>#,##0_);[Red]\(#,##0\)</c:formatCode>
                <c:ptCount val="30"/>
                <c:pt idx="0">
                  <c:v>35150</c:v>
                </c:pt>
                <c:pt idx="1">
                  <c:v>55294.887999999999</c:v>
                </c:pt>
                <c:pt idx="2">
                  <c:v>46668.539999999994</c:v>
                </c:pt>
                <c:pt idx="3">
                  <c:v>21850</c:v>
                </c:pt>
                <c:pt idx="4">
                  <c:v>19747</c:v>
                </c:pt>
                <c:pt idx="5">
                  <c:v>55489</c:v>
                </c:pt>
                <c:pt idx="6">
                  <c:v>18795.099999999999</c:v>
                </c:pt>
                <c:pt idx="7">
                  <c:v>14541.5</c:v>
                </c:pt>
                <c:pt idx="8">
                  <c:v>7765.835</c:v>
                </c:pt>
                <c:pt idx="9">
                  <c:v>27489.8</c:v>
                </c:pt>
                <c:pt idx="10">
                  <c:v>87714</c:v>
                </c:pt>
                <c:pt idx="11">
                  <c:v>1160</c:v>
                </c:pt>
                <c:pt idx="12">
                  <c:v>94810</c:v>
                </c:pt>
                <c:pt idx="13">
                  <c:v>10162.5</c:v>
                </c:pt>
                <c:pt idx="14">
                  <c:v>27574.072</c:v>
                </c:pt>
                <c:pt idx="15">
                  <c:v>5137.8999999999996</c:v>
                </c:pt>
                <c:pt idx="16">
                  <c:v>12816.41</c:v>
                </c:pt>
                <c:pt idx="17">
                  <c:v>14873.294</c:v>
                </c:pt>
                <c:pt idx="18">
                  <c:v>16643</c:v>
                </c:pt>
                <c:pt idx="19">
                  <c:v>4721.808</c:v>
                </c:pt>
                <c:pt idx="20">
                  <c:v>5728</c:v>
                </c:pt>
                <c:pt idx="21">
                  <c:v>8486.2000000000007</c:v>
                </c:pt>
                <c:pt idx="22">
                  <c:v>8424</c:v>
                </c:pt>
                <c:pt idx="23">
                  <c:v>6765</c:v>
                </c:pt>
                <c:pt idx="24">
                  <c:v>7380</c:v>
                </c:pt>
                <c:pt idx="25">
                  <c:v>10253.972</c:v>
                </c:pt>
                <c:pt idx="26">
                  <c:v>9640</c:v>
                </c:pt>
                <c:pt idx="27">
                  <c:v>59215.862000000001</c:v>
                </c:pt>
                <c:pt idx="28">
                  <c:v>6903.6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再エネ比較シート!$BK$13:$BK$42</c:f>
              <c:numCache>
                <c:formatCode>#,##0_);[Red]\(#,##0\)</c:formatCode>
                <c:ptCount val="30"/>
                <c:pt idx="0">
                  <c:v>236711.79999999673</c:v>
                </c:pt>
                <c:pt idx="1">
                  <c:v>218068.78800000073</c:v>
                </c:pt>
                <c:pt idx="2">
                  <c:v>349946.83999999339</c:v>
                </c:pt>
                <c:pt idx="3">
                  <c:v>114579.66900000081</c:v>
                </c:pt>
                <c:pt idx="4">
                  <c:v>186401.74700000015</c:v>
                </c:pt>
                <c:pt idx="5">
                  <c:v>127341.50000000016</c:v>
                </c:pt>
                <c:pt idx="6">
                  <c:v>332266.70000000141</c:v>
                </c:pt>
                <c:pt idx="7">
                  <c:v>173609.40000000026</c:v>
                </c:pt>
                <c:pt idx="8">
                  <c:v>160887.90499999703</c:v>
                </c:pt>
                <c:pt idx="9">
                  <c:v>252149.00599999816</c:v>
                </c:pt>
                <c:pt idx="10">
                  <c:v>459361.59999999765</c:v>
                </c:pt>
                <c:pt idx="11">
                  <c:v>206812.60000000123</c:v>
                </c:pt>
                <c:pt idx="12">
                  <c:v>456632.18800000037</c:v>
                </c:pt>
                <c:pt idx="13">
                  <c:v>56026.299999999865</c:v>
                </c:pt>
                <c:pt idx="14">
                  <c:v>165270.97200000135</c:v>
                </c:pt>
                <c:pt idx="15">
                  <c:v>700614.69999999518</c:v>
                </c:pt>
                <c:pt idx="16">
                  <c:v>187082.51000000045</c:v>
                </c:pt>
                <c:pt idx="17">
                  <c:v>54444.093999999997</c:v>
                </c:pt>
                <c:pt idx="18">
                  <c:v>47826.899999999972</c:v>
                </c:pt>
                <c:pt idx="19">
                  <c:v>269041.91299999529</c:v>
                </c:pt>
                <c:pt idx="20">
                  <c:v>96816.900000000591</c:v>
                </c:pt>
                <c:pt idx="21">
                  <c:v>374650.35699999664</c:v>
                </c:pt>
                <c:pt idx="22">
                  <c:v>45429.499999999978</c:v>
                </c:pt>
                <c:pt idx="23">
                  <c:v>28709.799999999952</c:v>
                </c:pt>
                <c:pt idx="24">
                  <c:v>219230.39999999842</c:v>
                </c:pt>
                <c:pt idx="25">
                  <c:v>81492.472000000358</c:v>
                </c:pt>
                <c:pt idx="26">
                  <c:v>65526.900000000445</c:v>
                </c:pt>
                <c:pt idx="27">
                  <c:v>336014.8900000006</c:v>
                </c:pt>
                <c:pt idx="28">
                  <c:v>24275.299999999981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再エネ比較シート!$BO$13:$BO$42</c:f>
              <c:numCache>
                <c:formatCode>#,##0_);[Red]\(#,##0\)</c:formatCode>
                <c:ptCount val="30"/>
                <c:pt idx="0">
                  <c:v>166908.24915599611</c:v>
                </c:pt>
                <c:pt idx="1">
                  <c:v>84563.575512001131</c:v>
                </c:pt>
                <c:pt idx="2">
                  <c:v>223045.90235999197</c:v>
                </c:pt>
                <c:pt idx="3">
                  <c:v>66840.043736040956</c:v>
                </c:pt>
                <c:pt idx="4">
                  <c:v>126958.8310136402</c:v>
                </c:pt>
                <c:pt idx="5">
                  <c:v>50345.874084000185</c:v>
                </c:pt>
                <c:pt idx="6">
                  <c:v>124667.74552800161</c:v>
                </c:pt>
                <c:pt idx="7">
                  <c:v>92234.382516000405</c:v>
                </c:pt>
                <c:pt idx="8">
                  <c:v>114103.53321239642</c:v>
                </c:pt>
                <c:pt idx="9">
                  <c:v>106814.40757271777</c:v>
                </c:pt>
                <c:pt idx="10">
                  <c:v>126463.72510799696</c:v>
                </c:pt>
                <c:pt idx="11">
                  <c:v>74810.080260001589</c:v>
                </c:pt>
                <c:pt idx="12">
                  <c:v>122256.04198176089</c:v>
                </c:pt>
                <c:pt idx="13">
                  <c:v>45823.461887999831</c:v>
                </c:pt>
                <c:pt idx="14">
                  <c:v>90301.829280001562</c:v>
                </c:pt>
                <c:pt idx="15">
                  <c:v>198697.38775199125</c:v>
                </c:pt>
                <c:pt idx="16">
                  <c:v>58853.884800000706</c:v>
                </c:pt>
                <c:pt idx="17">
                  <c:v>40029.522551999995</c:v>
                </c:pt>
                <c:pt idx="18">
                  <c:v>25640.203763999973</c:v>
                </c:pt>
                <c:pt idx="19">
                  <c:v>132755.10818339433</c:v>
                </c:pt>
                <c:pt idx="20">
                  <c:v>60705.18991200062</c:v>
                </c:pt>
                <c:pt idx="21">
                  <c:v>108789.04181639718</c:v>
                </c:pt>
                <c:pt idx="22">
                  <c:v>35722.891931999977</c:v>
                </c:pt>
                <c:pt idx="23">
                  <c:v>20674.827275999942</c:v>
                </c:pt>
                <c:pt idx="24">
                  <c:v>135456.34427999871</c:v>
                </c:pt>
                <c:pt idx="25">
                  <c:v>55590.878532000424</c:v>
                </c:pt>
                <c:pt idx="26">
                  <c:v>49599.879492000531</c:v>
                </c:pt>
                <c:pt idx="27">
                  <c:v>107487.02922816112</c:v>
                </c:pt>
                <c:pt idx="28">
                  <c:v>15759.255767999979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再エネ比較シート!$BP$13:$BP$42</c:f>
              <c:numCache>
                <c:formatCode>#,##0_);[Red]\(#,##0\)</c:formatCode>
                <c:ptCount val="30"/>
                <c:pt idx="0">
                  <c:v>78858.321539999975</c:v>
                </c:pt>
                <c:pt idx="1">
                  <c:v>121960.19158799968</c:v>
                </c:pt>
                <c:pt idx="2">
                  <c:v>155325.48982800017</c:v>
                </c:pt>
                <c:pt idx="3">
                  <c:v>47547.536777520028</c:v>
                </c:pt>
                <c:pt idx="4">
                  <c:v>80366.003387999997</c:v>
                </c:pt>
                <c:pt idx="5">
                  <c:v>36641.510208000007</c:v>
                </c:pt>
                <c:pt idx="6">
                  <c:v>277015.83837600012</c:v>
                </c:pt>
                <c:pt idx="7">
                  <c:v>107660.89143599989</c:v>
                </c:pt>
                <c:pt idx="8">
                  <c:v>76612.010508000036</c:v>
                </c:pt>
                <c:pt idx="9">
                  <c:v>177805.53147600003</c:v>
                </c:pt>
                <c:pt idx="10">
                  <c:v>350511.29404800024</c:v>
                </c:pt>
                <c:pt idx="11">
                  <c:v>189111.16119599983</c:v>
                </c:pt>
                <c:pt idx="12">
                  <c:v>294464.68299839948</c:v>
                </c:pt>
                <c:pt idx="13">
                  <c:v>10160.648664000002</c:v>
                </c:pt>
                <c:pt idx="14">
                  <c:v>82366.810164000082</c:v>
                </c:pt>
                <c:pt idx="15">
                  <c:v>674310.90493200312</c:v>
                </c:pt>
                <c:pt idx="16">
                  <c:v>165553.86380399982</c:v>
                </c:pt>
                <c:pt idx="17">
                  <c:v>8222.5407119999927</c:v>
                </c:pt>
                <c:pt idx="18">
                  <c:v>12988.444991999995</c:v>
                </c:pt>
                <c:pt idx="19">
                  <c:v>203224.09769160001</c:v>
                </c:pt>
                <c:pt idx="20">
                  <c:v>53420.059428000095</c:v>
                </c:pt>
                <c:pt idx="21">
                  <c:v>364295.62653611862</c:v>
                </c:pt>
                <c:pt idx="22">
                  <c:v>9509.9830199999997</c:v>
                </c:pt>
                <c:pt idx="23">
                  <c:v>5790.3819000000003</c:v>
                </c:pt>
                <c:pt idx="24">
                  <c:v>130347.8127479993</c:v>
                </c:pt>
                <c:pt idx="25">
                  <c:v>32955.771744000012</c:v>
                </c:pt>
                <c:pt idx="26">
                  <c:v>19256.475528000006</c:v>
                </c:pt>
                <c:pt idx="27">
                  <c:v>232163.90393759953</c:v>
                </c:pt>
                <c:pt idx="28">
                  <c:v>5608.8992279999957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再エネ比較シート!$BQ$13:$BQ$42</c:f>
              <c:numCache>
                <c:formatCode>#,##0_);[Red]\(#,##0\)</c:formatCode>
                <c:ptCount val="30"/>
                <c:pt idx="0">
                  <c:v>4301.5104000000001</c:v>
                </c:pt>
                <c:pt idx="1">
                  <c:v>0</c:v>
                </c:pt>
                <c:pt idx="2">
                  <c:v>0</c:v>
                </c:pt>
                <c:pt idx="3">
                  <c:v>42.36336</c:v>
                </c:pt>
                <c:pt idx="4">
                  <c:v>0</c:v>
                </c:pt>
                <c:pt idx="5">
                  <c:v>4323.2352000000001</c:v>
                </c:pt>
                <c:pt idx="6">
                  <c:v>0</c:v>
                </c:pt>
                <c:pt idx="7">
                  <c:v>0</c:v>
                </c:pt>
                <c:pt idx="8">
                  <c:v>0</c:v>
                </c:pt>
                <c:pt idx="9">
                  <c:v>0</c:v>
                </c:pt>
                <c:pt idx="10">
                  <c:v>13.903872000000002</c:v>
                </c:pt>
                <c:pt idx="11">
                  <c:v>0</c:v>
                </c:pt>
                <c:pt idx="12">
                  <c:v>78838.212960000004</c:v>
                </c:pt>
                <c:pt idx="13">
                  <c:v>0</c:v>
                </c:pt>
                <c:pt idx="14">
                  <c:v>0</c:v>
                </c:pt>
                <c:pt idx="15">
                  <c:v>43746.143519999998</c:v>
                </c:pt>
                <c:pt idx="16">
                  <c:v>128.610816</c:v>
                </c:pt>
                <c:pt idx="17">
                  <c:v>0</c:v>
                </c:pt>
                <c:pt idx="18">
                  <c:v>0</c:v>
                </c:pt>
                <c:pt idx="19">
                  <c:v>0</c:v>
                </c:pt>
                <c:pt idx="20">
                  <c:v>0</c:v>
                </c:pt>
                <c:pt idx="21">
                  <c:v>0</c:v>
                </c:pt>
                <c:pt idx="22">
                  <c:v>0</c:v>
                </c:pt>
                <c:pt idx="23">
                  <c:v>0</c:v>
                </c:pt>
                <c:pt idx="24">
                  <c:v>6.9519360000000008</c:v>
                </c:pt>
                <c:pt idx="25">
                  <c:v>6.5174400000000006</c:v>
                </c:pt>
                <c:pt idx="26">
                  <c:v>0</c:v>
                </c:pt>
                <c:pt idx="27">
                  <c:v>25462.986336000002</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再エネ比較シート!$BR$13:$BR$42</c:f>
              <c:numCache>
                <c:formatCode>#,##0_);[Red]\(#,##0\)</c:formatCode>
                <c:ptCount val="30"/>
                <c:pt idx="0">
                  <c:v>4672.5839999999998</c:v>
                </c:pt>
                <c:pt idx="1">
                  <c:v>578.16</c:v>
                </c:pt>
                <c:pt idx="2">
                  <c:v>0</c:v>
                </c:pt>
                <c:pt idx="3">
                  <c:v>5623.92</c:v>
                </c:pt>
                <c:pt idx="4">
                  <c:v>578.16</c:v>
                </c:pt>
                <c:pt idx="5">
                  <c:v>1109.0160000000001</c:v>
                </c:pt>
                <c:pt idx="6">
                  <c:v>891.41760000000022</c:v>
                </c:pt>
                <c:pt idx="7">
                  <c:v>4323.0600000000004</c:v>
                </c:pt>
                <c:pt idx="8">
                  <c:v>667.51199999999994</c:v>
                </c:pt>
                <c:pt idx="9">
                  <c:v>6496.4160000000002</c:v>
                </c:pt>
                <c:pt idx="10">
                  <c:v>6730.308</c:v>
                </c:pt>
                <c:pt idx="11">
                  <c:v>1839.6</c:v>
                </c:pt>
                <c:pt idx="12">
                  <c:v>5513.5439999999999</c:v>
                </c:pt>
                <c:pt idx="13">
                  <c:v>0</c:v>
                </c:pt>
                <c:pt idx="14">
                  <c:v>967.10400000000004</c:v>
                </c:pt>
                <c:pt idx="15">
                  <c:v>0</c:v>
                </c:pt>
                <c:pt idx="16">
                  <c:v>47.304000000000002</c:v>
                </c:pt>
                <c:pt idx="17">
                  <c:v>0</c:v>
                </c:pt>
                <c:pt idx="18">
                  <c:v>0</c:v>
                </c:pt>
                <c:pt idx="19">
                  <c:v>344.26799999999997</c:v>
                </c:pt>
                <c:pt idx="20">
                  <c:v>635.976</c:v>
                </c:pt>
                <c:pt idx="21">
                  <c:v>578.16</c:v>
                </c:pt>
                <c:pt idx="22">
                  <c:v>262.27440000000001</c:v>
                </c:pt>
                <c:pt idx="23">
                  <c:v>1787.04</c:v>
                </c:pt>
                <c:pt idx="24">
                  <c:v>2291.0904000000005</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再エネ比較シート!$BT$13:$BT$42</c:f>
              <c:numCache>
                <c:formatCode>#,##0_);[Red]\(#,##0\)</c:formatCode>
                <c:ptCount val="30"/>
                <c:pt idx="0">
                  <c:v>246331.2</c:v>
                </c:pt>
                <c:pt idx="1">
                  <c:v>387506.57510400005</c:v>
                </c:pt>
                <c:pt idx="2">
                  <c:v>327053.12831999996</c:v>
                </c:pt>
                <c:pt idx="3">
                  <c:v>153124.79999999999</c:v>
                </c:pt>
                <c:pt idx="4">
                  <c:v>138386.976</c:v>
                </c:pt>
                <c:pt idx="5">
                  <c:v>388866.91200000001</c:v>
                </c:pt>
                <c:pt idx="6">
                  <c:v>131716.06080000001</c:v>
                </c:pt>
                <c:pt idx="7">
                  <c:v>101906.83199999999</c:v>
                </c:pt>
                <c:pt idx="8">
                  <c:v>54422.97168000001</c:v>
                </c:pt>
                <c:pt idx="9">
                  <c:v>192648.5184</c:v>
                </c:pt>
                <c:pt idx="10">
                  <c:v>614699.71200000006</c:v>
                </c:pt>
                <c:pt idx="11">
                  <c:v>8129.28</c:v>
                </c:pt>
                <c:pt idx="12">
                  <c:v>664428.48</c:v>
                </c:pt>
                <c:pt idx="13">
                  <c:v>71218.8</c:v>
                </c:pt>
                <c:pt idx="14">
                  <c:v>193239.09657599998</c:v>
                </c:pt>
                <c:pt idx="15">
                  <c:v>36006.403199999993</c:v>
                </c:pt>
                <c:pt idx="16">
                  <c:v>89817.401280000005</c:v>
                </c:pt>
                <c:pt idx="17">
                  <c:v>104232.044352</c:v>
                </c:pt>
                <c:pt idx="18">
                  <c:v>116634.144</c:v>
                </c:pt>
                <c:pt idx="19">
                  <c:v>33090.430464000005</c:v>
                </c:pt>
                <c:pt idx="20">
                  <c:v>40141.824000000001</c:v>
                </c:pt>
                <c:pt idx="21">
                  <c:v>59471.289600000004</c:v>
                </c:pt>
                <c:pt idx="22">
                  <c:v>59035.392</c:v>
                </c:pt>
                <c:pt idx="23">
                  <c:v>47409.120000000003</c:v>
                </c:pt>
                <c:pt idx="24">
                  <c:v>51719.040000000001</c:v>
                </c:pt>
                <c:pt idx="25">
                  <c:v>71859.835776000007</c:v>
                </c:pt>
                <c:pt idx="26">
                  <c:v>67557.119999999995</c:v>
                </c:pt>
                <c:pt idx="27">
                  <c:v>414984.76089599996</c:v>
                </c:pt>
                <c:pt idx="28">
                  <c:v>48380.428800000002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再エネ比較シート!$BU$13:$BU$42</c:f>
              <c:numCache>
                <c:formatCode>#,##0_);[Red]\(#,##0\)</c:formatCode>
                <c:ptCount val="30"/>
                <c:pt idx="0">
                  <c:v>501071.86509599607</c:v>
                </c:pt>
                <c:pt idx="1">
                  <c:v>594608.50220400083</c:v>
                </c:pt>
                <c:pt idx="2">
                  <c:v>705424.52050799201</c:v>
                </c:pt>
                <c:pt idx="3">
                  <c:v>273178.66387356096</c:v>
                </c:pt>
                <c:pt idx="4">
                  <c:v>346289.97040164017</c:v>
                </c:pt>
                <c:pt idx="5">
                  <c:v>481286.54749200022</c:v>
                </c:pt>
                <c:pt idx="6">
                  <c:v>534291.06230400177</c:v>
                </c:pt>
                <c:pt idx="7">
                  <c:v>306125.1659520003</c:v>
                </c:pt>
                <c:pt idx="8">
                  <c:v>245806.02740039647</c:v>
                </c:pt>
                <c:pt idx="9">
                  <c:v>483764.87344871782</c:v>
                </c:pt>
                <c:pt idx="10">
                  <c:v>1098418.9430279974</c:v>
                </c:pt>
                <c:pt idx="11">
                  <c:v>273890.12145600142</c:v>
                </c:pt>
                <c:pt idx="12">
                  <c:v>1165500.9619401605</c:v>
                </c:pt>
                <c:pt idx="13">
                  <c:v>127202.91055199984</c:v>
                </c:pt>
                <c:pt idx="14">
                  <c:v>366874.84002000163</c:v>
                </c:pt>
                <c:pt idx="15">
                  <c:v>952760.83940399438</c:v>
                </c:pt>
                <c:pt idx="16">
                  <c:v>314401.06470000051</c:v>
                </c:pt>
                <c:pt idx="17">
                  <c:v>152484.10761599999</c:v>
                </c:pt>
                <c:pt idx="18">
                  <c:v>155262.79275599995</c:v>
                </c:pt>
                <c:pt idx="19">
                  <c:v>369413.9043389943</c:v>
                </c:pt>
                <c:pt idx="20">
                  <c:v>154903.0493400007</c:v>
                </c:pt>
                <c:pt idx="21">
                  <c:v>533134.11795251572</c:v>
                </c:pt>
                <c:pt idx="22">
                  <c:v>104530.54135199997</c:v>
                </c:pt>
                <c:pt idx="23">
                  <c:v>75661.369175999949</c:v>
                </c:pt>
                <c:pt idx="24">
                  <c:v>319821.239363998</c:v>
                </c:pt>
                <c:pt idx="25">
                  <c:v>160413.00349200045</c:v>
                </c:pt>
                <c:pt idx="26">
                  <c:v>136413.47502000054</c:v>
                </c:pt>
                <c:pt idx="27">
                  <c:v>780098.68039776059</c:v>
                </c:pt>
                <c:pt idx="28">
                  <c:v>69748.583795999977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さいたま市</c:v>
                </c:pt>
              </c:strCache>
            </c:strRef>
          </c:cat>
          <c:val>
            <c:numRef>
              <c:f>①CO2排出量の現状把握!$AX$43:$AX$45</c:f>
              <c:numCache>
                <c:formatCode>0%</c:formatCode>
                <c:ptCount val="3"/>
                <c:pt idx="0">
                  <c:v>0.42072759503743129</c:v>
                </c:pt>
                <c:pt idx="1">
                  <c:v>0.218367789350953</c:v>
                </c:pt>
                <c:pt idx="2">
                  <c:v>9.6341673984654319E-2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さいたま市</c:v>
                </c:pt>
              </c:strCache>
            </c:strRef>
          </c:cat>
          <c:val>
            <c:numRef>
              <c:f>①CO2排出量の現状把握!$AY$43:$AY$45</c:f>
              <c:numCache>
                <c:formatCode>0%</c:formatCode>
                <c:ptCount val="3"/>
                <c:pt idx="0">
                  <c:v>0.19118662390594171</c:v>
                </c:pt>
                <c:pt idx="1">
                  <c:v>0.23908260102886067</c:v>
                </c:pt>
                <c:pt idx="2">
                  <c:v>0.33612506188020352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さいたま市</c:v>
                </c:pt>
              </c:strCache>
            </c:strRef>
          </c:cat>
          <c:val>
            <c:numRef>
              <c:f>①CO2排出量の現状把握!$AZ$43:$AZ$45</c:f>
              <c:numCache>
                <c:formatCode>0%</c:formatCode>
                <c:ptCount val="3"/>
                <c:pt idx="0">
                  <c:v>0.18034974026133399</c:v>
                </c:pt>
                <c:pt idx="1">
                  <c:v>0.26224726524673692</c:v>
                </c:pt>
                <c:pt idx="2">
                  <c:v>0.2987841635306358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さいたま市</c:v>
                </c:pt>
              </c:strCache>
            </c:strRef>
          </c:cat>
          <c:val>
            <c:numRef>
              <c:f>①CO2排出量の現状把握!$BA$43:$BA$45</c:f>
              <c:numCache>
                <c:formatCode>0%</c:formatCode>
                <c:ptCount val="3"/>
                <c:pt idx="0">
                  <c:v>0.19226168778726088</c:v>
                </c:pt>
                <c:pt idx="1">
                  <c:v>0.25600828878001175</c:v>
                </c:pt>
                <c:pt idx="2">
                  <c:v>0.23345824588110289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さいたま市</c:v>
                </c:pt>
              </c:strCache>
            </c:strRef>
          </c:cat>
          <c:val>
            <c:numRef>
              <c:f>①CO2排出量の現状把握!$BB$43:$BB$45</c:f>
              <c:numCache>
                <c:formatCode>0%</c:formatCode>
                <c:ptCount val="3"/>
                <c:pt idx="0">
                  <c:v>1.5474353008032191E-2</c:v>
                </c:pt>
                <c:pt idx="1">
                  <c:v>2.4294055593437516E-2</c:v>
                </c:pt>
                <c:pt idx="2">
                  <c:v>3.5290854723403577E-2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455237</c:v>
                </c:pt>
                <c:pt idx="1">
                  <c:v>455237</c:v>
                </c:pt>
                <c:pt idx="2">
                  <c:v>455237</c:v>
                </c:pt>
                <c:pt idx="3">
                  <c:v>455237</c:v>
                </c:pt>
                <c:pt idx="4">
                  <c:v>455237</c:v>
                </c:pt>
                <c:pt idx="5">
                  <c:v>471680</c:v>
                </c:pt>
                <c:pt idx="6">
                  <c:v>471680</c:v>
                </c:pt>
                <c:pt idx="7">
                  <c:v>471680</c:v>
                </c:pt>
                <c:pt idx="8">
                  <c:v>471680</c:v>
                </c:pt>
                <c:pt idx="9">
                  <c:v>471680</c:v>
                </c:pt>
                <c:pt idx="10">
                  <c:v>471680</c:v>
                </c:pt>
                <c:pt idx="11">
                  <c:v>485219</c:v>
                </c:pt>
                <c:pt idx="12">
                  <c:v>485219</c:v>
                </c:pt>
                <c:pt idx="13">
                  <c:v>485219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147.22754273727</c:v>
                </c:pt>
                <c:pt idx="1">
                  <c:v>144.249003094465</c:v>
                </c:pt>
                <c:pt idx="2">
                  <c:v>147.91139101495</c:v>
                </c:pt>
                <c:pt idx="3">
                  <c:v>153.68058309835999</c:v>
                </c:pt>
                <c:pt idx="4">
                  <c:v>156.62939074991209</c:v>
                </c:pt>
                <c:pt idx="5">
                  <c:v>152.03667814767999</c:v>
                </c:pt>
                <c:pt idx="6">
                  <c:v>170.69636960087999</c:v>
                </c:pt>
                <c:pt idx="7">
                  <c:v>187.16401651565999</c:v>
                </c:pt>
                <c:pt idx="8">
                  <c:v>183.95540243356001</c:v>
                </c:pt>
                <c:pt idx="9">
                  <c:v>183.82743285693999</c:v>
                </c:pt>
                <c:pt idx="10">
                  <c:v>171.70802239811141</c:v>
                </c:pt>
                <c:pt idx="11">
                  <c:v>187.15189747148409</c:v>
                </c:pt>
                <c:pt idx="12">
                  <c:v>191.88294984082</c:v>
                </c:pt>
                <c:pt idx="13">
                  <c:v>188.10477430251041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1209234</c:v>
                </c:pt>
                <c:pt idx="1">
                  <c:v>1216892</c:v>
                </c:pt>
                <c:pt idx="2">
                  <c:v>1223954</c:v>
                </c:pt>
                <c:pt idx="3">
                  <c:v>1246180</c:v>
                </c:pt>
                <c:pt idx="4">
                  <c:v>1253582</c:v>
                </c:pt>
                <c:pt idx="5">
                  <c:v>1260879</c:v>
                </c:pt>
                <c:pt idx="6">
                  <c:v>1270476</c:v>
                </c:pt>
                <c:pt idx="7">
                  <c:v>1281414</c:v>
                </c:pt>
                <c:pt idx="8">
                  <c:v>1292016</c:v>
                </c:pt>
                <c:pt idx="9">
                  <c:v>1302256</c:v>
                </c:pt>
                <c:pt idx="10">
                  <c:v>1314145</c:v>
                </c:pt>
                <c:pt idx="11">
                  <c:v>1324589</c:v>
                </c:pt>
                <c:pt idx="12">
                  <c:v>1332226</c:v>
                </c:pt>
                <c:pt idx="13">
                  <c:v>1339333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さいたま市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2246</v>
      </c>
    </row>
    <row r="8" spans="1:6" ht="21.95" customHeight="1">
      <c r="B8" s="851" t="s">
        <v>10</v>
      </c>
      <c r="C8" s="6" t="s">
        <v>11</v>
      </c>
      <c r="D8" s="990" t="s">
        <v>12</v>
      </c>
      <c r="E8" s="981" t="s">
        <v>2247</v>
      </c>
    </row>
    <row r="9" spans="1:6" ht="21.95" customHeight="1">
      <c r="B9" s="851" t="s">
        <v>2251</v>
      </c>
      <c r="C9" s="6" t="s">
        <v>11</v>
      </c>
      <c r="D9" s="990" t="s">
        <v>2248</v>
      </c>
      <c r="E9" s="981" t="s">
        <v>2246</v>
      </c>
    </row>
    <row r="10" spans="1:6" ht="21.95" customHeight="1">
      <c r="B10" s="851" t="s">
        <v>13</v>
      </c>
      <c r="C10" s="6" t="s">
        <v>14</v>
      </c>
      <c r="D10" s="990" t="s">
        <v>2245</v>
      </c>
      <c r="E10" s="981" t="s">
        <v>2249</v>
      </c>
    </row>
    <row r="11" spans="1:6" ht="21.95" customHeight="1">
      <c r="B11" s="853" t="s">
        <v>15</v>
      </c>
      <c r="C11" s="854" t="s">
        <v>16</v>
      </c>
      <c r="D11" s="992" t="s">
        <v>2248</v>
      </c>
      <c r="E11" s="993" t="s">
        <v>2250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2245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2252</v>
      </c>
      <c r="C19" s="6" t="s">
        <v>8</v>
      </c>
      <c r="D19" s="990" t="s">
        <v>2241</v>
      </c>
      <c r="E19" s="981" t="s">
        <v>24</v>
      </c>
    </row>
    <row r="20" spans="2:5" ht="21.95" customHeight="1">
      <c r="B20" s="851" t="s">
        <v>25</v>
      </c>
      <c r="C20" s="6" t="s">
        <v>14</v>
      </c>
      <c r="D20" s="990" t="s">
        <v>2242</v>
      </c>
      <c r="E20" s="981" t="s">
        <v>2243</v>
      </c>
    </row>
    <row r="21" spans="2:5" ht="21.95" customHeight="1">
      <c r="B21" s="851" t="s">
        <v>2253</v>
      </c>
      <c r="C21" s="6" t="s">
        <v>8</v>
      </c>
      <c r="D21" s="990" t="s">
        <v>2241</v>
      </c>
      <c r="E21" s="981" t="s">
        <v>26</v>
      </c>
    </row>
    <row r="22" spans="2:5" ht="21.95" customHeight="1">
      <c r="B22" s="851" t="s">
        <v>27</v>
      </c>
      <c r="C22" s="6" t="s">
        <v>14</v>
      </c>
      <c r="D22" s="990" t="s">
        <v>2242</v>
      </c>
      <c r="E22" s="981" t="s">
        <v>2244</v>
      </c>
    </row>
    <row r="23" spans="2:5" ht="21.95" customHeight="1">
      <c r="B23" s="851" t="s">
        <v>2254</v>
      </c>
      <c r="C23" s="6" t="s">
        <v>28</v>
      </c>
      <c r="D23" s="990" t="s">
        <v>2241</v>
      </c>
      <c r="E23" s="981" t="s">
        <v>29</v>
      </c>
    </row>
    <row r="24" spans="2:5" ht="21.95" customHeight="1">
      <c r="B24" s="390" t="s">
        <v>30</v>
      </c>
      <c r="C24" s="391"/>
      <c r="D24" s="392"/>
      <c r="E24" s="393"/>
    </row>
    <row r="25" spans="2:5" ht="21.95" customHeight="1">
      <c r="B25" s="851" t="s">
        <v>31</v>
      </c>
      <c r="C25" s="6" t="s">
        <v>32</v>
      </c>
      <c r="D25" s="990" t="s">
        <v>2242</v>
      </c>
      <c r="E25" s="981" t="s">
        <v>33</v>
      </c>
    </row>
    <row r="26" spans="2:5" ht="21.95" customHeight="1">
      <c r="B26" s="390" t="s">
        <v>34</v>
      </c>
      <c r="C26" s="394"/>
      <c r="D26" s="392"/>
      <c r="E26" s="393"/>
    </row>
    <row r="27" spans="2:5" ht="21.95" customHeight="1">
      <c r="B27" s="853" t="s">
        <v>2255</v>
      </c>
      <c r="C27" s="854" t="s">
        <v>28</v>
      </c>
      <c r="D27" s="992" t="s">
        <v>2241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2256</v>
      </c>
      <c r="C31" s="6" t="s">
        <v>38</v>
      </c>
      <c r="D31" s="990" t="s">
        <v>2239</v>
      </c>
      <c r="E31" s="852" t="s">
        <v>39</v>
      </c>
    </row>
    <row r="32" spans="2:5" ht="21.95" customHeight="1">
      <c r="B32" s="851" t="s">
        <v>2257</v>
      </c>
      <c r="C32" s="6" t="s">
        <v>38</v>
      </c>
      <c r="D32" s="990" t="s">
        <v>2239</v>
      </c>
      <c r="E32" s="852" t="s">
        <v>40</v>
      </c>
    </row>
    <row r="33" spans="2:5" ht="33" customHeight="1">
      <c r="B33" s="851" t="s">
        <v>41</v>
      </c>
      <c r="C33" s="7" t="s">
        <v>42</v>
      </c>
      <c r="D33" s="991" t="s">
        <v>2240</v>
      </c>
      <c r="E33" s="852" t="s">
        <v>43</v>
      </c>
    </row>
    <row r="34" spans="2:5" ht="21.95" customHeight="1">
      <c r="B34" s="851" t="s">
        <v>44</v>
      </c>
      <c r="C34" s="8" t="s">
        <v>45</v>
      </c>
      <c r="D34" s="991" t="s">
        <v>2240</v>
      </c>
      <c r="E34" s="856" t="s">
        <v>46</v>
      </c>
    </row>
    <row r="35" spans="2:5" ht="21.95" customHeight="1">
      <c r="B35" s="390" t="s">
        <v>47</v>
      </c>
      <c r="C35" s="391"/>
      <c r="D35" s="392"/>
      <c r="E35" s="393"/>
    </row>
    <row r="36" spans="2:5" ht="21.95" customHeight="1">
      <c r="B36" s="851" t="s">
        <v>48</v>
      </c>
      <c r="C36" s="447" t="s">
        <v>38</v>
      </c>
      <c r="D36" s="994" t="s">
        <v>1561</v>
      </c>
      <c r="E36" s="857" t="s">
        <v>49</v>
      </c>
    </row>
    <row r="37" spans="2:5" ht="21.95" customHeight="1">
      <c r="B37" s="851" t="s">
        <v>50</v>
      </c>
      <c r="C37" s="8" t="s">
        <v>38</v>
      </c>
      <c r="D37" s="990" t="s">
        <v>1561</v>
      </c>
      <c r="E37" s="858" t="s">
        <v>51</v>
      </c>
    </row>
    <row r="38" spans="2:5" ht="21.6" customHeight="1">
      <c r="B38" s="390" t="s">
        <v>52</v>
      </c>
      <c r="C38" s="391"/>
      <c r="D38" s="392"/>
      <c r="E38" s="393"/>
    </row>
    <row r="39" spans="2:5" ht="33" customHeight="1">
      <c r="B39" s="851" t="s">
        <v>53</v>
      </c>
      <c r="C39" s="14" t="s">
        <v>45</v>
      </c>
      <c r="D39" s="14" t="s">
        <v>2258</v>
      </c>
      <c r="E39" s="981" t="s">
        <v>2259</v>
      </c>
    </row>
    <row r="40" spans="2:5" ht="21.6" customHeight="1">
      <c r="B40" s="859" t="s">
        <v>54</v>
      </c>
      <c r="C40" s="860" t="s">
        <v>45</v>
      </c>
      <c r="D40" s="860" t="s">
        <v>2258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2260</v>
      </c>
      <c r="C44" s="848"/>
      <c r="D44" s="849"/>
      <c r="E44" s="850"/>
    </row>
    <row r="45" spans="2:5" ht="33.6" customHeight="1">
      <c r="B45" s="851" t="s">
        <v>58</v>
      </c>
      <c r="C45" s="6" t="s">
        <v>59</v>
      </c>
      <c r="D45" s="990" t="s">
        <v>2241</v>
      </c>
      <c r="E45" s="981" t="s">
        <v>60</v>
      </c>
    </row>
    <row r="46" spans="2:5" ht="33.6" customHeight="1">
      <c r="B46" s="851" t="s">
        <v>61</v>
      </c>
      <c r="C46" s="6" t="s">
        <v>16</v>
      </c>
      <c r="D46" s="990" t="s">
        <v>2241</v>
      </c>
      <c r="E46" s="981" t="s">
        <v>62</v>
      </c>
    </row>
    <row r="47" spans="2:5" ht="21.95" customHeight="1">
      <c r="B47" s="997" t="s">
        <v>2261</v>
      </c>
      <c r="C47" s="394"/>
      <c r="D47" s="392"/>
      <c r="E47" s="393"/>
    </row>
    <row r="48" spans="2:5" ht="33.6" customHeight="1">
      <c r="B48" s="851" t="s">
        <v>63</v>
      </c>
      <c r="C48" s="6" t="s">
        <v>64</v>
      </c>
      <c r="D48" s="990" t="s">
        <v>2241</v>
      </c>
      <c r="E48" s="981" t="s">
        <v>65</v>
      </c>
    </row>
    <row r="49" spans="2:5" ht="33.6" customHeight="1">
      <c r="B49" s="851" t="s">
        <v>66</v>
      </c>
      <c r="C49" s="6" t="s">
        <v>64</v>
      </c>
      <c r="D49" s="990" t="s">
        <v>2241</v>
      </c>
      <c r="E49" s="981" t="s">
        <v>67</v>
      </c>
    </row>
    <row r="50" spans="2:5" ht="21.6" customHeight="1">
      <c r="B50" s="997" t="s">
        <v>2262</v>
      </c>
      <c r="C50" s="391"/>
      <c r="D50" s="392"/>
      <c r="E50" s="393"/>
    </row>
    <row r="51" spans="2:5" ht="21" customHeight="1">
      <c r="B51" s="851" t="s">
        <v>68</v>
      </c>
      <c r="C51" s="6" t="s">
        <v>59</v>
      </c>
      <c r="D51" s="990" t="s">
        <v>2241</v>
      </c>
      <c r="E51" s="852" t="s">
        <v>69</v>
      </c>
    </row>
    <row r="52" spans="2:5" ht="21" customHeight="1">
      <c r="B52" s="851" t="s">
        <v>70</v>
      </c>
      <c r="C52" s="6" t="s">
        <v>59</v>
      </c>
      <c r="D52" s="990" t="s">
        <v>2241</v>
      </c>
      <c r="E52" s="852" t="s">
        <v>71</v>
      </c>
    </row>
    <row r="53" spans="2:5" ht="21" customHeight="1">
      <c r="B53" s="853" t="s">
        <v>72</v>
      </c>
      <c r="C53" s="854" t="s">
        <v>16</v>
      </c>
      <c r="D53" s="992" t="s">
        <v>2241</v>
      </c>
      <c r="E53" s="855" t="s">
        <v>73</v>
      </c>
    </row>
    <row r="54" spans="2:5" ht="21.95" customHeight="1" thickBot="1">
      <c r="C54" s="3"/>
      <c r="D54" s="13"/>
    </row>
    <row r="55" spans="2:5" ht="21.95" customHeight="1" thickBot="1">
      <c r="B55" s="250" t="s">
        <v>74</v>
      </c>
      <c r="C55" s="387"/>
      <c r="D55" s="388"/>
      <c r="E55" s="389"/>
    </row>
    <row r="56" spans="2:5" ht="21.95" customHeight="1">
      <c r="B56" s="996" t="s">
        <v>2263</v>
      </c>
      <c r="C56" s="848"/>
      <c r="D56" s="849"/>
      <c r="E56" s="850"/>
    </row>
    <row r="57" spans="2:5" ht="21.95" customHeight="1">
      <c r="B57" s="851" t="s">
        <v>75</v>
      </c>
      <c r="C57" s="6" t="s">
        <v>59</v>
      </c>
      <c r="D57" s="990" t="s">
        <v>2264</v>
      </c>
      <c r="E57" s="981" t="s">
        <v>76</v>
      </c>
    </row>
    <row r="58" spans="2:5" ht="21.95" customHeight="1">
      <c r="B58" s="851" t="s">
        <v>77</v>
      </c>
      <c r="C58" s="6" t="s">
        <v>78</v>
      </c>
      <c r="D58" s="990" t="s">
        <v>2264</v>
      </c>
      <c r="E58" s="981" t="s">
        <v>79</v>
      </c>
    </row>
    <row r="59" spans="2:5" ht="33.6" customHeight="1">
      <c r="B59" s="861" t="s">
        <v>80</v>
      </c>
      <c r="C59" s="7" t="s">
        <v>78</v>
      </c>
      <c r="D59" s="990" t="s">
        <v>2264</v>
      </c>
      <c r="E59" s="998" t="s">
        <v>2265</v>
      </c>
    </row>
    <row r="60" spans="2:5" ht="51" customHeight="1">
      <c r="B60" s="862" t="s">
        <v>81</v>
      </c>
      <c r="C60" s="446" t="s">
        <v>64</v>
      </c>
      <c r="D60" s="990" t="s">
        <v>2264</v>
      </c>
      <c r="E60" s="995" t="s">
        <v>2266</v>
      </c>
    </row>
    <row r="61" spans="2:5" ht="21.95" customHeight="1">
      <c r="B61" s="390" t="s">
        <v>82</v>
      </c>
      <c r="C61" s="394"/>
      <c r="D61" s="392"/>
      <c r="E61" s="393"/>
    </row>
    <row r="62" spans="2:5" ht="21.95" customHeight="1">
      <c r="B62" s="851" t="s">
        <v>83</v>
      </c>
      <c r="C62" s="6" t="s">
        <v>78</v>
      </c>
      <c r="D62" s="990" t="s">
        <v>1560</v>
      </c>
      <c r="E62" s="981" t="s">
        <v>84</v>
      </c>
    </row>
    <row r="63" spans="2:5" ht="21.95" customHeight="1">
      <c r="B63" s="851" t="s">
        <v>85</v>
      </c>
      <c r="C63" s="6" t="s">
        <v>64</v>
      </c>
      <c r="D63" s="990" t="s">
        <v>1560</v>
      </c>
      <c r="E63" s="981" t="s">
        <v>2267</v>
      </c>
    </row>
    <row r="64" spans="2:5" ht="32.1" customHeight="1">
      <c r="B64" s="853" t="s">
        <v>86</v>
      </c>
      <c r="C64" s="854" t="s">
        <v>64</v>
      </c>
      <c r="D64" s="992" t="s">
        <v>1560</v>
      </c>
      <c r="E64" s="993" t="s">
        <v>2268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2269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2293</v>
      </c>
      <c r="AG4" s="1058" t="s">
        <v>2293</v>
      </c>
      <c r="AH4" s="1058" t="s">
        <v>2293</v>
      </c>
      <c r="AI4" s="1058" t="s">
        <v>2293</v>
      </c>
      <c r="AJ4" s="1058" t="s">
        <v>2293</v>
      </c>
      <c r="AK4" s="1058" t="s">
        <v>2293</v>
      </c>
      <c r="AL4" s="1058" t="s">
        <v>2293</v>
      </c>
      <c r="AM4" s="1058" t="s">
        <v>2293</v>
      </c>
      <c r="AN4" s="1058" t="s">
        <v>2293</v>
      </c>
      <c r="AO4" s="1058" t="s">
        <v>2293</v>
      </c>
      <c r="AP4" s="1058" t="s">
        <v>2293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2289</v>
      </c>
      <c r="T6" s="16"/>
      <c r="U6" s="1058" t="s">
        <v>741</v>
      </c>
      <c r="V6" s="1058" t="s">
        <v>742</v>
      </c>
      <c r="W6" s="1058" t="s">
        <v>742</v>
      </c>
      <c r="X6" s="1058" t="s">
        <v>742</v>
      </c>
      <c r="Y6" s="1058" t="s">
        <v>743</v>
      </c>
      <c r="Z6" s="1058" t="s">
        <v>744</v>
      </c>
      <c r="AA6" s="1058" t="s">
        <v>744</v>
      </c>
      <c r="AB6" s="1058" t="s">
        <v>745</v>
      </c>
      <c r="AC6" s="1058" t="s">
        <v>746</v>
      </c>
      <c r="AD6" s="1058" t="s">
        <v>2290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2288</v>
      </c>
      <c r="BP6" s="1058" t="s">
        <v>2288</v>
      </c>
      <c r="BQ6" s="1058" t="s">
        <v>2288</v>
      </c>
      <c r="BR6" s="1058" t="s">
        <v>2288</v>
      </c>
      <c r="BS6" s="1058" t="s">
        <v>2288</v>
      </c>
      <c r="BT6" s="1058" t="s">
        <v>2288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1562</v>
      </c>
      <c r="B9" s="70">
        <v>1</v>
      </c>
      <c r="C9" s="70">
        <v>1</v>
      </c>
      <c r="D9" s="70">
        <v>1</v>
      </c>
      <c r="E9" s="70">
        <v>1990</v>
      </c>
      <c r="F9" s="70" t="s">
        <v>787</v>
      </c>
      <c r="G9" s="70" t="s">
        <v>1563</v>
      </c>
      <c r="H9" s="70" t="s">
        <v>1564</v>
      </c>
      <c r="I9" s="148" t="s">
        <v>793</v>
      </c>
      <c r="J9" s="71">
        <v>7703.331068915837</v>
      </c>
      <c r="K9" s="71">
        <v>300.46672121569458</v>
      </c>
      <c r="L9" s="71">
        <v>64.192149409263507</v>
      </c>
      <c r="M9" s="71">
        <v>2762.4678797777242</v>
      </c>
      <c r="N9" s="71">
        <v>2945.2580688766011</v>
      </c>
      <c r="O9" s="71">
        <v>2150.5855862075459</v>
      </c>
      <c r="P9" s="71">
        <v>1205.2497103111391</v>
      </c>
      <c r="Q9" s="71">
        <v>198.337669799027</v>
      </c>
      <c r="R9" s="71">
        <v>236.18977414970581</v>
      </c>
      <c r="S9" s="71">
        <v>292.82811830364329</v>
      </c>
      <c r="T9" s="72"/>
      <c r="U9" s="71">
        <v>631464373</v>
      </c>
      <c r="V9" s="71">
        <v>125793</v>
      </c>
      <c r="W9" s="71">
        <v>585</v>
      </c>
      <c r="X9" s="71">
        <v>942312</v>
      </c>
      <c r="Y9" s="71">
        <v>1170032</v>
      </c>
      <c r="Z9" s="71">
        <v>884561</v>
      </c>
      <c r="AA9" s="71">
        <v>292648</v>
      </c>
      <c r="AB9" s="71">
        <v>3220331</v>
      </c>
      <c r="AC9" s="71">
        <v>40908494</v>
      </c>
      <c r="AD9" s="71">
        <v>292.82811830364329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1565</v>
      </c>
      <c r="B10" s="70">
        <v>2</v>
      </c>
      <c r="C10" s="70">
        <v>2</v>
      </c>
      <c r="D10" s="70">
        <v>1</v>
      </c>
      <c r="E10" s="70">
        <v>2005</v>
      </c>
      <c r="F10" s="70" t="s">
        <v>789</v>
      </c>
      <c r="G10" s="70" t="s">
        <v>1563</v>
      </c>
      <c r="H10" s="70" t="s">
        <v>1564</v>
      </c>
      <c r="I10" s="148"/>
      <c r="J10" s="71">
        <v>6576.1490170492261</v>
      </c>
      <c r="K10" s="71">
        <v>185.1903343104521</v>
      </c>
      <c r="L10" s="71">
        <v>84.092695411198818</v>
      </c>
      <c r="M10" s="71">
        <v>4907.4100699637347</v>
      </c>
      <c r="N10" s="71">
        <v>4389.4286818238916</v>
      </c>
      <c r="O10" s="71">
        <v>2474.006263177499</v>
      </c>
      <c r="P10" s="71">
        <v>1153.605580724098</v>
      </c>
      <c r="Q10" s="71">
        <v>208.79846632601101</v>
      </c>
      <c r="R10" s="71">
        <v>237.03737669652921</v>
      </c>
      <c r="S10" s="71">
        <v>377.11924472800001</v>
      </c>
      <c r="T10" s="72"/>
      <c r="U10" s="71">
        <v>441637611</v>
      </c>
      <c r="V10" s="71">
        <v>93736</v>
      </c>
      <c r="W10" s="71">
        <v>931</v>
      </c>
      <c r="X10" s="71">
        <v>934954</v>
      </c>
      <c r="Y10" s="71">
        <v>1545089</v>
      </c>
      <c r="Z10" s="71">
        <v>1177543</v>
      </c>
      <c r="AA10" s="71">
        <v>229406</v>
      </c>
      <c r="AB10" s="71">
        <v>3544104</v>
      </c>
      <c r="AC10" s="71">
        <v>41915152</v>
      </c>
      <c r="AD10" s="71">
        <v>377.11924472800001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1566</v>
      </c>
      <c r="B11" s="70">
        <v>3</v>
      </c>
      <c r="C11" s="70">
        <v>3</v>
      </c>
      <c r="D11" s="70">
        <v>1</v>
      </c>
      <c r="E11" s="70">
        <v>2006</v>
      </c>
      <c r="F11" s="70" t="s">
        <v>790</v>
      </c>
      <c r="G11" s="70" t="s">
        <v>1563</v>
      </c>
      <c r="H11" s="70" t="s">
        <v>1564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1567</v>
      </c>
      <c r="B12" s="70">
        <v>4</v>
      </c>
      <c r="C12" s="70">
        <v>4</v>
      </c>
      <c r="D12" s="70">
        <v>1</v>
      </c>
      <c r="E12" s="70">
        <v>2007</v>
      </c>
      <c r="F12" s="70" t="s">
        <v>791</v>
      </c>
      <c r="G12" s="70" t="s">
        <v>1563</v>
      </c>
      <c r="H12" s="70" t="s">
        <v>1564</v>
      </c>
      <c r="I12" s="148"/>
      <c r="J12" s="71">
        <v>5924.2866423250016</v>
      </c>
      <c r="K12" s="71">
        <v>192.49249220056419</v>
      </c>
      <c r="L12" s="71">
        <v>85.753068335672552</v>
      </c>
      <c r="M12" s="71">
        <v>5029.7869416827916</v>
      </c>
      <c r="N12" s="71">
        <v>4844.3499565464926</v>
      </c>
      <c r="O12" s="71">
        <v>2388.0978666014212</v>
      </c>
      <c r="P12" s="71">
        <v>1152.9918469500469</v>
      </c>
      <c r="Q12" s="71">
        <v>223.04882775322099</v>
      </c>
      <c r="R12" s="71">
        <v>245.4900334557197</v>
      </c>
      <c r="S12" s="71">
        <v>339.45351465601999</v>
      </c>
      <c r="T12" s="72"/>
      <c r="U12" s="71">
        <v>399737051</v>
      </c>
      <c r="V12" s="71">
        <v>91470</v>
      </c>
      <c r="W12" s="71">
        <v>873</v>
      </c>
      <c r="X12" s="71">
        <v>1110374</v>
      </c>
      <c r="Y12" s="71">
        <v>1593267</v>
      </c>
      <c r="Z12" s="71">
        <v>1181610</v>
      </c>
      <c r="AA12" s="71">
        <v>225789</v>
      </c>
      <c r="AB12" s="71">
        <v>3585785</v>
      </c>
      <c r="AC12" s="71">
        <v>44655369</v>
      </c>
      <c r="AD12" s="71">
        <v>339.45351465601999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1568</v>
      </c>
      <c r="B13" s="70">
        <v>5</v>
      </c>
      <c r="C13" s="70">
        <v>5</v>
      </c>
      <c r="D13" s="70">
        <v>1</v>
      </c>
      <c r="E13" s="70">
        <v>2008</v>
      </c>
      <c r="F13" s="70" t="s">
        <v>792</v>
      </c>
      <c r="G13" s="70" t="s">
        <v>1563</v>
      </c>
      <c r="H13" s="70" t="s">
        <v>1564</v>
      </c>
      <c r="I13" s="148"/>
      <c r="J13" s="71">
        <v>5513.4151281551631</v>
      </c>
      <c r="K13" s="71">
        <v>145.86444382877269</v>
      </c>
      <c r="L13" s="71">
        <v>68.178189793040374</v>
      </c>
      <c r="M13" s="71">
        <v>5260.9778653601243</v>
      </c>
      <c r="N13" s="71">
        <v>4705.6032578673176</v>
      </c>
      <c r="O13" s="71">
        <v>2288.3035033570418</v>
      </c>
      <c r="P13" s="71">
        <v>1124.3228856007161</v>
      </c>
      <c r="Q13" s="71">
        <v>220.67361568699701</v>
      </c>
      <c r="R13" s="71">
        <v>231.22734499719351</v>
      </c>
      <c r="S13" s="71">
        <v>300.92676217476799</v>
      </c>
      <c r="T13" s="72"/>
      <c r="U13" s="71">
        <v>390331138</v>
      </c>
      <c r="V13" s="71">
        <v>91470</v>
      </c>
      <c r="W13" s="71">
        <v>873</v>
      </c>
      <c r="X13" s="71">
        <v>1110374</v>
      </c>
      <c r="Y13" s="71">
        <v>1615211</v>
      </c>
      <c r="Z13" s="71">
        <v>1171972</v>
      </c>
      <c r="AA13" s="71">
        <v>220426</v>
      </c>
      <c r="AB13" s="71">
        <v>3605951</v>
      </c>
      <c r="AC13" s="71">
        <v>43675664</v>
      </c>
      <c r="AD13" s="71">
        <v>300.92676217476799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1569</v>
      </c>
      <c r="B14" s="70">
        <v>6</v>
      </c>
      <c r="C14" s="70">
        <v>6</v>
      </c>
      <c r="D14" s="70">
        <v>1</v>
      </c>
      <c r="E14" s="70">
        <v>2009</v>
      </c>
      <c r="F14" s="70" t="s">
        <v>176</v>
      </c>
      <c r="G14" s="70" t="s">
        <v>1563</v>
      </c>
      <c r="H14" s="70" t="s">
        <v>1564</v>
      </c>
      <c r="I14" s="148"/>
      <c r="J14" s="71">
        <v>5878.4398552082957</v>
      </c>
      <c r="K14" s="71">
        <v>133.3331169534143</v>
      </c>
      <c r="L14" s="71">
        <v>75.034870562639213</v>
      </c>
      <c r="M14" s="71">
        <v>5217.90190176339</v>
      </c>
      <c r="N14" s="71">
        <v>4059.738672333553</v>
      </c>
      <c r="O14" s="71">
        <v>2310.5451375715561</v>
      </c>
      <c r="P14" s="71">
        <v>1075.6261980571419</v>
      </c>
      <c r="Q14" s="71">
        <v>211.06920036626801</v>
      </c>
      <c r="R14" s="71">
        <v>226.18587563746101</v>
      </c>
      <c r="S14" s="71">
        <v>336.54006583394988</v>
      </c>
      <c r="T14" s="72"/>
      <c r="U14" s="71">
        <v>328871540</v>
      </c>
      <c r="V14" s="71">
        <v>102017</v>
      </c>
      <c r="W14" s="71">
        <v>1419</v>
      </c>
      <c r="X14" s="71">
        <v>1285708</v>
      </c>
      <c r="Y14" s="71">
        <v>1631611</v>
      </c>
      <c r="Z14" s="71">
        <v>1168037</v>
      </c>
      <c r="AA14" s="71">
        <v>216491</v>
      </c>
      <c r="AB14" s="71">
        <v>3620562</v>
      </c>
      <c r="AC14" s="71">
        <v>41680101</v>
      </c>
      <c r="AD14" s="71">
        <v>336.54006583394988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1400.91</v>
      </c>
      <c r="BK14" s="71">
        <v>696.80200000000002</v>
      </c>
      <c r="BL14" s="71">
        <v>1515.4750000000004</v>
      </c>
      <c r="BM14" s="71">
        <v>34.6</v>
      </c>
      <c r="BN14" s="72"/>
      <c r="BO14" s="71">
        <v>0</v>
      </c>
      <c r="BP14" s="71">
        <v>0</v>
      </c>
      <c r="BQ14" s="71">
        <v>94</v>
      </c>
      <c r="BR14" s="71">
        <v>9</v>
      </c>
      <c r="BS14" s="71">
        <v>157</v>
      </c>
      <c r="BT14" s="71">
        <v>1</v>
      </c>
      <c r="BU14"/>
      <c r="BV14" s="70">
        <v>3186.5340000000001</v>
      </c>
      <c r="BW14" s="70">
        <v>0.40699999999999997</v>
      </c>
      <c r="BX14" s="70">
        <v>369.447</v>
      </c>
      <c r="BY14" s="70">
        <v>0</v>
      </c>
      <c r="BZ14" s="70">
        <v>91.399000000000001</v>
      </c>
      <c r="CA14" s="70">
        <v>0</v>
      </c>
      <c r="CB14" s="70">
        <v>0</v>
      </c>
      <c r="CC14" s="70">
        <v>0</v>
      </c>
      <c r="CD14" s="70">
        <v>0</v>
      </c>
    </row>
    <row r="15" spans="1:82">
      <c r="A15" s="70" t="s">
        <v>1570</v>
      </c>
      <c r="B15" s="70">
        <v>7</v>
      </c>
      <c r="C15" s="70">
        <v>7</v>
      </c>
      <c r="D15" s="70">
        <v>1</v>
      </c>
      <c r="E15" s="70">
        <v>2010</v>
      </c>
      <c r="F15" s="70" t="s">
        <v>177</v>
      </c>
      <c r="G15" s="70" t="s">
        <v>1563</v>
      </c>
      <c r="H15" s="70" t="s">
        <v>1564</v>
      </c>
      <c r="I15" s="148"/>
      <c r="J15" s="71">
        <v>6601.2013623624716</v>
      </c>
      <c r="K15" s="71">
        <v>142.5513413838878</v>
      </c>
      <c r="L15" s="71">
        <v>69.523331184847549</v>
      </c>
      <c r="M15" s="71">
        <v>5283.6562268565822</v>
      </c>
      <c r="N15" s="71">
        <v>4330.7592284650518</v>
      </c>
      <c r="O15" s="71">
        <v>2287.1542067413852</v>
      </c>
      <c r="P15" s="71">
        <v>1091.272995751202</v>
      </c>
      <c r="Q15" s="71">
        <v>220.662930411167</v>
      </c>
      <c r="R15" s="71">
        <v>229.05338422504079</v>
      </c>
      <c r="S15" s="71">
        <v>289.19620973011001</v>
      </c>
      <c r="T15" s="72"/>
      <c r="U15" s="71">
        <v>433631493</v>
      </c>
      <c r="V15" s="71">
        <v>102017</v>
      </c>
      <c r="W15" s="71">
        <v>1419</v>
      </c>
      <c r="X15" s="71">
        <v>1285708</v>
      </c>
      <c r="Y15" s="71">
        <v>1644306</v>
      </c>
      <c r="Z15" s="71">
        <v>1161585</v>
      </c>
      <c r="AA15" s="71">
        <v>214155</v>
      </c>
      <c r="AB15" s="71">
        <v>3627000</v>
      </c>
      <c r="AC15" s="71">
        <v>39999264</v>
      </c>
      <c r="AD15" s="71">
        <v>289.19620973011001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13.833</v>
      </c>
      <c r="BJ15" s="71">
        <v>1480.1559999999999</v>
      </c>
      <c r="BK15" s="71">
        <v>2589.5889999999999</v>
      </c>
      <c r="BL15" s="71">
        <v>1671.7750000000001</v>
      </c>
      <c r="BM15" s="71">
        <v>0</v>
      </c>
      <c r="BN15" s="72"/>
      <c r="BO15" s="71">
        <v>0</v>
      </c>
      <c r="BP15" s="71">
        <v>3</v>
      </c>
      <c r="BQ15" s="71">
        <v>99</v>
      </c>
      <c r="BR15" s="71">
        <v>12</v>
      </c>
      <c r="BS15" s="71">
        <v>166</v>
      </c>
      <c r="BT15" s="71">
        <v>0</v>
      </c>
      <c r="BU15"/>
      <c r="BV15" s="70">
        <v>5177.2219999999998</v>
      </c>
      <c r="BW15" s="70">
        <v>0.94599999999999995</v>
      </c>
      <c r="BX15" s="70">
        <v>466.267</v>
      </c>
      <c r="BY15" s="70">
        <v>0.70699999999999996</v>
      </c>
      <c r="BZ15" s="70">
        <v>110.211</v>
      </c>
      <c r="CA15" s="70">
        <v>0</v>
      </c>
      <c r="CB15" s="70">
        <v>0</v>
      </c>
      <c r="CC15" s="70">
        <v>0</v>
      </c>
      <c r="CD15" s="70">
        <v>0</v>
      </c>
    </row>
    <row r="16" spans="1:82">
      <c r="A16" s="70" t="s">
        <v>1571</v>
      </c>
      <c r="B16" s="70">
        <v>8</v>
      </c>
      <c r="C16" s="70">
        <v>8</v>
      </c>
      <c r="D16" s="70">
        <v>1</v>
      </c>
      <c r="E16" s="70">
        <v>2011</v>
      </c>
      <c r="F16" s="70" t="s">
        <v>178</v>
      </c>
      <c r="G16" s="70" t="s">
        <v>1563</v>
      </c>
      <c r="H16" s="70" t="s">
        <v>1564</v>
      </c>
      <c r="I16" s="148"/>
      <c r="J16" s="71">
        <v>6668.3203999069301</v>
      </c>
      <c r="K16" s="71">
        <v>223.0550757540133</v>
      </c>
      <c r="L16" s="71">
        <v>63.720802619971401</v>
      </c>
      <c r="M16" s="71">
        <v>6675.7751348656748</v>
      </c>
      <c r="N16" s="71">
        <v>4581.5533404604548</v>
      </c>
      <c r="O16" s="71">
        <v>2244.5985457133443</v>
      </c>
      <c r="P16" s="71">
        <v>1065.0120228716762</v>
      </c>
      <c r="Q16" s="71">
        <v>254.69052020517199</v>
      </c>
      <c r="R16" s="71">
        <v>226.98690092826601</v>
      </c>
      <c r="S16" s="71">
        <v>312.55589983968071</v>
      </c>
      <c r="T16" s="72"/>
      <c r="U16" s="71">
        <v>440595862</v>
      </c>
      <c r="V16" s="71">
        <v>102017</v>
      </c>
      <c r="W16" s="71">
        <v>1419</v>
      </c>
      <c r="X16" s="71">
        <v>1285708</v>
      </c>
      <c r="Y16" s="71">
        <v>1655322</v>
      </c>
      <c r="Z16" s="71">
        <v>1164738</v>
      </c>
      <c r="AA16" s="71">
        <v>215221</v>
      </c>
      <c r="AB16" s="71">
        <v>3629257</v>
      </c>
      <c r="AC16" s="71">
        <v>39572840</v>
      </c>
      <c r="AD16" s="71">
        <v>312.55589983968071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5.0469999999999997</v>
      </c>
      <c r="BJ16" s="71">
        <v>1369.9849999999999</v>
      </c>
      <c r="BK16" s="71">
        <v>3468.241</v>
      </c>
      <c r="BL16" s="71">
        <v>1356.5259999999998</v>
      </c>
      <c r="BM16" s="71">
        <v>0</v>
      </c>
      <c r="BN16" s="72"/>
      <c r="BO16" s="71">
        <v>0</v>
      </c>
      <c r="BP16" s="71">
        <v>2</v>
      </c>
      <c r="BQ16" s="71">
        <v>97</v>
      </c>
      <c r="BR16" s="71">
        <v>12</v>
      </c>
      <c r="BS16" s="71">
        <v>157</v>
      </c>
      <c r="BT16" s="71">
        <v>0</v>
      </c>
      <c r="BU16"/>
      <c r="BV16" s="70">
        <v>5778.5020000000004</v>
      </c>
      <c r="BW16" s="70">
        <v>0</v>
      </c>
      <c r="BX16" s="70">
        <v>316.69</v>
      </c>
      <c r="BY16" s="70">
        <v>2.347</v>
      </c>
      <c r="BZ16" s="70">
        <v>102.26</v>
      </c>
      <c r="CA16" s="70">
        <v>0</v>
      </c>
      <c r="CB16" s="70">
        <v>0</v>
      </c>
      <c r="CC16" s="70">
        <v>0</v>
      </c>
      <c r="CD16" s="70">
        <v>0</v>
      </c>
    </row>
    <row r="17" spans="1:82">
      <c r="A17" s="70" t="s">
        <v>1572</v>
      </c>
      <c r="B17" s="70">
        <v>9</v>
      </c>
      <c r="C17" s="70">
        <v>9</v>
      </c>
      <c r="D17" s="70">
        <v>1</v>
      </c>
      <c r="E17" s="70">
        <v>2012</v>
      </c>
      <c r="F17" s="70" t="s">
        <v>179</v>
      </c>
      <c r="G17" s="70" t="s">
        <v>1563</v>
      </c>
      <c r="H17" s="70" t="s">
        <v>1564</v>
      </c>
      <c r="I17" s="148"/>
      <c r="J17" s="71">
        <v>6606.2817597774083</v>
      </c>
      <c r="K17" s="71">
        <v>211.48255440049201</v>
      </c>
      <c r="L17" s="71">
        <v>62.8348108424684</v>
      </c>
      <c r="M17" s="71">
        <v>6866.6198413306493</v>
      </c>
      <c r="N17" s="71">
        <v>4915.9920576505274</v>
      </c>
      <c r="O17" s="71">
        <v>2230.7804126201604</v>
      </c>
      <c r="P17" s="71">
        <v>1069.3196459217427</v>
      </c>
      <c r="Q17" s="71">
        <v>282.70798177808803</v>
      </c>
      <c r="R17" s="71">
        <v>250.54799705711901</v>
      </c>
      <c r="S17" s="71">
        <v>327.76606276419301</v>
      </c>
      <c r="T17" s="72"/>
      <c r="U17" s="71">
        <v>427363308</v>
      </c>
      <c r="V17" s="71">
        <v>102017</v>
      </c>
      <c r="W17" s="71">
        <v>1419</v>
      </c>
      <c r="X17" s="71">
        <v>1285708</v>
      </c>
      <c r="Y17" s="71">
        <v>1700283</v>
      </c>
      <c r="Z17" s="71">
        <v>1166749</v>
      </c>
      <c r="AA17" s="71">
        <v>214869</v>
      </c>
      <c r="AB17" s="71">
        <v>3707843</v>
      </c>
      <c r="AC17" s="71">
        <v>42549116</v>
      </c>
      <c r="AD17" s="71">
        <v>327.76606276419301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5.7750000000000004</v>
      </c>
      <c r="BJ17" s="71">
        <v>1277.4449999999999</v>
      </c>
      <c r="BK17" s="71">
        <v>3020.3989999999999</v>
      </c>
      <c r="BL17" s="71">
        <v>1606.739</v>
      </c>
      <c r="BM17" s="71">
        <v>0</v>
      </c>
      <c r="BN17" s="72"/>
      <c r="BO17" s="71">
        <v>0</v>
      </c>
      <c r="BP17" s="71">
        <v>1</v>
      </c>
      <c r="BQ17" s="71">
        <v>101</v>
      </c>
      <c r="BR17" s="71">
        <v>12</v>
      </c>
      <c r="BS17" s="71">
        <v>178</v>
      </c>
      <c r="BT17" s="71">
        <v>0</v>
      </c>
      <c r="BU17"/>
      <c r="BV17" s="70">
        <v>5472.134</v>
      </c>
      <c r="BW17" s="70">
        <v>0</v>
      </c>
      <c r="BX17" s="70">
        <v>334.339</v>
      </c>
      <c r="BY17" s="70">
        <v>0</v>
      </c>
      <c r="BZ17" s="70">
        <v>103.88500000000001</v>
      </c>
      <c r="CA17" s="70">
        <v>0</v>
      </c>
      <c r="CB17" s="70">
        <v>0</v>
      </c>
      <c r="CC17" s="70">
        <v>0</v>
      </c>
      <c r="CD17" s="70">
        <v>0</v>
      </c>
    </row>
    <row r="18" spans="1:82">
      <c r="A18" s="70" t="s">
        <v>1573</v>
      </c>
      <c r="B18" s="70">
        <v>10</v>
      </c>
      <c r="C18" s="70">
        <v>10</v>
      </c>
      <c r="D18" s="70">
        <v>1</v>
      </c>
      <c r="E18" s="70">
        <v>2013</v>
      </c>
      <c r="F18" s="70" t="s">
        <v>180</v>
      </c>
      <c r="G18" s="70" t="s">
        <v>1563</v>
      </c>
      <c r="H18" s="70" t="s">
        <v>1564</v>
      </c>
      <c r="I18" s="148"/>
      <c r="J18" s="71">
        <v>6813.15258312678</v>
      </c>
      <c r="K18" s="71">
        <v>189.7362280704069</v>
      </c>
      <c r="L18" s="71">
        <v>57.482066901988837</v>
      </c>
      <c r="M18" s="71">
        <v>7254.2823259532797</v>
      </c>
      <c r="N18" s="71">
        <v>5207.5120185437954</v>
      </c>
      <c r="O18" s="71">
        <v>2148.2671033613747</v>
      </c>
      <c r="P18" s="71">
        <v>1076.0013883437312</v>
      </c>
      <c r="Q18" s="71">
        <v>287.31154654453701</v>
      </c>
      <c r="R18" s="71">
        <v>263.0711824385113</v>
      </c>
      <c r="S18" s="71">
        <v>297.53772131590011</v>
      </c>
      <c r="T18" s="72"/>
      <c r="U18" s="71">
        <v>410470979</v>
      </c>
      <c r="V18" s="71">
        <v>102017</v>
      </c>
      <c r="W18" s="71">
        <v>1419</v>
      </c>
      <c r="X18" s="71">
        <v>1285708</v>
      </c>
      <c r="Y18" s="71">
        <v>1708070</v>
      </c>
      <c r="Z18" s="71">
        <v>1173759</v>
      </c>
      <c r="AA18" s="71">
        <v>215400</v>
      </c>
      <c r="AB18" s="71">
        <v>3714200</v>
      </c>
      <c r="AC18" s="71">
        <v>43609786</v>
      </c>
      <c r="AD18" s="71">
        <v>297.53772131590011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5.96</v>
      </c>
      <c r="BJ18" s="71">
        <v>1387.153</v>
      </c>
      <c r="BK18" s="71">
        <v>3118.6480000000001</v>
      </c>
      <c r="BL18" s="71">
        <v>1660.4580000000001</v>
      </c>
      <c r="BM18" s="71">
        <v>0</v>
      </c>
      <c r="BN18" s="72"/>
      <c r="BO18" s="71">
        <v>0</v>
      </c>
      <c r="BP18" s="71">
        <v>1</v>
      </c>
      <c r="BQ18" s="71">
        <v>104</v>
      </c>
      <c r="BR18" s="71">
        <v>12</v>
      </c>
      <c r="BS18" s="71">
        <v>176</v>
      </c>
      <c r="BT18" s="71">
        <v>0</v>
      </c>
      <c r="BU18"/>
      <c r="BV18" s="70">
        <v>5768.8249999999998</v>
      </c>
      <c r="BW18" s="70">
        <v>0.192</v>
      </c>
      <c r="BX18" s="70">
        <v>313.09399999999999</v>
      </c>
      <c r="BY18" s="70">
        <v>0</v>
      </c>
      <c r="BZ18" s="70">
        <v>90.108000000000004</v>
      </c>
      <c r="CA18" s="70">
        <v>0</v>
      </c>
      <c r="CB18" s="70">
        <v>0</v>
      </c>
      <c r="CC18" s="70">
        <v>0</v>
      </c>
      <c r="CD18" s="70">
        <v>0</v>
      </c>
    </row>
    <row r="19" spans="1:82">
      <c r="A19" s="70" t="s">
        <v>1574</v>
      </c>
      <c r="B19" s="70">
        <v>11</v>
      </c>
      <c r="C19" s="70">
        <v>11</v>
      </c>
      <c r="D19" s="70">
        <v>1</v>
      </c>
      <c r="E19" s="70">
        <v>2014</v>
      </c>
      <c r="F19" s="70" t="s">
        <v>181</v>
      </c>
      <c r="G19" s="70" t="s">
        <v>1563</v>
      </c>
      <c r="H19" s="70" t="s">
        <v>1564</v>
      </c>
      <c r="I19" s="148"/>
      <c r="J19" s="71">
        <v>6618.8131757464143</v>
      </c>
      <c r="K19" s="71">
        <v>192.92991608778769</v>
      </c>
      <c r="L19" s="71">
        <v>72.143396794651053</v>
      </c>
      <c r="M19" s="71">
        <v>6474.9137210673016</v>
      </c>
      <c r="N19" s="71">
        <v>5212.6213880898431</v>
      </c>
      <c r="O19" s="71">
        <v>2040.5479514693586</v>
      </c>
      <c r="P19" s="71">
        <v>1084.1350717273247</v>
      </c>
      <c r="Q19" s="71">
        <v>276.25576585969202</v>
      </c>
      <c r="R19" s="71">
        <v>256.41659609781289</v>
      </c>
      <c r="S19" s="71">
        <v>314.71409170689418</v>
      </c>
      <c r="T19" s="72"/>
      <c r="U19" s="71">
        <v>433296113</v>
      </c>
      <c r="V19" s="71">
        <v>93139</v>
      </c>
      <c r="W19" s="71">
        <v>1126</v>
      </c>
      <c r="X19" s="71">
        <v>1329587</v>
      </c>
      <c r="Y19" s="71">
        <v>1721957</v>
      </c>
      <c r="Z19" s="71">
        <v>1174242</v>
      </c>
      <c r="AA19" s="71">
        <v>215906</v>
      </c>
      <c r="AB19" s="71">
        <v>3722250</v>
      </c>
      <c r="AC19" s="71">
        <v>42640300</v>
      </c>
      <c r="AD19" s="71">
        <v>314.71409170689418</v>
      </c>
      <c r="AE19" s="72"/>
      <c r="AF19" s="71"/>
      <c r="AG19" s="71"/>
      <c r="AH19" s="71"/>
      <c r="AI19" s="71"/>
      <c r="AJ19" s="71"/>
      <c r="AK19" s="71"/>
      <c r="AL19" s="71"/>
      <c r="AM19" s="71"/>
      <c r="AN19" s="71"/>
      <c r="AO19" s="71"/>
      <c r="AP19" s="71"/>
      <c r="AQ19" s="72"/>
      <c r="AR19" s="71">
        <v>12907</v>
      </c>
      <c r="AS19" s="71">
        <v>919</v>
      </c>
      <c r="AT19" s="71">
        <v>2</v>
      </c>
      <c r="AU19" s="71">
        <v>4</v>
      </c>
      <c r="AV19" s="71">
        <v>0</v>
      </c>
      <c r="AW19" s="71">
        <v>4</v>
      </c>
      <c r="AX19" s="71"/>
      <c r="AY19" s="72"/>
      <c r="AZ19" s="71">
        <v>47301.9</v>
      </c>
      <c r="BA19" s="71">
        <v>23327.599999999999</v>
      </c>
      <c r="BB19" s="71">
        <v>3480</v>
      </c>
      <c r="BC19" s="71">
        <v>860</v>
      </c>
      <c r="BD19" s="71">
        <v>0</v>
      </c>
      <c r="BE19" s="71">
        <v>30970</v>
      </c>
      <c r="BF19" s="71"/>
      <c r="BG19" s="72"/>
      <c r="BH19" s="71">
        <v>0</v>
      </c>
      <c r="BI19" s="71">
        <v>5.7210000000000001</v>
      </c>
      <c r="BJ19" s="71">
        <v>1372.568</v>
      </c>
      <c r="BK19" s="71">
        <v>3017.027</v>
      </c>
      <c r="BL19" s="71">
        <v>1754.9490000000003</v>
      </c>
      <c r="BM19" s="71">
        <v>0</v>
      </c>
      <c r="BN19" s="72"/>
      <c r="BO19" s="71">
        <v>0</v>
      </c>
      <c r="BP19" s="71">
        <v>1</v>
      </c>
      <c r="BQ19" s="71">
        <v>103</v>
      </c>
      <c r="BR19" s="71">
        <v>11</v>
      </c>
      <c r="BS19" s="71">
        <v>177</v>
      </c>
      <c r="BT19" s="71">
        <v>0</v>
      </c>
      <c r="BU19"/>
      <c r="BV19" s="70">
        <v>5676.5749999999998</v>
      </c>
      <c r="BW19" s="70">
        <v>0</v>
      </c>
      <c r="BX19" s="70">
        <v>362.96100000000001</v>
      </c>
      <c r="BY19" s="70">
        <v>0.98199999999999998</v>
      </c>
      <c r="BZ19" s="70">
        <v>109.747</v>
      </c>
      <c r="CA19" s="70">
        <v>0</v>
      </c>
      <c r="CB19" s="70">
        <v>0</v>
      </c>
      <c r="CC19" s="70">
        <v>0</v>
      </c>
      <c r="CD19" s="70">
        <v>0</v>
      </c>
    </row>
    <row r="20" spans="1:82">
      <c r="A20" s="70" t="s">
        <v>1575</v>
      </c>
      <c r="B20" s="70">
        <v>12</v>
      </c>
      <c r="C20" s="70">
        <v>12</v>
      </c>
      <c r="D20" s="70">
        <v>1</v>
      </c>
      <c r="E20" s="70">
        <v>2015</v>
      </c>
      <c r="F20" s="70" t="s">
        <v>182</v>
      </c>
      <c r="G20" s="70" t="s">
        <v>1563</v>
      </c>
      <c r="H20" s="70" t="s">
        <v>1564</v>
      </c>
      <c r="I20" s="148"/>
      <c r="J20" s="71">
        <v>6238.3039477090751</v>
      </c>
      <c r="K20" s="71">
        <v>184.2192597169406</v>
      </c>
      <c r="L20" s="71">
        <v>79.695103764907955</v>
      </c>
      <c r="M20" s="71">
        <v>6509.1714407453364</v>
      </c>
      <c r="N20" s="71">
        <v>4642.6931756346376</v>
      </c>
      <c r="O20" s="71">
        <v>2020.544579067631</v>
      </c>
      <c r="P20" s="71">
        <v>1088.6098150521327</v>
      </c>
      <c r="Q20" s="71">
        <v>270.95294285120099</v>
      </c>
      <c r="R20" s="71">
        <v>253.6737476317717</v>
      </c>
      <c r="S20" s="71">
        <v>305.9703984138423</v>
      </c>
      <c r="T20" s="72"/>
      <c r="U20" s="71">
        <v>413937506</v>
      </c>
      <c r="V20" s="71">
        <v>93139</v>
      </c>
      <c r="W20" s="71">
        <v>1126</v>
      </c>
      <c r="X20" s="71">
        <v>1329587</v>
      </c>
      <c r="Y20" s="71">
        <v>1736654</v>
      </c>
      <c r="Z20" s="71">
        <v>1173921</v>
      </c>
      <c r="AA20" s="71">
        <v>216626</v>
      </c>
      <c r="AB20" s="71">
        <v>3729357</v>
      </c>
      <c r="AC20" s="71">
        <v>43361388</v>
      </c>
      <c r="AD20" s="71">
        <v>305.9703984138423</v>
      </c>
      <c r="AE20" s="72"/>
      <c r="AF20" s="71">
        <v>2953413275.2900162</v>
      </c>
      <c r="AG20" s="71">
        <v>156298407.59990099</v>
      </c>
      <c r="AH20" s="71">
        <v>15227698.7829659</v>
      </c>
      <c r="AI20" s="71">
        <v>9371904770.2983131</v>
      </c>
      <c r="AJ20" s="71">
        <v>6826455544.1895514</v>
      </c>
      <c r="AK20" s="71">
        <v>0</v>
      </c>
      <c r="AL20" s="71">
        <v>0</v>
      </c>
      <c r="AM20" s="71">
        <v>511092732.78576952</v>
      </c>
      <c r="AN20" s="71">
        <v>0</v>
      </c>
      <c r="AO20" s="71">
        <v>0</v>
      </c>
      <c r="AP20" s="71">
        <v>19834392428.946518</v>
      </c>
      <c r="AQ20" s="72"/>
      <c r="AR20" s="71">
        <v>15744</v>
      </c>
      <c r="AS20" s="71">
        <v>1305</v>
      </c>
      <c r="AT20" s="71">
        <v>2</v>
      </c>
      <c r="AU20" s="71">
        <v>5</v>
      </c>
      <c r="AV20" s="71">
        <v>0</v>
      </c>
      <c r="AW20" s="71">
        <v>4</v>
      </c>
      <c r="AX20" s="71"/>
      <c r="AY20" s="72"/>
      <c r="AZ20" s="71">
        <v>58363.199999999997</v>
      </c>
      <c r="BA20" s="71">
        <v>41747</v>
      </c>
      <c r="BB20" s="71">
        <v>3480</v>
      </c>
      <c r="BC20" s="71">
        <v>885</v>
      </c>
      <c r="BD20" s="71">
        <v>0</v>
      </c>
      <c r="BE20" s="71">
        <v>30970</v>
      </c>
      <c r="BF20" s="71"/>
      <c r="BG20" s="72"/>
      <c r="BH20" s="71">
        <v>0</v>
      </c>
      <c r="BI20" s="71">
        <v>5.1609999999999996</v>
      </c>
      <c r="BJ20" s="71">
        <v>1216.345</v>
      </c>
      <c r="BK20" s="71">
        <v>2967.7310000000002</v>
      </c>
      <c r="BL20" s="71">
        <v>1786.46</v>
      </c>
      <c r="BM20" s="71">
        <v>0</v>
      </c>
      <c r="BN20" s="72"/>
      <c r="BO20" s="71">
        <v>0</v>
      </c>
      <c r="BP20" s="71">
        <v>1</v>
      </c>
      <c r="BQ20" s="71">
        <v>101</v>
      </c>
      <c r="BR20" s="71">
        <v>12</v>
      </c>
      <c r="BS20" s="71">
        <v>176</v>
      </c>
      <c r="BT20" s="71">
        <v>0</v>
      </c>
      <c r="BU20"/>
      <c r="BV20" s="70">
        <v>5342.402</v>
      </c>
      <c r="BW20" s="70">
        <v>0</v>
      </c>
      <c r="BX20" s="70">
        <v>524.89300000000003</v>
      </c>
      <c r="BY20" s="70">
        <v>1.2310000000000001</v>
      </c>
      <c r="BZ20" s="70">
        <v>107.17100000000001</v>
      </c>
      <c r="CA20" s="70">
        <v>0</v>
      </c>
      <c r="CB20" s="70">
        <v>0</v>
      </c>
      <c r="CC20" s="70">
        <v>0</v>
      </c>
      <c r="CD20" s="70">
        <v>0</v>
      </c>
    </row>
    <row r="21" spans="1:82">
      <c r="A21" s="70" t="s">
        <v>1576</v>
      </c>
      <c r="B21" s="70">
        <v>13</v>
      </c>
      <c r="C21" s="70">
        <v>13</v>
      </c>
      <c r="D21" s="70">
        <v>1</v>
      </c>
      <c r="E21" s="70">
        <v>2016</v>
      </c>
      <c r="F21" s="70" t="s">
        <v>155</v>
      </c>
      <c r="G21" s="70" t="s">
        <v>1563</v>
      </c>
      <c r="H21" s="70" t="s">
        <v>1564</v>
      </c>
      <c r="I21" s="148"/>
      <c r="J21" s="71">
        <v>5871.7089222417762</v>
      </c>
      <c r="K21" s="71">
        <v>181.4306954834112</v>
      </c>
      <c r="L21" s="71">
        <v>87.439010208854398</v>
      </c>
      <c r="M21" s="71">
        <v>5517.5460200939287</v>
      </c>
      <c r="N21" s="71">
        <v>4486.7677115661445</v>
      </c>
      <c r="O21" s="71">
        <v>2000.648230120597</v>
      </c>
      <c r="P21" s="71">
        <v>1084.7631177203302</v>
      </c>
      <c r="Q21" s="71">
        <v>263.87016682410683</v>
      </c>
      <c r="R21" s="71">
        <v>259.39605838292124</v>
      </c>
      <c r="S21" s="71">
        <v>316.46644263756014</v>
      </c>
      <c r="T21" s="72"/>
      <c r="U21" s="71">
        <v>371427040</v>
      </c>
      <c r="V21" s="71">
        <v>93139</v>
      </c>
      <c r="W21" s="71">
        <v>1126</v>
      </c>
      <c r="X21" s="71">
        <v>1329587</v>
      </c>
      <c r="Y21" s="71">
        <v>1751356</v>
      </c>
      <c r="Z21" s="71">
        <v>1176650</v>
      </c>
      <c r="AA21" s="71">
        <v>223261</v>
      </c>
      <c r="AB21" s="71">
        <v>3735843</v>
      </c>
      <c r="AC21" s="71">
        <v>44302293.411877878</v>
      </c>
      <c r="AD21" s="71">
        <v>316.46644263756008</v>
      </c>
      <c r="AE21" s="72"/>
      <c r="AF21" s="71">
        <v>2845462322.8563881</v>
      </c>
      <c r="AG21" s="71">
        <v>145212465.390762</v>
      </c>
      <c r="AH21" s="71">
        <v>16003821.505218981</v>
      </c>
      <c r="AI21" s="71">
        <v>8722704306.6717377</v>
      </c>
      <c r="AJ21" s="71">
        <v>6514821094.8826036</v>
      </c>
      <c r="AK21" s="71">
        <v>0</v>
      </c>
      <c r="AL21" s="71">
        <v>0</v>
      </c>
      <c r="AM21" s="71">
        <v>512379371.35526669</v>
      </c>
      <c r="AN21" s="71">
        <v>0</v>
      </c>
      <c r="AO21" s="71">
        <v>0</v>
      </c>
      <c r="AP21" s="71">
        <v>18756583382.661976</v>
      </c>
      <c r="AQ21" s="72"/>
      <c r="AR21" s="71">
        <v>17706</v>
      </c>
      <c r="AS21" s="71">
        <v>1533</v>
      </c>
      <c r="AT21" s="71">
        <v>2</v>
      </c>
      <c r="AU21" s="71">
        <v>7</v>
      </c>
      <c r="AV21" s="71">
        <v>0</v>
      </c>
      <c r="AW21" s="71">
        <v>3</v>
      </c>
      <c r="AX21" s="71"/>
      <c r="AY21" s="72"/>
      <c r="AZ21" s="71">
        <v>66808</v>
      </c>
      <c r="BA21" s="71">
        <v>47772.800000000003</v>
      </c>
      <c r="BB21" s="71">
        <v>3480</v>
      </c>
      <c r="BC21" s="71">
        <v>969</v>
      </c>
      <c r="BD21" s="71">
        <v>0</v>
      </c>
      <c r="BE21" s="71">
        <v>29870</v>
      </c>
      <c r="BF21" s="71"/>
      <c r="BG21" s="72"/>
      <c r="BH21" s="71">
        <v>0</v>
      </c>
      <c r="BI21" s="71">
        <v>4.7759999999999998</v>
      </c>
      <c r="BJ21" s="71">
        <v>1162.8</v>
      </c>
      <c r="BK21" s="71">
        <v>2805.6680000000001</v>
      </c>
      <c r="BL21" s="71">
        <v>1756.9110000000001</v>
      </c>
      <c r="BM21" s="71">
        <v>0</v>
      </c>
      <c r="BN21" s="72"/>
      <c r="BO21" s="71">
        <v>0</v>
      </c>
      <c r="BP21" s="71">
        <v>1</v>
      </c>
      <c r="BQ21" s="71">
        <v>93</v>
      </c>
      <c r="BR21" s="71">
        <v>11</v>
      </c>
      <c r="BS21" s="71">
        <v>174</v>
      </c>
      <c r="BT21" s="71">
        <v>0</v>
      </c>
      <c r="BU21"/>
      <c r="BV21" s="70">
        <v>5078.4629999999997</v>
      </c>
      <c r="BW21" s="70">
        <v>0</v>
      </c>
      <c r="BX21" s="70">
        <v>559.87199999999996</v>
      </c>
      <c r="BY21" s="70">
        <v>1.044</v>
      </c>
      <c r="BZ21" s="70">
        <v>90.775999999999996</v>
      </c>
      <c r="CA21" s="70">
        <v>0</v>
      </c>
      <c r="CB21" s="70">
        <v>0</v>
      </c>
      <c r="CC21" s="70">
        <v>0</v>
      </c>
      <c r="CD21" s="70">
        <v>0</v>
      </c>
    </row>
    <row r="22" spans="1:82">
      <c r="A22" s="70" t="s">
        <v>1577</v>
      </c>
      <c r="B22" s="70">
        <v>14</v>
      </c>
      <c r="C22" s="70">
        <v>14</v>
      </c>
      <c r="D22" s="70">
        <v>1</v>
      </c>
      <c r="E22" s="70">
        <v>2017</v>
      </c>
      <c r="F22" s="70" t="s">
        <v>156</v>
      </c>
      <c r="G22" s="70" t="s">
        <v>1563</v>
      </c>
      <c r="H22" s="70" t="s">
        <v>1564</v>
      </c>
      <c r="I22" s="148"/>
      <c r="J22" s="71">
        <v>5779.2927625127968</v>
      </c>
      <c r="K22" s="71">
        <v>187.25126553864607</v>
      </c>
      <c r="L22" s="71">
        <v>103.41106588301889</v>
      </c>
      <c r="M22" s="71">
        <v>5504.0990872081975</v>
      </c>
      <c r="N22" s="71">
        <v>4597.0176970599532</v>
      </c>
      <c r="O22" s="71">
        <v>1968.6229329712412</v>
      </c>
      <c r="P22" s="71">
        <v>1079.7116654864121</v>
      </c>
      <c r="Q22" s="71">
        <v>255.30506689559101</v>
      </c>
      <c r="R22" s="71">
        <v>256.1724080374151</v>
      </c>
      <c r="S22" s="71">
        <v>337.43889563317998</v>
      </c>
      <c r="T22" s="72"/>
      <c r="U22" s="71">
        <v>399752163</v>
      </c>
      <c r="V22" s="71">
        <v>93139</v>
      </c>
      <c r="W22" s="71">
        <v>1126</v>
      </c>
      <c r="X22" s="71">
        <v>1329587</v>
      </c>
      <c r="Y22" s="71">
        <v>1764949</v>
      </c>
      <c r="Z22" s="71">
        <v>1177021</v>
      </c>
      <c r="AA22" s="71">
        <v>223638</v>
      </c>
      <c r="AB22" s="71">
        <v>3737845</v>
      </c>
      <c r="AC22" s="71">
        <v>44619850.999999993</v>
      </c>
      <c r="AD22" s="71">
        <v>337.43889563317998</v>
      </c>
      <c r="AE22" s="72"/>
      <c r="AF22" s="71">
        <v>2876291862.7069578</v>
      </c>
      <c r="AG22" s="71">
        <v>151001573.77326521</v>
      </c>
      <c r="AH22" s="71">
        <v>22781450.153603889</v>
      </c>
      <c r="AI22" s="71">
        <v>9034026088.5549793</v>
      </c>
      <c r="AJ22" s="71">
        <v>6971886553.910141</v>
      </c>
      <c r="AK22" s="71">
        <v>0</v>
      </c>
      <c r="AL22" s="71">
        <v>0</v>
      </c>
      <c r="AM22" s="71">
        <v>513456113.70501667</v>
      </c>
      <c r="AN22" s="71">
        <v>0</v>
      </c>
      <c r="AO22" s="71">
        <v>0</v>
      </c>
      <c r="AP22" s="71">
        <v>19569443642.803963</v>
      </c>
      <c r="AQ22" s="72"/>
      <c r="AR22" s="71">
        <v>19244</v>
      </c>
      <c r="AS22" s="71">
        <v>1693</v>
      </c>
      <c r="AT22" s="71">
        <v>2</v>
      </c>
      <c r="AU22" s="71">
        <v>7</v>
      </c>
      <c r="AV22" s="71">
        <v>0</v>
      </c>
      <c r="AW22" s="71">
        <v>3</v>
      </c>
      <c r="AX22" s="71"/>
      <c r="AY22" s="72"/>
      <c r="AZ22" s="71">
        <v>73330.100000000006</v>
      </c>
      <c r="BA22" s="71">
        <v>51241.999999999942</v>
      </c>
      <c r="BB22" s="71">
        <v>3480</v>
      </c>
      <c r="BC22" s="71">
        <v>969</v>
      </c>
      <c r="BD22" s="71">
        <v>0</v>
      </c>
      <c r="BE22" s="71">
        <v>29870</v>
      </c>
      <c r="BF22" s="71"/>
      <c r="BG22" s="72"/>
      <c r="BH22" s="71">
        <v>0</v>
      </c>
      <c r="BI22" s="71">
        <v>4.3940000000000001</v>
      </c>
      <c r="BJ22" s="71">
        <v>1174.9829999999999</v>
      </c>
      <c r="BK22" s="71">
        <v>2707.9810000000002</v>
      </c>
      <c r="BL22" s="71">
        <v>1827.76</v>
      </c>
      <c r="BM22" s="71">
        <v>0</v>
      </c>
      <c r="BN22" s="72"/>
      <c r="BO22" s="71">
        <v>0</v>
      </c>
      <c r="BP22" s="71">
        <v>1</v>
      </c>
      <c r="BQ22" s="71">
        <v>100</v>
      </c>
      <c r="BR22" s="71">
        <v>11</v>
      </c>
      <c r="BS22" s="71">
        <v>178</v>
      </c>
      <c r="BT22" s="71">
        <v>0</v>
      </c>
      <c r="BU22"/>
      <c r="BV22" s="70">
        <v>5009.1109999999999</v>
      </c>
      <c r="BW22" s="70">
        <v>0</v>
      </c>
      <c r="BX22" s="70">
        <v>616.41499999999996</v>
      </c>
      <c r="BY22" s="70">
        <v>0</v>
      </c>
      <c r="BZ22" s="70">
        <v>89.591999999999999</v>
      </c>
      <c r="CA22" s="70">
        <v>0</v>
      </c>
      <c r="CB22" s="70">
        <v>0</v>
      </c>
      <c r="CC22" s="70">
        <v>0</v>
      </c>
      <c r="CD22" s="70">
        <v>0</v>
      </c>
    </row>
    <row r="23" spans="1:82">
      <c r="A23" s="70" t="s">
        <v>1578</v>
      </c>
      <c r="B23" s="70">
        <v>15</v>
      </c>
      <c r="C23" s="70">
        <v>15</v>
      </c>
      <c r="D23" s="70">
        <v>1</v>
      </c>
      <c r="E23" s="70">
        <v>2018</v>
      </c>
      <c r="F23" s="70" t="s">
        <v>183</v>
      </c>
      <c r="G23" s="70" t="s">
        <v>1563</v>
      </c>
      <c r="H23" s="70" t="s">
        <v>1564</v>
      </c>
      <c r="I23" s="148"/>
      <c r="J23" s="71">
        <v>5579.8114162110687</v>
      </c>
      <c r="K23" s="71">
        <v>174.89802972848273</v>
      </c>
      <c r="L23" s="71">
        <v>67.891954082511333</v>
      </c>
      <c r="M23" s="71">
        <v>5424.3373398645117</v>
      </c>
      <c r="N23" s="71">
        <v>4460.3436965484671</v>
      </c>
      <c r="O23" s="71">
        <v>1925.7829170009093</v>
      </c>
      <c r="P23" s="71">
        <v>1079.8047388530856</v>
      </c>
      <c r="Q23" s="71">
        <v>237.411672152216</v>
      </c>
      <c r="R23" s="71">
        <v>245.42197129252176</v>
      </c>
      <c r="S23" s="71">
        <v>369.40113583820278</v>
      </c>
      <c r="T23" s="72"/>
      <c r="U23" s="71">
        <v>405481317</v>
      </c>
      <c r="V23" s="71">
        <v>93139</v>
      </c>
      <c r="W23" s="71">
        <v>1126</v>
      </c>
      <c r="X23" s="71">
        <v>1329587</v>
      </c>
      <c r="Y23" s="71">
        <v>1783035</v>
      </c>
      <c r="Z23" s="71">
        <v>1173454</v>
      </c>
      <c r="AA23" s="71">
        <v>225906</v>
      </c>
      <c r="AB23" s="71">
        <v>3745796</v>
      </c>
      <c r="AC23" s="71">
        <v>42579817.999999993</v>
      </c>
      <c r="AD23" s="71">
        <v>369.40113583820278</v>
      </c>
      <c r="AE23" s="72"/>
      <c r="AF23" s="71">
        <v>2692562060.7799959</v>
      </c>
      <c r="AG23" s="71">
        <v>134078171.40425269</v>
      </c>
      <c r="AH23" s="71">
        <v>13572377.43293125</v>
      </c>
      <c r="AI23" s="71">
        <v>8758970929.8205261</v>
      </c>
      <c r="AJ23" s="71">
        <v>6540252621.339941</v>
      </c>
      <c r="AK23" s="71">
        <v>0</v>
      </c>
      <c r="AL23" s="71">
        <v>0</v>
      </c>
      <c r="AM23" s="71">
        <v>515612979.89925152</v>
      </c>
      <c r="AN23" s="71">
        <v>0</v>
      </c>
      <c r="AO23" s="71">
        <v>0</v>
      </c>
      <c r="AP23" s="71">
        <v>18655049140.676899</v>
      </c>
      <c r="AQ23" s="72"/>
      <c r="AR23" s="71">
        <v>21117</v>
      </c>
      <c r="AS23" s="71">
        <v>1887</v>
      </c>
      <c r="AT23" s="71">
        <v>1</v>
      </c>
      <c r="AU23" s="71">
        <v>7</v>
      </c>
      <c r="AV23" s="71">
        <v>0</v>
      </c>
      <c r="AW23" s="71">
        <v>5</v>
      </c>
      <c r="AX23" s="71"/>
      <c r="AY23" s="72"/>
      <c r="AZ23" s="71">
        <v>81143.099999999991</v>
      </c>
      <c r="BA23" s="71">
        <v>54237.9</v>
      </c>
      <c r="BB23" s="71">
        <v>1980</v>
      </c>
      <c r="BC23" s="71">
        <v>969</v>
      </c>
      <c r="BD23" s="71">
        <v>0</v>
      </c>
      <c r="BE23" s="71">
        <v>34370</v>
      </c>
      <c r="BF23" s="71"/>
      <c r="BG23" s="72"/>
      <c r="BH23" s="71">
        <v>0</v>
      </c>
      <c r="BI23" s="71">
        <v>4.2690000000000001</v>
      </c>
      <c r="BJ23" s="71">
        <v>1164.9580000000001</v>
      </c>
      <c r="BK23" s="71">
        <v>2698.7829999999999</v>
      </c>
      <c r="BL23" s="71">
        <v>1823.3840000000002</v>
      </c>
      <c r="BM23" s="71">
        <v>0</v>
      </c>
      <c r="BN23" s="72"/>
      <c r="BO23" s="71">
        <v>0</v>
      </c>
      <c r="BP23" s="71">
        <v>1</v>
      </c>
      <c r="BQ23" s="71">
        <v>94</v>
      </c>
      <c r="BR23" s="71">
        <v>11</v>
      </c>
      <c r="BS23" s="71">
        <v>175</v>
      </c>
      <c r="BT23" s="71">
        <v>0</v>
      </c>
      <c r="BU23"/>
      <c r="BV23" s="70">
        <v>4947.1059999999998</v>
      </c>
      <c r="BW23" s="70">
        <v>0</v>
      </c>
      <c r="BX23" s="70">
        <v>653.96600000000001</v>
      </c>
      <c r="BY23" s="70">
        <v>1.1200000000000001</v>
      </c>
      <c r="BZ23" s="70">
        <v>89.174000000000007</v>
      </c>
      <c r="CA23" s="70">
        <v>2.8000000000000001E-2</v>
      </c>
      <c r="CB23" s="70">
        <v>0</v>
      </c>
      <c r="CC23" s="70">
        <v>0</v>
      </c>
      <c r="CD23" s="70">
        <v>0</v>
      </c>
    </row>
    <row r="24" spans="1:82">
      <c r="A24" s="70" t="s">
        <v>1579</v>
      </c>
      <c r="B24" s="70">
        <v>16</v>
      </c>
      <c r="C24" s="70">
        <v>16</v>
      </c>
      <c r="D24" s="70">
        <v>1</v>
      </c>
      <c r="E24" s="70">
        <v>2019</v>
      </c>
      <c r="F24" s="70" t="s">
        <v>158</v>
      </c>
      <c r="G24" s="70" t="s">
        <v>1563</v>
      </c>
      <c r="H24" s="70" t="s">
        <v>1564</v>
      </c>
      <c r="I24" s="148"/>
      <c r="J24" s="71">
        <v>5363.3076542376866</v>
      </c>
      <c r="K24" s="71">
        <v>159.07380979247026</v>
      </c>
      <c r="L24" s="71">
        <v>68.470121538441191</v>
      </c>
      <c r="M24" s="71">
        <v>5422.5712982350442</v>
      </c>
      <c r="N24" s="71">
        <v>4593.9637432872541</v>
      </c>
      <c r="O24" s="71">
        <v>1865.0016261858291</v>
      </c>
      <c r="P24" s="71">
        <v>1064.4463547969985</v>
      </c>
      <c r="Q24" s="71">
        <v>231.70780445756699</v>
      </c>
      <c r="R24" s="71">
        <v>229.11226904892402</v>
      </c>
      <c r="S24" s="71">
        <v>331.82822453588875</v>
      </c>
      <c r="T24" s="72"/>
      <c r="U24" s="71">
        <v>392691150</v>
      </c>
      <c r="V24" s="71">
        <v>93139</v>
      </c>
      <c r="W24" s="71">
        <v>1126</v>
      </c>
      <c r="X24" s="71">
        <v>1329587</v>
      </c>
      <c r="Y24" s="71">
        <v>1803782</v>
      </c>
      <c r="Z24" s="71">
        <v>1167616</v>
      </c>
      <c r="AA24" s="71">
        <v>221026</v>
      </c>
      <c r="AB24" s="71">
        <v>3754772</v>
      </c>
      <c r="AC24" s="71">
        <v>40401204</v>
      </c>
      <c r="AD24" s="71">
        <v>331.82822453588881</v>
      </c>
      <c r="AE24" s="72"/>
      <c r="AF24" s="71">
        <v>2676712809.6787739</v>
      </c>
      <c r="AG24" s="71">
        <v>129004403.51360451</v>
      </c>
      <c r="AH24" s="71">
        <v>14325014.15431216</v>
      </c>
      <c r="AI24" s="71">
        <v>9095652926.9735909</v>
      </c>
      <c r="AJ24" s="71">
        <v>6731960787.3294506</v>
      </c>
      <c r="AK24" s="71">
        <v>0</v>
      </c>
      <c r="AL24" s="71">
        <v>0</v>
      </c>
      <c r="AM24" s="71">
        <v>511371680.49151742</v>
      </c>
      <c r="AN24" s="71">
        <v>0</v>
      </c>
      <c r="AO24" s="71">
        <v>0</v>
      </c>
      <c r="AP24" s="71">
        <v>19159027622.141251</v>
      </c>
      <c r="AQ24" s="72"/>
      <c r="AR24" s="71">
        <v>23362</v>
      </c>
      <c r="AS24" s="71">
        <v>2011</v>
      </c>
      <c r="AT24" s="71">
        <v>1</v>
      </c>
      <c r="AU24" s="71">
        <v>7</v>
      </c>
      <c r="AV24" s="71">
        <v>0</v>
      </c>
      <c r="AW24" s="71">
        <v>5</v>
      </c>
      <c r="AX24" s="71"/>
      <c r="AY24" s="72"/>
      <c r="AZ24" s="71">
        <v>90548.300000001051</v>
      </c>
      <c r="BA24" s="71">
        <v>56209.000000000007</v>
      </c>
      <c r="BB24" s="71">
        <v>1980</v>
      </c>
      <c r="BC24" s="71">
        <v>889</v>
      </c>
      <c r="BD24" s="71">
        <v>0</v>
      </c>
      <c r="BE24" s="71">
        <v>34370</v>
      </c>
      <c r="BF24" s="71"/>
      <c r="BG24" s="72"/>
      <c r="BH24" s="71">
        <v>0</v>
      </c>
      <c r="BI24" s="71">
        <v>4.9180000000000001</v>
      </c>
      <c r="BJ24" s="71">
        <v>1129.404</v>
      </c>
      <c r="BK24" s="71">
        <v>2767.4259999999999</v>
      </c>
      <c r="BL24" s="71">
        <v>1784.01</v>
      </c>
      <c r="BM24" s="71">
        <v>0</v>
      </c>
      <c r="BN24" s="72"/>
      <c r="BO24" s="71">
        <v>0</v>
      </c>
      <c r="BP24" s="71">
        <v>1</v>
      </c>
      <c r="BQ24" s="71">
        <v>93</v>
      </c>
      <c r="BR24" s="71">
        <v>11</v>
      </c>
      <c r="BS24" s="71">
        <v>176</v>
      </c>
      <c r="BT24" s="71">
        <v>0</v>
      </c>
      <c r="BU24"/>
      <c r="BV24" s="70">
        <v>4980.357</v>
      </c>
      <c r="BW24" s="70">
        <v>0</v>
      </c>
      <c r="BX24" s="70">
        <v>617.65800000000002</v>
      </c>
      <c r="BY24" s="70">
        <v>1.151</v>
      </c>
      <c r="BZ24" s="70">
        <v>86.513999999999996</v>
      </c>
      <c r="CA24" s="70">
        <v>7.8E-2</v>
      </c>
      <c r="CB24" s="70">
        <v>0</v>
      </c>
      <c r="CC24" s="70">
        <v>0</v>
      </c>
      <c r="CD24" s="70">
        <v>0</v>
      </c>
    </row>
    <row r="25" spans="1:82">
      <c r="A25" s="70" t="s">
        <v>1580</v>
      </c>
      <c r="B25" s="70">
        <v>17</v>
      </c>
      <c r="C25" s="70">
        <v>17</v>
      </c>
      <c r="D25" s="70">
        <v>1</v>
      </c>
      <c r="E25" s="70">
        <v>2020</v>
      </c>
      <c r="F25" s="70" t="s">
        <v>159</v>
      </c>
      <c r="G25" s="70" t="s">
        <v>1563</v>
      </c>
      <c r="H25" s="70" t="s">
        <v>1564</v>
      </c>
      <c r="I25" s="148"/>
      <c r="J25" s="71">
        <v>4890.976657404256</v>
      </c>
      <c r="K25" s="71">
        <v>174.5407081027968</v>
      </c>
      <c r="L25" s="71">
        <v>96.601278883692984</v>
      </c>
      <c r="M25" s="71">
        <v>5020.2905821765971</v>
      </c>
      <c r="N25" s="71">
        <v>4715.0327066521559</v>
      </c>
      <c r="O25" s="71">
        <v>1640.5250813077357</v>
      </c>
      <c r="P25" s="71">
        <v>1007.3546461923944</v>
      </c>
      <c r="Q25" s="71">
        <v>221.68872337581101</v>
      </c>
      <c r="R25" s="71">
        <v>213.48314337059222</v>
      </c>
      <c r="S25" s="71">
        <v>292.05115792986538</v>
      </c>
      <c r="T25" s="72"/>
      <c r="U25" s="71">
        <v>351645434</v>
      </c>
      <c r="V25" s="71">
        <v>95934</v>
      </c>
      <c r="W25" s="71">
        <v>1641</v>
      </c>
      <c r="X25" s="71">
        <v>1396684</v>
      </c>
      <c r="Y25" s="71">
        <v>1822875</v>
      </c>
      <c r="Z25" s="71">
        <v>1172275</v>
      </c>
      <c r="AA25" s="71">
        <v>222327</v>
      </c>
      <c r="AB25" s="71">
        <v>3759939</v>
      </c>
      <c r="AC25" s="71">
        <v>37844107</v>
      </c>
      <c r="AD25" s="71">
        <v>292.05115792986538</v>
      </c>
      <c r="AE25" s="72"/>
      <c r="AF25" s="71">
        <v>2449645750.7601538</v>
      </c>
      <c r="AG25" s="71">
        <v>133381356.94838721</v>
      </c>
      <c r="AH25" s="71">
        <v>20011098.780388195</v>
      </c>
      <c r="AI25" s="71">
        <v>8480265950.7823248</v>
      </c>
      <c r="AJ25" s="71">
        <v>7615436599.6259346</v>
      </c>
      <c r="AK25" s="71"/>
      <c r="AL25" s="71"/>
      <c r="AM25" s="71">
        <v>490713813.29356796</v>
      </c>
      <c r="AN25" s="71"/>
      <c r="AO25" s="71"/>
      <c r="AP25" s="71">
        <v>19189454570.190754</v>
      </c>
      <c r="AQ25" s="72"/>
      <c r="AR25" s="71">
        <v>25831</v>
      </c>
      <c r="AS25" s="71">
        <v>2036</v>
      </c>
      <c r="AT25" s="71">
        <v>1</v>
      </c>
      <c r="AU25" s="71">
        <v>7</v>
      </c>
      <c r="AV25" s="71">
        <v>0</v>
      </c>
      <c r="AW25" s="71">
        <v>5</v>
      </c>
      <c r="AX25" s="71"/>
      <c r="AY25" s="72"/>
      <c r="AZ25" s="71">
        <v>101391.7000000008</v>
      </c>
      <c r="BA25" s="71">
        <v>56654.299999999988</v>
      </c>
      <c r="BB25" s="71">
        <v>1980</v>
      </c>
      <c r="BC25" s="71">
        <v>889</v>
      </c>
      <c r="BD25" s="71">
        <v>0</v>
      </c>
      <c r="BE25" s="71">
        <v>34370</v>
      </c>
      <c r="BF25" s="71"/>
      <c r="BG25" s="72"/>
      <c r="BH25" s="71">
        <v>0</v>
      </c>
      <c r="BI25" s="71">
        <v>3.9510000000000001</v>
      </c>
      <c r="BJ25" s="71">
        <v>1009.899</v>
      </c>
      <c r="BK25" s="71">
        <v>2170.0529999999999</v>
      </c>
      <c r="BL25" s="71">
        <v>1548.799</v>
      </c>
      <c r="BM25" s="71">
        <v>0</v>
      </c>
      <c r="BN25" s="72"/>
      <c r="BO25" s="71">
        <v>0</v>
      </c>
      <c r="BP25" s="71">
        <v>1</v>
      </c>
      <c r="BQ25" s="71">
        <v>85</v>
      </c>
      <c r="BR25" s="71">
        <v>11</v>
      </c>
      <c r="BS25" s="71">
        <v>174</v>
      </c>
      <c r="BT25" s="71">
        <v>0</v>
      </c>
      <c r="BU25"/>
      <c r="BV25" s="70">
        <v>4179.4139999999998</v>
      </c>
      <c r="BW25" s="70">
        <v>0</v>
      </c>
      <c r="BX25" s="70">
        <v>477.738</v>
      </c>
      <c r="BY25" s="70">
        <v>0.74299999999999999</v>
      </c>
      <c r="BZ25" s="70">
        <v>74.69</v>
      </c>
      <c r="CA25" s="70">
        <v>0.11700000000000001</v>
      </c>
      <c r="CB25" s="70">
        <v>0</v>
      </c>
      <c r="CC25" s="70">
        <v>0</v>
      </c>
      <c r="CD25" s="70">
        <v>0</v>
      </c>
    </row>
    <row r="26" spans="1:82">
      <c r="A26" s="70" t="s">
        <v>1581</v>
      </c>
      <c r="B26" s="70">
        <v>17</v>
      </c>
      <c r="C26" s="70">
        <v>18</v>
      </c>
      <c r="D26" s="70">
        <v>1</v>
      </c>
      <c r="E26" s="70">
        <v>2021</v>
      </c>
      <c r="F26" s="70" t="s">
        <v>160</v>
      </c>
      <c r="G26" s="1064" t="s">
        <v>1563</v>
      </c>
      <c r="H26" s="70" t="s">
        <v>1564</v>
      </c>
      <c r="I26" s="148"/>
      <c r="J26" s="71">
        <v>5524.3507758399555</v>
      </c>
      <c r="K26" s="71">
        <v>219.20068738478895</v>
      </c>
      <c r="L26" s="71">
        <v>94.159107760078612</v>
      </c>
      <c r="M26" s="71">
        <v>5409.0341263092141</v>
      </c>
      <c r="N26" s="71">
        <v>4508.6726236051227</v>
      </c>
      <c r="O26" s="71">
        <v>1596.7411237315491</v>
      </c>
      <c r="P26" s="71">
        <v>1038.0201257543717</v>
      </c>
      <c r="Q26" s="71">
        <v>219.28988925353801</v>
      </c>
      <c r="R26" s="71">
        <v>235.32574840265539</v>
      </c>
      <c r="S26" s="71">
        <v>279.57680295172457</v>
      </c>
      <c r="T26" s="72"/>
      <c r="U26" s="71">
        <v>415325863</v>
      </c>
      <c r="V26" s="71">
        <v>95934</v>
      </c>
      <c r="W26" s="71">
        <v>1641</v>
      </c>
      <c r="X26" s="71">
        <v>1396684</v>
      </c>
      <c r="Y26" s="71">
        <v>1835272</v>
      </c>
      <c r="Z26" s="71">
        <v>1174821</v>
      </c>
      <c r="AA26" s="71">
        <v>223393</v>
      </c>
      <c r="AB26" s="71">
        <v>3755793</v>
      </c>
      <c r="AC26" s="71">
        <v>40469549</v>
      </c>
      <c r="AD26" s="71">
        <v>279.57680295172457</v>
      </c>
      <c r="AE26" s="72"/>
      <c r="AF26" s="71">
        <v>2556878979.5895977</v>
      </c>
      <c r="AG26" s="71">
        <v>165311777.01544741</v>
      </c>
      <c r="AH26" s="71">
        <v>18942010.960793782</v>
      </c>
      <c r="AI26" s="71">
        <v>9026923891.3339653</v>
      </c>
      <c r="AJ26" s="71">
        <v>6714968614.0498362</v>
      </c>
      <c r="AK26" s="71">
        <v>0</v>
      </c>
      <c r="AL26" s="71">
        <v>0</v>
      </c>
      <c r="AM26" s="71">
        <v>492999990.98133159</v>
      </c>
      <c r="AN26" s="71">
        <v>0</v>
      </c>
      <c r="AO26" s="71">
        <v>0</v>
      </c>
      <c r="AP26" s="71">
        <v>18976025263.930969</v>
      </c>
      <c r="AQ26" s="72"/>
      <c r="AR26" s="71">
        <v>28521</v>
      </c>
      <c r="AS26" s="71">
        <v>2039</v>
      </c>
      <c r="AT26" s="71">
        <v>1</v>
      </c>
      <c r="AU26" s="71">
        <v>7</v>
      </c>
      <c r="AV26" s="71">
        <v>0</v>
      </c>
      <c r="AW26" s="71">
        <v>5</v>
      </c>
      <c r="AX26" s="71"/>
      <c r="AY26" s="72"/>
      <c r="AZ26" s="71">
        <v>112775.99999999969</v>
      </c>
      <c r="BA26" s="71">
        <v>56712.299999999981</v>
      </c>
      <c r="BB26" s="71">
        <v>1980</v>
      </c>
      <c r="BC26" s="71">
        <v>889</v>
      </c>
      <c r="BD26" s="71">
        <v>0</v>
      </c>
      <c r="BE26" s="71">
        <v>35150</v>
      </c>
      <c r="BF26" s="71"/>
      <c r="BG26" s="72"/>
      <c r="BH26" s="71">
        <v>0</v>
      </c>
      <c r="BI26" s="71">
        <v>3.7789999999999999</v>
      </c>
      <c r="BJ26" s="71">
        <v>1074.3710000000001</v>
      </c>
      <c r="BK26" s="71">
        <v>2691.8530000000001</v>
      </c>
      <c r="BL26" s="71">
        <v>1605.4199999999998</v>
      </c>
      <c r="BM26" s="71">
        <v>0</v>
      </c>
      <c r="BN26" s="72"/>
      <c r="BO26" s="71">
        <v>0</v>
      </c>
      <c r="BP26" s="71">
        <v>1</v>
      </c>
      <c r="BQ26" s="71">
        <v>89</v>
      </c>
      <c r="BR26" s="71">
        <v>11</v>
      </c>
      <c r="BS26" s="71">
        <v>179</v>
      </c>
      <c r="BT26" s="71">
        <v>0</v>
      </c>
      <c r="BU26"/>
      <c r="BV26" s="70">
        <v>4762.9570000000003</v>
      </c>
      <c r="BW26" s="70">
        <v>0</v>
      </c>
      <c r="BX26" s="70">
        <v>542.904</v>
      </c>
      <c r="BY26" s="70">
        <v>1.071</v>
      </c>
      <c r="BZ26" s="70">
        <v>68.441999999999993</v>
      </c>
      <c r="CA26" s="70">
        <v>4.9000000000000002E-2</v>
      </c>
      <c r="CB26" s="70">
        <v>0</v>
      </c>
      <c r="CC26" s="70">
        <v>0</v>
      </c>
      <c r="CD26" s="70">
        <v>0</v>
      </c>
    </row>
    <row r="27" spans="1:82">
      <c r="A27" s="70" t="s">
        <v>1582</v>
      </c>
      <c r="B27" s="70">
        <v>17</v>
      </c>
      <c r="C27" s="70">
        <v>19</v>
      </c>
      <c r="D27" s="70">
        <v>1</v>
      </c>
      <c r="E27" s="70">
        <v>2022</v>
      </c>
      <c r="F27" s="70" t="s">
        <v>161</v>
      </c>
      <c r="G27" s="1064" t="s">
        <v>1563</v>
      </c>
      <c r="H27" s="70" t="s">
        <v>1564</v>
      </c>
      <c r="I27" s="148"/>
      <c r="J27" s="71">
        <v>5243.0624750913357</v>
      </c>
      <c r="K27" s="71">
        <v>193.06318283186314</v>
      </c>
      <c r="L27" s="71">
        <v>66.888733334197681</v>
      </c>
      <c r="M27" s="71">
        <v>5358.3354097750243</v>
      </c>
      <c r="N27" s="71">
        <v>4642.0749141841698</v>
      </c>
      <c r="O27" s="71">
        <v>1685.0195978046766</v>
      </c>
      <c r="P27" s="71">
        <v>1032.0725376961145</v>
      </c>
      <c r="Q27" s="71">
        <v>220.97648997750431</v>
      </c>
      <c r="R27" s="71">
        <v>233.52131587649254</v>
      </c>
      <c r="S27" s="71">
        <v>291.31691809369562</v>
      </c>
      <c r="T27" s="72"/>
      <c r="U27" s="71">
        <v>429567174</v>
      </c>
      <c r="V27" s="71">
        <v>95934</v>
      </c>
      <c r="W27" s="71">
        <v>1641</v>
      </c>
      <c r="X27" s="71">
        <v>1396684</v>
      </c>
      <c r="Y27" s="71">
        <v>1851338</v>
      </c>
      <c r="Z27" s="71">
        <v>1177918</v>
      </c>
      <c r="AA27" s="71">
        <v>225499</v>
      </c>
      <c r="AB27" s="71">
        <v>3753645</v>
      </c>
      <c r="AC27" s="71">
        <v>40663613.999999993</v>
      </c>
      <c r="AD27" s="71">
        <v>291.31691809369562</v>
      </c>
      <c r="AE27" s="72"/>
      <c r="AF27" s="71">
        <v>2515307954.5512381</v>
      </c>
      <c r="AG27" s="71">
        <v>158128609.06391066</v>
      </c>
      <c r="AH27" s="71">
        <v>15366929.261294071</v>
      </c>
      <c r="AI27" s="71">
        <v>8810590254.1664639</v>
      </c>
      <c r="AJ27" s="71">
        <v>7116448340.9596319</v>
      </c>
      <c r="AK27" s="71">
        <v>0</v>
      </c>
      <c r="AL27" s="71">
        <v>0</v>
      </c>
      <c r="AM27" s="71">
        <v>484698023.01479727</v>
      </c>
      <c r="AN27" s="71">
        <v>0</v>
      </c>
      <c r="AO27" s="71">
        <v>0</v>
      </c>
      <c r="AP27" s="71">
        <v>19100540111.017338</v>
      </c>
      <c r="AQ27" s="72"/>
      <c r="AR27" s="71">
        <v>31632</v>
      </c>
      <c r="AS27" s="71">
        <v>2044</v>
      </c>
      <c r="AT27" s="71">
        <v>1</v>
      </c>
      <c r="AU27" s="71">
        <v>7</v>
      </c>
      <c r="AV27" s="71">
        <v>0</v>
      </c>
      <c r="AW27" s="71">
        <v>5</v>
      </c>
      <c r="AX27" s="71"/>
      <c r="AY27" s="72"/>
      <c r="AZ27" s="71">
        <v>125802.69999999845</v>
      </c>
      <c r="BA27" s="71">
        <v>58771.799999999981</v>
      </c>
      <c r="BB27" s="71">
        <v>1980</v>
      </c>
      <c r="BC27" s="71">
        <v>889</v>
      </c>
      <c r="BD27" s="71">
        <v>0</v>
      </c>
      <c r="BE27" s="71">
        <v>35150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1583</v>
      </c>
      <c r="B28" s="70">
        <v>17</v>
      </c>
      <c r="C28" s="70">
        <v>20</v>
      </c>
      <c r="D28" s="70">
        <v>1</v>
      </c>
      <c r="E28" s="70">
        <v>2023</v>
      </c>
      <c r="F28" s="70" t="s">
        <v>1539</v>
      </c>
      <c r="G28" s="70" t="s">
        <v>1563</v>
      </c>
      <c r="H28" s="70" t="s">
        <v>1564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34842</v>
      </c>
      <c r="AS28" s="71">
        <v>2045</v>
      </c>
      <c r="AT28" s="71">
        <v>1</v>
      </c>
      <c r="AU28" s="71">
        <v>7</v>
      </c>
      <c r="AV28" s="71">
        <v>0</v>
      </c>
      <c r="AW28" s="71">
        <v>5</v>
      </c>
      <c r="AX28" s="71"/>
      <c r="AY28" s="72"/>
      <c r="AZ28" s="71">
        <v>139076.29999999676</v>
      </c>
      <c r="BA28" s="71">
        <v>59616.499999999978</v>
      </c>
      <c r="BB28" s="71">
        <v>1980</v>
      </c>
      <c r="BC28" s="71">
        <v>889</v>
      </c>
      <c r="BD28" s="71">
        <v>0</v>
      </c>
      <c r="BE28" s="71">
        <v>35150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1584</v>
      </c>
      <c r="B29" s="70">
        <v>17</v>
      </c>
      <c r="C29" s="70">
        <v>21</v>
      </c>
      <c r="D29" s="70">
        <v>1</v>
      </c>
      <c r="E29" s="70">
        <v>2024</v>
      </c>
      <c r="F29" s="70" t="s">
        <v>1585</v>
      </c>
      <c r="G29" s="70" t="s">
        <v>1563</v>
      </c>
      <c r="H29" s="70" t="s">
        <v>1564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1586</v>
      </c>
      <c r="B30" s="70">
        <v>18</v>
      </c>
      <c r="C30" s="70">
        <v>1</v>
      </c>
      <c r="D30" s="70">
        <v>2</v>
      </c>
      <c r="E30" s="70">
        <v>1990</v>
      </c>
      <c r="F30" s="70" t="s">
        <v>787</v>
      </c>
      <c r="G30" s="70" t="s">
        <v>1587</v>
      </c>
      <c r="H30" s="70" t="s">
        <v>1588</v>
      </c>
      <c r="I30" s="148"/>
      <c r="J30" s="71">
        <v>5415.8231314747609</v>
      </c>
      <c r="K30" s="71">
        <v>437.09131794473791</v>
      </c>
      <c r="L30" s="71">
        <v>32.525844284994832</v>
      </c>
      <c r="M30" s="71">
        <v>4484.7326201431442</v>
      </c>
      <c r="N30" s="71">
        <v>2594.1750474159871</v>
      </c>
      <c r="O30" s="71">
        <v>1288.339252354167</v>
      </c>
      <c r="P30" s="71">
        <v>1651.6996581900189</v>
      </c>
      <c r="Q30" s="71">
        <v>161.5978532506</v>
      </c>
      <c r="R30" s="71">
        <v>358.96435855150293</v>
      </c>
      <c r="S30" s="71">
        <v>278.5610476719317</v>
      </c>
      <c r="T30" s="72"/>
      <c r="U30" s="71">
        <v>790999985</v>
      </c>
      <c r="V30" s="71">
        <v>213187</v>
      </c>
      <c r="W30" s="71">
        <v>410</v>
      </c>
      <c r="X30" s="71">
        <v>2019764</v>
      </c>
      <c r="Y30" s="71">
        <v>1050560</v>
      </c>
      <c r="Z30" s="71">
        <v>529909</v>
      </c>
      <c r="AA30" s="71">
        <v>401051</v>
      </c>
      <c r="AB30" s="71">
        <v>2623801</v>
      </c>
      <c r="AC30" s="71">
        <v>62173273</v>
      </c>
      <c r="AD30" s="71">
        <v>278.5610476719317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1589</v>
      </c>
      <c r="B31" s="70">
        <v>19</v>
      </c>
      <c r="C31" s="70">
        <v>2</v>
      </c>
      <c r="D31" s="70">
        <v>2</v>
      </c>
      <c r="E31" s="70">
        <v>2005</v>
      </c>
      <c r="F31" s="70" t="s">
        <v>789</v>
      </c>
      <c r="G31" s="70" t="s">
        <v>1587</v>
      </c>
      <c r="H31" s="70" t="s">
        <v>1588</v>
      </c>
      <c r="I31" s="148"/>
      <c r="J31" s="71">
        <v>3842.9010302392089</v>
      </c>
      <c r="K31" s="71">
        <v>238.1498012499581</v>
      </c>
      <c r="L31" s="71">
        <v>23.337759588128939</v>
      </c>
      <c r="M31" s="71">
        <v>6945.2560006318972</v>
      </c>
      <c r="N31" s="71">
        <v>3380.3918907143552</v>
      </c>
      <c r="O31" s="71">
        <v>1336.0133436619999</v>
      </c>
      <c r="P31" s="71">
        <v>1245.6753808926969</v>
      </c>
      <c r="Q31" s="71">
        <v>147.66614318135899</v>
      </c>
      <c r="R31" s="71">
        <v>288.71164280587249</v>
      </c>
      <c r="S31" s="71">
        <v>581.61058667500004</v>
      </c>
      <c r="T31" s="72"/>
      <c r="U31" s="71">
        <v>404504651</v>
      </c>
      <c r="V31" s="71">
        <v>130989</v>
      </c>
      <c r="W31" s="71">
        <v>259</v>
      </c>
      <c r="X31" s="71">
        <v>1652262</v>
      </c>
      <c r="Y31" s="71">
        <v>1229485</v>
      </c>
      <c r="Z31" s="71">
        <v>635897</v>
      </c>
      <c r="AA31" s="71">
        <v>247715</v>
      </c>
      <c r="AB31" s="71">
        <v>2506456</v>
      </c>
      <c r="AC31" s="71">
        <v>51052676</v>
      </c>
      <c r="AD31" s="71">
        <v>581.61058667500004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1590</v>
      </c>
      <c r="B32" s="70">
        <v>20</v>
      </c>
      <c r="C32" s="70">
        <v>3</v>
      </c>
      <c r="D32" s="70">
        <v>2</v>
      </c>
      <c r="E32" s="70">
        <v>2006</v>
      </c>
      <c r="F32" s="70" t="s">
        <v>790</v>
      </c>
      <c r="G32" s="70" t="s">
        <v>1587</v>
      </c>
      <c r="H32" s="70" t="s">
        <v>1588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1591</v>
      </c>
      <c r="B33" s="70">
        <v>21</v>
      </c>
      <c r="C33" s="70">
        <v>4</v>
      </c>
      <c r="D33" s="70">
        <v>2</v>
      </c>
      <c r="E33" s="70">
        <v>2007</v>
      </c>
      <c r="F33" s="70" t="s">
        <v>791</v>
      </c>
      <c r="G33" s="70" t="s">
        <v>1587</v>
      </c>
      <c r="H33" s="70" t="s">
        <v>1588</v>
      </c>
      <c r="I33" s="148"/>
      <c r="J33" s="71">
        <v>3768.6496815404862</v>
      </c>
      <c r="K33" s="71">
        <v>237.3522396756988</v>
      </c>
      <c r="L33" s="71">
        <v>40.878054722747223</v>
      </c>
      <c r="M33" s="71">
        <v>6591.1170790479537</v>
      </c>
      <c r="N33" s="71">
        <v>3591.7111928420049</v>
      </c>
      <c r="O33" s="71">
        <v>1263.140692567843</v>
      </c>
      <c r="P33" s="71">
        <v>1212.6000379135039</v>
      </c>
      <c r="Q33" s="71">
        <v>156.53809867032501</v>
      </c>
      <c r="R33" s="71">
        <v>262.68942719402389</v>
      </c>
      <c r="S33" s="71">
        <v>561.96804522619834</v>
      </c>
      <c r="T33" s="72"/>
      <c r="U33" s="71">
        <v>447229824</v>
      </c>
      <c r="V33" s="71">
        <v>127099</v>
      </c>
      <c r="W33" s="71">
        <v>458</v>
      </c>
      <c r="X33" s="71">
        <v>1811767</v>
      </c>
      <c r="Y33" s="71">
        <v>1257650</v>
      </c>
      <c r="Z33" s="71">
        <v>624991</v>
      </c>
      <c r="AA33" s="71">
        <v>237462</v>
      </c>
      <c r="AB33" s="71">
        <v>2516543</v>
      </c>
      <c r="AC33" s="71">
        <v>47783990</v>
      </c>
      <c r="AD33" s="71">
        <v>561.96804522619834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1592</v>
      </c>
      <c r="B34" s="70">
        <v>22</v>
      </c>
      <c r="C34" s="70">
        <v>5</v>
      </c>
      <c r="D34" s="70">
        <v>2</v>
      </c>
      <c r="E34" s="70">
        <v>2008</v>
      </c>
      <c r="F34" s="70" t="s">
        <v>792</v>
      </c>
      <c r="G34" s="70" t="s">
        <v>1587</v>
      </c>
      <c r="H34" s="70" t="s">
        <v>1588</v>
      </c>
      <c r="I34" s="148"/>
      <c r="J34" s="71">
        <v>3641.687350955443</v>
      </c>
      <c r="K34" s="71">
        <v>178.0732874896635</v>
      </c>
      <c r="L34" s="71">
        <v>36.210988437526169</v>
      </c>
      <c r="M34" s="71">
        <v>6918.2524420126219</v>
      </c>
      <c r="N34" s="71">
        <v>3493.055967737394</v>
      </c>
      <c r="O34" s="71">
        <v>1207.5931627626401</v>
      </c>
      <c r="P34" s="71">
        <v>1172.0346631220109</v>
      </c>
      <c r="Q34" s="71">
        <v>154.53195084261199</v>
      </c>
      <c r="R34" s="71">
        <v>248.75481541246921</v>
      </c>
      <c r="S34" s="71">
        <v>615.93893050906001</v>
      </c>
      <c r="T34" s="72"/>
      <c r="U34" s="71">
        <v>458905558</v>
      </c>
      <c r="V34" s="71">
        <v>127099</v>
      </c>
      <c r="W34" s="71">
        <v>458</v>
      </c>
      <c r="X34" s="71">
        <v>1811767</v>
      </c>
      <c r="Y34" s="71">
        <v>1273718</v>
      </c>
      <c r="Z34" s="71">
        <v>618478</v>
      </c>
      <c r="AA34" s="71">
        <v>229780</v>
      </c>
      <c r="AB34" s="71">
        <v>2525153</v>
      </c>
      <c r="AC34" s="71">
        <v>46986362</v>
      </c>
      <c r="AD34" s="71">
        <v>615.93893050906001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1593</v>
      </c>
      <c r="B35" s="70">
        <v>23</v>
      </c>
      <c r="C35" s="70">
        <v>6</v>
      </c>
      <c r="D35" s="70">
        <v>2</v>
      </c>
      <c r="E35" s="70">
        <v>2009</v>
      </c>
      <c r="F35" s="70" t="s">
        <v>176</v>
      </c>
      <c r="G35" s="70" t="s">
        <v>1587</v>
      </c>
      <c r="H35" s="70" t="s">
        <v>1588</v>
      </c>
      <c r="I35" s="148"/>
      <c r="J35" s="71">
        <v>2861.0305223258069</v>
      </c>
      <c r="K35" s="71">
        <v>161.19732932993949</v>
      </c>
      <c r="L35" s="71">
        <v>43.279735066132012</v>
      </c>
      <c r="M35" s="71">
        <v>6222.9527647414152</v>
      </c>
      <c r="N35" s="71">
        <v>2873.7927445821051</v>
      </c>
      <c r="O35" s="71">
        <v>1206.4263781129071</v>
      </c>
      <c r="P35" s="71">
        <v>1115.1602094384041</v>
      </c>
      <c r="Q35" s="71">
        <v>147.73576641068101</v>
      </c>
      <c r="R35" s="71">
        <v>238.7451849654675</v>
      </c>
      <c r="S35" s="71">
        <v>448.78143674362002</v>
      </c>
      <c r="T35" s="72"/>
      <c r="U35" s="71">
        <v>374754331</v>
      </c>
      <c r="V35" s="71">
        <v>139134</v>
      </c>
      <c r="W35" s="71">
        <v>923</v>
      </c>
      <c r="X35" s="71">
        <v>2028779</v>
      </c>
      <c r="Y35" s="71">
        <v>1288255</v>
      </c>
      <c r="Z35" s="71">
        <v>609878</v>
      </c>
      <c r="AA35" s="71">
        <v>224448</v>
      </c>
      <c r="AB35" s="71">
        <v>2534176</v>
      </c>
      <c r="AC35" s="71">
        <v>43994451</v>
      </c>
      <c r="AD35" s="71">
        <v>448.78143674362002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3.13</v>
      </c>
      <c r="BJ35" s="71">
        <v>1610.567</v>
      </c>
      <c r="BK35" s="71">
        <v>111.377</v>
      </c>
      <c r="BL35" s="71">
        <v>2141.8542699999998</v>
      </c>
      <c r="BM35" s="71">
        <v>4.13</v>
      </c>
      <c r="BN35" s="72"/>
      <c r="BO35" s="71">
        <v>0</v>
      </c>
      <c r="BP35" s="71">
        <v>1</v>
      </c>
      <c r="BQ35" s="71">
        <v>79</v>
      </c>
      <c r="BR35" s="71">
        <v>11</v>
      </c>
      <c r="BS35" s="71">
        <v>245</v>
      </c>
      <c r="BT35" s="71">
        <v>1</v>
      </c>
      <c r="BU35"/>
      <c r="BV35" s="70">
        <v>3185.05627</v>
      </c>
      <c r="BW35" s="70">
        <v>89.6</v>
      </c>
      <c r="BX35" s="70">
        <v>477.11</v>
      </c>
      <c r="BY35" s="70">
        <v>5.5860000000000003</v>
      </c>
      <c r="BZ35" s="70">
        <v>113.706</v>
      </c>
      <c r="CA35" s="70">
        <v>0</v>
      </c>
      <c r="CB35" s="70">
        <v>0</v>
      </c>
      <c r="CC35" s="70">
        <v>0</v>
      </c>
      <c r="CD35" s="70">
        <v>0</v>
      </c>
    </row>
    <row r="36" spans="1:82">
      <c r="A36" s="70" t="s">
        <v>1594</v>
      </c>
      <c r="B36" s="70">
        <v>24</v>
      </c>
      <c r="C36" s="70">
        <v>7</v>
      </c>
      <c r="D36" s="70">
        <v>2</v>
      </c>
      <c r="E36" s="70">
        <v>2010</v>
      </c>
      <c r="F36" s="70" t="s">
        <v>177</v>
      </c>
      <c r="G36" s="70" t="s">
        <v>1587</v>
      </c>
      <c r="H36" s="70" t="s">
        <v>1588</v>
      </c>
      <c r="I36" s="148"/>
      <c r="J36" s="71">
        <v>2700.9174374286581</v>
      </c>
      <c r="K36" s="71">
        <v>175.6470620950299</v>
      </c>
      <c r="L36" s="71">
        <v>41.054587915113139</v>
      </c>
      <c r="M36" s="71">
        <v>6717.5028448399198</v>
      </c>
      <c r="N36" s="71">
        <v>3347.6937463433392</v>
      </c>
      <c r="O36" s="71">
        <v>1193.7618447751711</v>
      </c>
      <c r="P36" s="71">
        <v>1121.2103254891881</v>
      </c>
      <c r="Q36" s="71">
        <v>154.40442910094001</v>
      </c>
      <c r="R36" s="71">
        <v>239.1538050295481</v>
      </c>
      <c r="S36" s="71">
        <v>474.58015432577201</v>
      </c>
      <c r="T36" s="72"/>
      <c r="U36" s="71">
        <v>356688454</v>
      </c>
      <c r="V36" s="71">
        <v>139134</v>
      </c>
      <c r="W36" s="71">
        <v>923</v>
      </c>
      <c r="X36" s="71">
        <v>2028779</v>
      </c>
      <c r="Y36" s="71">
        <v>1299405</v>
      </c>
      <c r="Z36" s="71">
        <v>606280</v>
      </c>
      <c r="AA36" s="71">
        <v>220030</v>
      </c>
      <c r="AB36" s="71">
        <v>2537920</v>
      </c>
      <c r="AC36" s="71">
        <v>41763086</v>
      </c>
      <c r="AD36" s="71">
        <v>474.58015432577201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2.823</v>
      </c>
      <c r="BJ36" s="71">
        <v>1660.9580000000001</v>
      </c>
      <c r="BK36" s="71">
        <v>104.371</v>
      </c>
      <c r="BL36" s="71">
        <v>2159.2420000000002</v>
      </c>
      <c r="BM36" s="71">
        <v>3.544</v>
      </c>
      <c r="BN36" s="72"/>
      <c r="BO36" s="71">
        <v>0</v>
      </c>
      <c r="BP36" s="71">
        <v>1</v>
      </c>
      <c r="BQ36" s="71">
        <v>81</v>
      </c>
      <c r="BR36" s="71">
        <v>11</v>
      </c>
      <c r="BS36" s="71">
        <v>257</v>
      </c>
      <c r="BT36" s="71">
        <v>1</v>
      </c>
      <c r="BU36"/>
      <c r="BV36" s="70">
        <v>3196.7950000000001</v>
      </c>
      <c r="BW36" s="70">
        <v>0</v>
      </c>
      <c r="BX36" s="70">
        <v>613.48199999999997</v>
      </c>
      <c r="BY36" s="70">
        <v>0</v>
      </c>
      <c r="BZ36" s="70">
        <v>101.30200000000001</v>
      </c>
      <c r="CA36" s="70">
        <v>0</v>
      </c>
      <c r="CB36" s="70">
        <v>0</v>
      </c>
      <c r="CC36" s="70">
        <v>19.359000000000002</v>
      </c>
      <c r="CD36" s="70">
        <v>0</v>
      </c>
    </row>
    <row r="37" spans="1:82">
      <c r="A37" s="70" t="s">
        <v>1595</v>
      </c>
      <c r="B37" s="70">
        <v>25</v>
      </c>
      <c r="C37" s="70">
        <v>8</v>
      </c>
      <c r="D37" s="70">
        <v>2</v>
      </c>
      <c r="E37" s="70">
        <v>2011</v>
      </c>
      <c r="F37" s="70" t="s">
        <v>178</v>
      </c>
      <c r="G37" s="70" t="s">
        <v>1587</v>
      </c>
      <c r="H37" s="70" t="s">
        <v>1588</v>
      </c>
      <c r="I37" s="148"/>
      <c r="J37" s="71">
        <v>3235.388558136473</v>
      </c>
      <c r="K37" s="71">
        <v>279.53494624605639</v>
      </c>
      <c r="L37" s="71">
        <v>36.119674254323883</v>
      </c>
      <c r="M37" s="71">
        <v>8567.1929378295117</v>
      </c>
      <c r="N37" s="71">
        <v>4143.6780963046294</v>
      </c>
      <c r="O37" s="71">
        <v>1171.5701397969224</v>
      </c>
      <c r="P37" s="71">
        <v>1091.1794673912416</v>
      </c>
      <c r="Q37" s="71">
        <v>178.469831561397</v>
      </c>
      <c r="R37" s="71">
        <v>237.18742020328361</v>
      </c>
      <c r="S37" s="71">
        <v>534.19844595297991</v>
      </c>
      <c r="T37" s="72"/>
      <c r="U37" s="71">
        <v>386788096</v>
      </c>
      <c r="V37" s="71">
        <v>139134</v>
      </c>
      <c r="W37" s="71">
        <v>923</v>
      </c>
      <c r="X37" s="71">
        <v>2028779</v>
      </c>
      <c r="Y37" s="71">
        <v>1311334</v>
      </c>
      <c r="Z37" s="71">
        <v>607936</v>
      </c>
      <c r="AA37" s="71">
        <v>220509</v>
      </c>
      <c r="AB37" s="71">
        <v>2543137</v>
      </c>
      <c r="AC37" s="71">
        <v>41351196</v>
      </c>
      <c r="AD37" s="71">
        <v>534.19844595297991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2.7330000000000001</v>
      </c>
      <c r="BJ37" s="71">
        <v>1450.645</v>
      </c>
      <c r="BK37" s="71">
        <v>156.95500000000001</v>
      </c>
      <c r="BL37" s="71">
        <v>2241.1839999999997</v>
      </c>
      <c r="BM37" s="71">
        <v>3.5169999999999999</v>
      </c>
      <c r="BN37" s="72"/>
      <c r="BO37" s="71">
        <v>0</v>
      </c>
      <c r="BP37" s="71">
        <v>1</v>
      </c>
      <c r="BQ37" s="71">
        <v>78</v>
      </c>
      <c r="BR37" s="71">
        <v>12</v>
      </c>
      <c r="BS37" s="71">
        <v>263</v>
      </c>
      <c r="BT37" s="71">
        <v>1</v>
      </c>
      <c r="BU37"/>
      <c r="BV37" s="70">
        <v>3156.61</v>
      </c>
      <c r="BW37" s="70">
        <v>0</v>
      </c>
      <c r="BX37" s="70">
        <v>620.54899999999998</v>
      </c>
      <c r="BY37" s="70">
        <v>0</v>
      </c>
      <c r="BZ37" s="70">
        <v>77.875</v>
      </c>
      <c r="CA37" s="70">
        <v>0</v>
      </c>
      <c r="CB37" s="70">
        <v>0</v>
      </c>
      <c r="CC37" s="70">
        <v>0</v>
      </c>
      <c r="CD37" s="70">
        <v>0</v>
      </c>
    </row>
    <row r="38" spans="1:82">
      <c r="A38" s="70" t="s">
        <v>1596</v>
      </c>
      <c r="B38" s="70">
        <v>26</v>
      </c>
      <c r="C38" s="70">
        <v>9</v>
      </c>
      <c r="D38" s="70">
        <v>2</v>
      </c>
      <c r="E38" s="70">
        <v>2012</v>
      </c>
      <c r="F38" s="70" t="s">
        <v>179</v>
      </c>
      <c r="G38" s="70" t="s">
        <v>1587</v>
      </c>
      <c r="H38" s="70" t="s">
        <v>1588</v>
      </c>
      <c r="I38" s="148"/>
      <c r="J38" s="71">
        <v>3030.1262020718132</v>
      </c>
      <c r="K38" s="71">
        <v>271.83157412762091</v>
      </c>
      <c r="L38" s="71">
        <v>35.974714049908457</v>
      </c>
      <c r="M38" s="71">
        <v>9582.3525458571148</v>
      </c>
      <c r="N38" s="71">
        <v>4579.4058297631254</v>
      </c>
      <c r="O38" s="71">
        <v>1166.9873841136814</v>
      </c>
      <c r="P38" s="71">
        <v>1079.6013263338743</v>
      </c>
      <c r="Q38" s="71">
        <v>203.07855000940901</v>
      </c>
      <c r="R38" s="71">
        <v>235.2923749067632</v>
      </c>
      <c r="S38" s="71">
        <v>469.5280375461997</v>
      </c>
      <c r="T38" s="72"/>
      <c r="U38" s="71">
        <v>352206445</v>
      </c>
      <c r="V38" s="71">
        <v>139134</v>
      </c>
      <c r="W38" s="71">
        <v>923</v>
      </c>
      <c r="X38" s="71">
        <v>2028779</v>
      </c>
      <c r="Y38" s="71">
        <v>1380361</v>
      </c>
      <c r="Z38" s="71">
        <v>610361</v>
      </c>
      <c r="AA38" s="71">
        <v>216935</v>
      </c>
      <c r="AB38" s="71">
        <v>2663467</v>
      </c>
      <c r="AC38" s="71">
        <v>39958342</v>
      </c>
      <c r="AD38" s="71">
        <v>469.5280375461997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3.0750000000000002</v>
      </c>
      <c r="BJ38" s="71">
        <v>1697.384</v>
      </c>
      <c r="BK38" s="71">
        <v>163.96700000000001</v>
      </c>
      <c r="BL38" s="71">
        <v>2405.4216000000001</v>
      </c>
      <c r="BM38" s="71">
        <v>4.6500000000000004</v>
      </c>
      <c r="BN38" s="72"/>
      <c r="BO38" s="71">
        <v>0</v>
      </c>
      <c r="BP38" s="71">
        <v>1</v>
      </c>
      <c r="BQ38" s="71">
        <v>77</v>
      </c>
      <c r="BR38" s="71">
        <v>12</v>
      </c>
      <c r="BS38" s="71">
        <v>270</v>
      </c>
      <c r="BT38" s="71">
        <v>1</v>
      </c>
      <c r="BU38"/>
      <c r="BV38" s="70">
        <v>3732.4875999999999</v>
      </c>
      <c r="BW38" s="70">
        <v>0</v>
      </c>
      <c r="BX38" s="70">
        <v>491.03399999999999</v>
      </c>
      <c r="BY38" s="70">
        <v>0</v>
      </c>
      <c r="BZ38" s="70">
        <v>50.975999999999999</v>
      </c>
      <c r="CA38" s="70">
        <v>0</v>
      </c>
      <c r="CB38" s="70">
        <v>0</v>
      </c>
      <c r="CC38" s="70">
        <v>0</v>
      </c>
      <c r="CD38" s="70">
        <v>0</v>
      </c>
    </row>
    <row r="39" spans="1:82">
      <c r="A39" s="70" t="s">
        <v>1597</v>
      </c>
      <c r="B39" s="70">
        <v>27</v>
      </c>
      <c r="C39" s="70">
        <v>10</v>
      </c>
      <c r="D39" s="70">
        <v>2</v>
      </c>
      <c r="E39" s="70">
        <v>2013</v>
      </c>
      <c r="F39" s="70" t="s">
        <v>180</v>
      </c>
      <c r="G39" s="70" t="s">
        <v>1587</v>
      </c>
      <c r="H39" s="70" t="s">
        <v>1588</v>
      </c>
      <c r="I39" s="148"/>
      <c r="J39" s="71">
        <v>3032.1756693041871</v>
      </c>
      <c r="K39" s="71">
        <v>230.48716457154961</v>
      </c>
      <c r="L39" s="71">
        <v>31.917170803237859</v>
      </c>
      <c r="M39" s="71">
        <v>9651.5816067138676</v>
      </c>
      <c r="N39" s="71">
        <v>4610.0697409818949</v>
      </c>
      <c r="O39" s="71">
        <v>1126.0347378556773</v>
      </c>
      <c r="P39" s="71">
        <v>1078.224325288081</v>
      </c>
      <c r="Q39" s="71">
        <v>206.36970632112201</v>
      </c>
      <c r="R39" s="71">
        <v>225.98388749913511</v>
      </c>
      <c r="S39" s="71">
        <v>427.79886533937997</v>
      </c>
      <c r="T39" s="72"/>
      <c r="U39" s="71">
        <v>348527711</v>
      </c>
      <c r="V39" s="71">
        <v>139134</v>
      </c>
      <c r="W39" s="71">
        <v>923</v>
      </c>
      <c r="X39" s="71">
        <v>2028779</v>
      </c>
      <c r="Y39" s="71">
        <v>1392225</v>
      </c>
      <c r="Z39" s="71">
        <v>615237</v>
      </c>
      <c r="AA39" s="71">
        <v>215845</v>
      </c>
      <c r="AB39" s="71">
        <v>2667830</v>
      </c>
      <c r="AC39" s="71">
        <v>37461758</v>
      </c>
      <c r="AD39" s="71">
        <v>427.79886533937997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3.2530000000000001</v>
      </c>
      <c r="BJ39" s="71">
        <v>1831.383</v>
      </c>
      <c r="BK39" s="71">
        <v>166.17099999999999</v>
      </c>
      <c r="BL39" s="71">
        <v>2550.7381999999998</v>
      </c>
      <c r="BM39" s="71">
        <v>5.0949999999999998</v>
      </c>
      <c r="BN39" s="72"/>
      <c r="BO39" s="71">
        <v>0</v>
      </c>
      <c r="BP39" s="71">
        <v>1</v>
      </c>
      <c r="BQ39" s="71">
        <v>80</v>
      </c>
      <c r="BR39" s="71">
        <v>9</v>
      </c>
      <c r="BS39" s="71">
        <v>266</v>
      </c>
      <c r="BT39" s="71">
        <v>1</v>
      </c>
      <c r="BU39"/>
      <c r="BV39" s="70">
        <v>4052.3332</v>
      </c>
      <c r="BW39" s="70">
        <v>1.2589999999999999</v>
      </c>
      <c r="BX39" s="70">
        <v>460.12099999999998</v>
      </c>
      <c r="BY39" s="70">
        <v>0</v>
      </c>
      <c r="BZ39" s="70">
        <v>42.927</v>
      </c>
      <c r="CA39" s="70">
        <v>0</v>
      </c>
      <c r="CB39" s="70">
        <v>0</v>
      </c>
      <c r="CC39" s="70">
        <v>0</v>
      </c>
      <c r="CD39" s="70">
        <v>0</v>
      </c>
    </row>
    <row r="40" spans="1:82">
      <c r="A40" s="70" t="s">
        <v>1598</v>
      </c>
      <c r="B40" s="70">
        <v>28</v>
      </c>
      <c r="C40" s="70">
        <v>11</v>
      </c>
      <c r="D40" s="70">
        <v>2</v>
      </c>
      <c r="E40" s="70">
        <v>2014</v>
      </c>
      <c r="F40" s="70" t="s">
        <v>181</v>
      </c>
      <c r="G40" s="70" t="s">
        <v>1587</v>
      </c>
      <c r="H40" s="70" t="s">
        <v>1588</v>
      </c>
      <c r="I40" s="148"/>
      <c r="J40" s="71">
        <v>2971.9679961488318</v>
      </c>
      <c r="K40" s="71">
        <v>247.42938855234681</v>
      </c>
      <c r="L40" s="71">
        <v>50.91321898443654</v>
      </c>
      <c r="M40" s="71">
        <v>9479.3016274747624</v>
      </c>
      <c r="N40" s="71">
        <v>4480.679874110635</v>
      </c>
      <c r="O40" s="71">
        <v>1074.7457252435188</v>
      </c>
      <c r="P40" s="71">
        <v>1075.0414448021895</v>
      </c>
      <c r="Q40" s="71">
        <v>198.21734347827999</v>
      </c>
      <c r="R40" s="71">
        <v>214.73454956499671</v>
      </c>
      <c r="S40" s="71">
        <v>438.879961475465</v>
      </c>
      <c r="T40" s="72"/>
      <c r="U40" s="71">
        <v>363482555</v>
      </c>
      <c r="V40" s="71">
        <v>124421</v>
      </c>
      <c r="W40" s="71">
        <v>555</v>
      </c>
      <c r="X40" s="71">
        <v>2001435</v>
      </c>
      <c r="Y40" s="71">
        <v>1404622</v>
      </c>
      <c r="Z40" s="71">
        <v>618467</v>
      </c>
      <c r="AA40" s="71">
        <v>214095</v>
      </c>
      <c r="AB40" s="71">
        <v>2670766</v>
      </c>
      <c r="AC40" s="71">
        <v>35708865</v>
      </c>
      <c r="AD40" s="71">
        <v>438.879961475465</v>
      </c>
      <c r="AE40" s="72"/>
      <c r="AF40" s="71"/>
      <c r="AG40" s="71"/>
      <c r="AH40" s="71"/>
      <c r="AI40" s="71"/>
      <c r="AJ40" s="71"/>
      <c r="AK40" s="71"/>
      <c r="AL40" s="71"/>
      <c r="AM40" s="71"/>
      <c r="AN40" s="71"/>
      <c r="AO40" s="71"/>
      <c r="AP40" s="71"/>
      <c r="AQ40" s="72"/>
      <c r="AR40" s="71">
        <v>9833</v>
      </c>
      <c r="AS40" s="71">
        <v>1037</v>
      </c>
      <c r="AT40" s="71">
        <v>0</v>
      </c>
      <c r="AU40" s="71">
        <v>1</v>
      </c>
      <c r="AV40" s="71">
        <v>0</v>
      </c>
      <c r="AW40" s="71">
        <v>3</v>
      </c>
      <c r="AX40" s="71"/>
      <c r="AY40" s="72"/>
      <c r="AZ40" s="71">
        <v>34492.800000000003</v>
      </c>
      <c r="BA40" s="71">
        <v>58135.5</v>
      </c>
      <c r="BB40" s="71">
        <v>0</v>
      </c>
      <c r="BC40" s="71">
        <v>110</v>
      </c>
      <c r="BD40" s="71">
        <v>0</v>
      </c>
      <c r="BE40" s="71">
        <v>44893.599999999999</v>
      </c>
      <c r="BF40" s="71"/>
      <c r="BG40" s="72"/>
      <c r="BH40" s="71">
        <v>0</v>
      </c>
      <c r="BI40" s="71">
        <v>3.0680000000000001</v>
      </c>
      <c r="BJ40" s="71">
        <v>1895.56</v>
      </c>
      <c r="BK40" s="71">
        <v>176.58799999999999</v>
      </c>
      <c r="BL40" s="71">
        <v>2597.5219999999995</v>
      </c>
      <c r="BM40" s="71">
        <v>5.0759999999999996</v>
      </c>
      <c r="BN40" s="72"/>
      <c r="BO40" s="71">
        <v>0</v>
      </c>
      <c r="BP40" s="71">
        <v>1</v>
      </c>
      <c r="BQ40" s="71">
        <v>77</v>
      </c>
      <c r="BR40" s="71">
        <v>9</v>
      </c>
      <c r="BS40" s="71">
        <v>265</v>
      </c>
      <c r="BT40" s="71">
        <v>1</v>
      </c>
      <c r="BU40"/>
      <c r="BV40" s="70">
        <v>4141.0910000000003</v>
      </c>
      <c r="BW40" s="70">
        <v>2.5859999999999999</v>
      </c>
      <c r="BX40" s="70">
        <v>500.91300000000001</v>
      </c>
      <c r="BY40" s="70">
        <v>0</v>
      </c>
      <c r="BZ40" s="70">
        <v>33.223999999999997</v>
      </c>
      <c r="CA40" s="70">
        <v>0</v>
      </c>
      <c r="CB40" s="70">
        <v>0</v>
      </c>
      <c r="CC40" s="70">
        <v>0</v>
      </c>
      <c r="CD40" s="70">
        <v>0</v>
      </c>
    </row>
    <row r="41" spans="1:82">
      <c r="A41" s="70" t="s">
        <v>1599</v>
      </c>
      <c r="B41" s="70">
        <v>29</v>
      </c>
      <c r="C41" s="70">
        <v>12</v>
      </c>
      <c r="D41" s="70">
        <v>2</v>
      </c>
      <c r="E41" s="70">
        <v>2015</v>
      </c>
      <c r="F41" s="70" t="s">
        <v>182</v>
      </c>
      <c r="G41" s="70" t="s">
        <v>1587</v>
      </c>
      <c r="H41" s="70" t="s">
        <v>1588</v>
      </c>
      <c r="I41" s="148"/>
      <c r="J41" s="71">
        <v>2859.367956301448</v>
      </c>
      <c r="K41" s="71">
        <v>236.39673455037439</v>
      </c>
      <c r="L41" s="71">
        <v>57.217408686888618</v>
      </c>
      <c r="M41" s="71">
        <v>8689.2639167908983</v>
      </c>
      <c r="N41" s="71">
        <v>4226.4682541399461</v>
      </c>
      <c r="O41" s="71">
        <v>1071.3152590086975</v>
      </c>
      <c r="P41" s="71">
        <v>1071.6494403704187</v>
      </c>
      <c r="Q41" s="71">
        <v>194.82586908878699</v>
      </c>
      <c r="R41" s="71">
        <v>192.22154694957061</v>
      </c>
      <c r="S41" s="71">
        <v>336.38442408211552</v>
      </c>
      <c r="T41" s="72"/>
      <c r="U41" s="71">
        <v>368699400</v>
      </c>
      <c r="V41" s="71">
        <v>124421</v>
      </c>
      <c r="W41" s="71">
        <v>555</v>
      </c>
      <c r="X41" s="71">
        <v>2001435</v>
      </c>
      <c r="Y41" s="71">
        <v>1423876</v>
      </c>
      <c r="Z41" s="71">
        <v>622426</v>
      </c>
      <c r="AA41" s="71">
        <v>213251</v>
      </c>
      <c r="AB41" s="71">
        <v>2681555</v>
      </c>
      <c r="AC41" s="71">
        <v>32857137</v>
      </c>
      <c r="AD41" s="71">
        <v>336.38442408211552</v>
      </c>
      <c r="AE41" s="72"/>
      <c r="AF41" s="71">
        <v>2997454877.7780442</v>
      </c>
      <c r="AG41" s="71">
        <v>198977873.91232169</v>
      </c>
      <c r="AH41" s="71">
        <v>11639096.19266969</v>
      </c>
      <c r="AI41" s="71">
        <v>12495573335.69277</v>
      </c>
      <c r="AJ41" s="71">
        <v>6446469984.2642717</v>
      </c>
      <c r="AK41" s="71">
        <v>0</v>
      </c>
      <c r="AL41" s="71">
        <v>0</v>
      </c>
      <c r="AM41" s="71">
        <v>367495864.04984671</v>
      </c>
      <c r="AN41" s="71">
        <v>0</v>
      </c>
      <c r="AO41" s="71">
        <v>0</v>
      </c>
      <c r="AP41" s="71">
        <v>22517611031.889923</v>
      </c>
      <c r="AQ41" s="72"/>
      <c r="AR41" s="71">
        <v>10981</v>
      </c>
      <c r="AS41" s="71">
        <v>1257</v>
      </c>
      <c r="AT41" s="71">
        <v>0</v>
      </c>
      <c r="AU41" s="71">
        <v>1</v>
      </c>
      <c r="AV41" s="71">
        <v>0</v>
      </c>
      <c r="AW41" s="71">
        <v>3</v>
      </c>
      <c r="AX41" s="71"/>
      <c r="AY41" s="72"/>
      <c r="AZ41" s="71">
        <v>39156.5</v>
      </c>
      <c r="BA41" s="71">
        <v>64583</v>
      </c>
      <c r="BB41" s="71">
        <v>0</v>
      </c>
      <c r="BC41" s="71">
        <v>110</v>
      </c>
      <c r="BD41" s="71">
        <v>0</v>
      </c>
      <c r="BE41" s="71">
        <v>44893.599999999999</v>
      </c>
      <c r="BF41" s="71"/>
      <c r="BG41" s="72"/>
      <c r="BH41" s="71">
        <v>0</v>
      </c>
      <c r="BI41" s="71">
        <v>3.0920000000000001</v>
      </c>
      <c r="BJ41" s="71">
        <v>1832.921</v>
      </c>
      <c r="BK41" s="71">
        <v>149.95599999999999</v>
      </c>
      <c r="BL41" s="71">
        <v>2593.038</v>
      </c>
      <c r="BM41" s="71">
        <v>5.1559999999999997</v>
      </c>
      <c r="BN41" s="72"/>
      <c r="BO41" s="71">
        <v>0</v>
      </c>
      <c r="BP41" s="71">
        <v>1</v>
      </c>
      <c r="BQ41" s="71">
        <v>76</v>
      </c>
      <c r="BR41" s="71">
        <v>10</v>
      </c>
      <c r="BS41" s="71">
        <v>263</v>
      </c>
      <c r="BT41" s="71">
        <v>1</v>
      </c>
      <c r="BU41"/>
      <c r="BV41" s="70">
        <v>4090.41</v>
      </c>
      <c r="BW41" s="70">
        <v>1.927</v>
      </c>
      <c r="BX41" s="70">
        <v>461.959</v>
      </c>
      <c r="BY41" s="70">
        <v>0</v>
      </c>
      <c r="BZ41" s="70">
        <v>29.478000000000002</v>
      </c>
      <c r="CA41" s="70">
        <v>0.38900000000000001</v>
      </c>
      <c r="CB41" s="70">
        <v>0</v>
      </c>
      <c r="CC41" s="70">
        <v>0</v>
      </c>
      <c r="CD41" s="70">
        <v>0</v>
      </c>
    </row>
    <row r="42" spans="1:82">
      <c r="A42" s="70" t="s">
        <v>1600</v>
      </c>
      <c r="B42" s="70">
        <v>30</v>
      </c>
      <c r="C42" s="70">
        <v>13</v>
      </c>
      <c r="D42" s="70">
        <v>2</v>
      </c>
      <c r="E42" s="70">
        <v>2016</v>
      </c>
      <c r="F42" s="70" t="s">
        <v>155</v>
      </c>
      <c r="G42" s="70" t="s">
        <v>1587</v>
      </c>
      <c r="H42" s="70" t="s">
        <v>1588</v>
      </c>
      <c r="I42" s="148"/>
      <c r="J42" s="71">
        <v>2906.9627104736328</v>
      </c>
      <c r="K42" s="71">
        <v>230.24798942191416</v>
      </c>
      <c r="L42" s="71">
        <v>54.697702836851022</v>
      </c>
      <c r="M42" s="71">
        <v>7924.1697810609967</v>
      </c>
      <c r="N42" s="71">
        <v>4279.5044628825945</v>
      </c>
      <c r="O42" s="71">
        <v>1066.4943671927113</v>
      </c>
      <c r="P42" s="71">
        <v>1057.4571004509089</v>
      </c>
      <c r="Q42" s="71">
        <v>190.10080555970146</v>
      </c>
      <c r="R42" s="71">
        <v>207.22982956153123</v>
      </c>
      <c r="S42" s="71">
        <v>353.40510744971016</v>
      </c>
      <c r="T42" s="72"/>
      <c r="U42" s="71">
        <v>355779788</v>
      </c>
      <c r="V42" s="71">
        <v>124421</v>
      </c>
      <c r="W42" s="71">
        <v>555</v>
      </c>
      <c r="X42" s="71">
        <v>2001435</v>
      </c>
      <c r="Y42" s="71">
        <v>1441957</v>
      </c>
      <c r="Z42" s="71">
        <v>627242</v>
      </c>
      <c r="AA42" s="71">
        <v>217641</v>
      </c>
      <c r="AB42" s="71">
        <v>2691425</v>
      </c>
      <c r="AC42" s="71">
        <v>35392815.02641701</v>
      </c>
      <c r="AD42" s="71">
        <v>353.40510744971021</v>
      </c>
      <c r="AE42" s="72"/>
      <c r="AF42" s="71">
        <v>3035143349.7774539</v>
      </c>
      <c r="AG42" s="71">
        <v>180596852.34101671</v>
      </c>
      <c r="AH42" s="71">
        <v>8274664.9898335217</v>
      </c>
      <c r="AI42" s="71">
        <v>12161844216.77968</v>
      </c>
      <c r="AJ42" s="71">
        <v>6167399536.9388666</v>
      </c>
      <c r="AK42" s="71">
        <v>0</v>
      </c>
      <c r="AL42" s="71">
        <v>0</v>
      </c>
      <c r="AM42" s="71">
        <v>369135065.24493891</v>
      </c>
      <c r="AN42" s="71">
        <v>0</v>
      </c>
      <c r="AO42" s="71">
        <v>0</v>
      </c>
      <c r="AP42" s="71">
        <v>21922393686.071789</v>
      </c>
      <c r="AQ42" s="72"/>
      <c r="AR42" s="71">
        <v>12026</v>
      </c>
      <c r="AS42" s="71">
        <v>1427</v>
      </c>
      <c r="AT42" s="71">
        <v>0</v>
      </c>
      <c r="AU42" s="71">
        <v>1</v>
      </c>
      <c r="AV42" s="71">
        <v>0</v>
      </c>
      <c r="AW42" s="71">
        <v>6</v>
      </c>
      <c r="AX42" s="71"/>
      <c r="AY42" s="72"/>
      <c r="AZ42" s="71">
        <v>43319.199999999997</v>
      </c>
      <c r="BA42" s="71">
        <v>67391.7</v>
      </c>
      <c r="BB42" s="71">
        <v>0</v>
      </c>
      <c r="BC42" s="71">
        <v>110</v>
      </c>
      <c r="BD42" s="71">
        <v>0</v>
      </c>
      <c r="BE42" s="71">
        <v>47663.6</v>
      </c>
      <c r="BF42" s="71"/>
      <c r="BG42" s="72"/>
      <c r="BH42" s="71">
        <v>0</v>
      </c>
      <c r="BI42" s="71">
        <v>3.069</v>
      </c>
      <c r="BJ42" s="71">
        <v>1848.0630000000001</v>
      </c>
      <c r="BK42" s="71">
        <v>143.964</v>
      </c>
      <c r="BL42" s="71">
        <v>2497.5860000000002</v>
      </c>
      <c r="BM42" s="71">
        <v>4.976</v>
      </c>
      <c r="BN42" s="72"/>
      <c r="BO42" s="71">
        <v>0</v>
      </c>
      <c r="BP42" s="71">
        <v>1</v>
      </c>
      <c r="BQ42" s="71">
        <v>79</v>
      </c>
      <c r="BR42" s="71">
        <v>10</v>
      </c>
      <c r="BS42" s="71">
        <v>269</v>
      </c>
      <c r="BT42" s="71">
        <v>1</v>
      </c>
      <c r="BU42"/>
      <c r="BV42" s="70">
        <v>4063.5940000000001</v>
      </c>
      <c r="BW42" s="70">
        <v>2.7690000000000001</v>
      </c>
      <c r="BX42" s="70">
        <v>394.03199999999998</v>
      </c>
      <c r="BY42" s="70">
        <v>0</v>
      </c>
      <c r="BZ42" s="70">
        <v>37.262999999999998</v>
      </c>
      <c r="CA42" s="70">
        <v>0</v>
      </c>
      <c r="CB42" s="70">
        <v>0</v>
      </c>
      <c r="CC42" s="70">
        <v>0</v>
      </c>
      <c r="CD42" s="70">
        <v>0</v>
      </c>
    </row>
    <row r="43" spans="1:82">
      <c r="A43" s="70" t="s">
        <v>1601</v>
      </c>
      <c r="B43" s="70">
        <v>31</v>
      </c>
      <c r="C43" s="70">
        <v>14</v>
      </c>
      <c r="D43" s="70">
        <v>2</v>
      </c>
      <c r="E43" s="70">
        <v>2017</v>
      </c>
      <c r="F43" s="70" t="s">
        <v>156</v>
      </c>
      <c r="G43" s="70" t="s">
        <v>1587</v>
      </c>
      <c r="H43" s="70" t="s">
        <v>1588</v>
      </c>
      <c r="I43" s="148"/>
      <c r="J43" s="71">
        <v>2520.3588828479433</v>
      </c>
      <c r="K43" s="71">
        <v>226.53404569248008</v>
      </c>
      <c r="L43" s="71">
        <v>46.331823271525906</v>
      </c>
      <c r="M43" s="71">
        <v>7116.8392286771905</v>
      </c>
      <c r="N43" s="71">
        <v>4046.9186036571823</v>
      </c>
      <c r="O43" s="71">
        <v>1056.8155423116566</v>
      </c>
      <c r="P43" s="71">
        <v>1048.7935142519393</v>
      </c>
      <c r="Q43" s="71">
        <v>184.583518722897</v>
      </c>
      <c r="R43" s="71">
        <v>208.73896583439219</v>
      </c>
      <c r="S43" s="71">
        <v>349.8941329950261</v>
      </c>
      <c r="T43" s="72"/>
      <c r="U43" s="71">
        <v>368162330</v>
      </c>
      <c r="V43" s="71">
        <v>124421</v>
      </c>
      <c r="W43" s="71">
        <v>555</v>
      </c>
      <c r="X43" s="71">
        <v>2001435</v>
      </c>
      <c r="Y43" s="71">
        <v>1462007</v>
      </c>
      <c r="Z43" s="71">
        <v>631860</v>
      </c>
      <c r="AA43" s="71">
        <v>217234</v>
      </c>
      <c r="AB43" s="71">
        <v>2702432</v>
      </c>
      <c r="AC43" s="71">
        <v>36357941.999999993</v>
      </c>
      <c r="AD43" s="71">
        <v>349.8941329950261</v>
      </c>
      <c r="AE43" s="72"/>
      <c r="AF43" s="71">
        <v>2956907438.1191201</v>
      </c>
      <c r="AG43" s="71">
        <v>190283860.17767739</v>
      </c>
      <c r="AH43" s="71">
        <v>9705197.4817296676</v>
      </c>
      <c r="AI43" s="71">
        <v>12442602254.83556</v>
      </c>
      <c r="AJ43" s="71">
        <v>6703019977.2813025</v>
      </c>
      <c r="AK43" s="71">
        <v>0</v>
      </c>
      <c r="AL43" s="71">
        <v>0</v>
      </c>
      <c r="AM43" s="71">
        <v>371224658.13110918</v>
      </c>
      <c r="AN43" s="71">
        <v>0</v>
      </c>
      <c r="AO43" s="71">
        <v>0</v>
      </c>
      <c r="AP43" s="71">
        <v>22673743386.026497</v>
      </c>
      <c r="AQ43" s="72"/>
      <c r="AR43" s="71">
        <v>12695</v>
      </c>
      <c r="AS43" s="71">
        <v>1560</v>
      </c>
      <c r="AT43" s="71">
        <v>0</v>
      </c>
      <c r="AU43" s="71">
        <v>1</v>
      </c>
      <c r="AV43" s="71">
        <v>0</v>
      </c>
      <c r="AW43" s="71">
        <v>7</v>
      </c>
      <c r="AX43" s="71"/>
      <c r="AY43" s="72"/>
      <c r="AZ43" s="71">
        <v>45968.2</v>
      </c>
      <c r="BA43" s="71">
        <v>77622.299999999959</v>
      </c>
      <c r="BB43" s="71">
        <v>0</v>
      </c>
      <c r="BC43" s="71">
        <v>110</v>
      </c>
      <c r="BD43" s="71">
        <v>0</v>
      </c>
      <c r="BE43" s="71">
        <v>48983.6</v>
      </c>
      <c r="BF43" s="71"/>
      <c r="BG43" s="72"/>
      <c r="BH43" s="71">
        <v>0</v>
      </c>
      <c r="BI43" s="71">
        <v>3.0609999999999999</v>
      </c>
      <c r="BJ43" s="71">
        <v>1836.21</v>
      </c>
      <c r="BK43" s="71">
        <v>128.93</v>
      </c>
      <c r="BL43" s="71">
        <v>2629.2719999999999</v>
      </c>
      <c r="BM43" s="71">
        <v>4.9249999999999998</v>
      </c>
      <c r="BN43" s="72"/>
      <c r="BO43" s="71">
        <v>0</v>
      </c>
      <c r="BP43" s="71">
        <v>1</v>
      </c>
      <c r="BQ43" s="71">
        <v>74</v>
      </c>
      <c r="BR43" s="71">
        <v>11</v>
      </c>
      <c r="BS43" s="71">
        <v>268</v>
      </c>
      <c r="BT43" s="71">
        <v>1</v>
      </c>
      <c r="BU43"/>
      <c r="BV43" s="70">
        <v>4073.877</v>
      </c>
      <c r="BW43" s="70">
        <v>2.887</v>
      </c>
      <c r="BX43" s="70">
        <v>487.26799999999997</v>
      </c>
      <c r="BY43" s="70">
        <v>0</v>
      </c>
      <c r="BZ43" s="70">
        <v>38.366</v>
      </c>
      <c r="CA43" s="70">
        <v>0</v>
      </c>
      <c r="CB43" s="70">
        <v>0</v>
      </c>
      <c r="CC43" s="70">
        <v>0</v>
      </c>
      <c r="CD43" s="70">
        <v>0</v>
      </c>
    </row>
    <row r="44" spans="1:82">
      <c r="A44" s="70" t="s">
        <v>1602</v>
      </c>
      <c r="B44" s="70">
        <v>32</v>
      </c>
      <c r="C44" s="70">
        <v>15</v>
      </c>
      <c r="D44" s="70">
        <v>2</v>
      </c>
      <c r="E44" s="70">
        <v>2018</v>
      </c>
      <c r="F44" s="70" t="s">
        <v>183</v>
      </c>
      <c r="G44" s="70" t="s">
        <v>1587</v>
      </c>
      <c r="H44" s="70" t="s">
        <v>1588</v>
      </c>
      <c r="I44" s="148"/>
      <c r="J44" s="71">
        <v>2282.282575207133</v>
      </c>
      <c r="K44" s="71">
        <v>203.57051823704776</v>
      </c>
      <c r="L44" s="71">
        <v>42.905232122345474</v>
      </c>
      <c r="M44" s="71">
        <v>6208.7669890147281</v>
      </c>
      <c r="N44" s="71">
        <v>3297.5973778338025</v>
      </c>
      <c r="O44" s="71">
        <v>1042.6664710662769</v>
      </c>
      <c r="P44" s="71">
        <v>1042.9183650085251</v>
      </c>
      <c r="Q44" s="71">
        <v>172.04625811721601</v>
      </c>
      <c r="R44" s="71">
        <v>209.24309064784842</v>
      </c>
      <c r="S44" s="71">
        <v>392.48253004499406</v>
      </c>
      <c r="T44" s="72"/>
      <c r="U44" s="71">
        <v>382126015</v>
      </c>
      <c r="V44" s="71">
        <v>124421</v>
      </c>
      <c r="W44" s="71">
        <v>555</v>
      </c>
      <c r="X44" s="71">
        <v>2001435</v>
      </c>
      <c r="Y44" s="71">
        <v>1482617</v>
      </c>
      <c r="Z44" s="71">
        <v>635337</v>
      </c>
      <c r="AA44" s="71">
        <v>218189</v>
      </c>
      <c r="AB44" s="71">
        <v>2714484</v>
      </c>
      <c r="AC44" s="71">
        <v>36302914</v>
      </c>
      <c r="AD44" s="71">
        <v>392.48253004499412</v>
      </c>
      <c r="AE44" s="72"/>
      <c r="AF44" s="71">
        <v>2938463610.2377682</v>
      </c>
      <c r="AG44" s="71">
        <v>174064739.47514749</v>
      </c>
      <c r="AH44" s="71">
        <v>9319086.9143874478</v>
      </c>
      <c r="AI44" s="71">
        <v>12016058526.800631</v>
      </c>
      <c r="AJ44" s="71">
        <v>6075240673.7985535</v>
      </c>
      <c r="AK44" s="71">
        <v>0</v>
      </c>
      <c r="AL44" s="71">
        <v>0</v>
      </c>
      <c r="AM44" s="71">
        <v>373651737.60899937</v>
      </c>
      <c r="AN44" s="71">
        <v>0</v>
      </c>
      <c r="AO44" s="71">
        <v>0</v>
      </c>
      <c r="AP44" s="71">
        <v>21586798374.835487</v>
      </c>
      <c r="AQ44" s="72"/>
      <c r="AR44" s="71">
        <v>13437</v>
      </c>
      <c r="AS44" s="71">
        <v>1662</v>
      </c>
      <c r="AT44" s="71">
        <v>0</v>
      </c>
      <c r="AU44" s="71">
        <v>1</v>
      </c>
      <c r="AV44" s="71">
        <v>0</v>
      </c>
      <c r="AW44" s="71">
        <v>7</v>
      </c>
      <c r="AX44" s="71"/>
      <c r="AY44" s="72"/>
      <c r="AZ44" s="71">
        <v>49142.400000000096</v>
      </c>
      <c r="BA44" s="71">
        <v>82165.8</v>
      </c>
      <c r="BB44" s="71">
        <v>0</v>
      </c>
      <c r="BC44" s="71">
        <v>110</v>
      </c>
      <c r="BD44" s="71">
        <v>0</v>
      </c>
      <c r="BE44" s="71">
        <v>49033.599999999999</v>
      </c>
      <c r="BF44" s="71"/>
      <c r="BG44" s="72"/>
      <c r="BH44" s="71">
        <v>0</v>
      </c>
      <c r="BI44" s="71">
        <v>2.7149999999999999</v>
      </c>
      <c r="BJ44" s="71">
        <v>1536.8219999999999</v>
      </c>
      <c r="BK44" s="71">
        <v>99.603999999999999</v>
      </c>
      <c r="BL44" s="71">
        <v>2364.5630000000001</v>
      </c>
      <c r="BM44" s="71">
        <v>0</v>
      </c>
      <c r="BN44" s="72"/>
      <c r="BO44" s="71">
        <v>0</v>
      </c>
      <c r="BP44" s="71">
        <v>1</v>
      </c>
      <c r="BQ44" s="71">
        <v>74</v>
      </c>
      <c r="BR44" s="71">
        <v>11</v>
      </c>
      <c r="BS44" s="71">
        <v>259</v>
      </c>
      <c r="BT44" s="71">
        <v>0</v>
      </c>
      <c r="BU44"/>
      <c r="BV44" s="70">
        <v>3488.9140000000002</v>
      </c>
      <c r="BW44" s="70">
        <v>0.84899999999999998</v>
      </c>
      <c r="BX44" s="70">
        <v>478.93700000000001</v>
      </c>
      <c r="BY44" s="70">
        <v>0</v>
      </c>
      <c r="BZ44" s="70">
        <v>35.003999999999998</v>
      </c>
      <c r="CA44" s="70">
        <v>0</v>
      </c>
      <c r="CB44" s="70">
        <v>0</v>
      </c>
      <c r="CC44" s="70">
        <v>0</v>
      </c>
      <c r="CD44" s="70">
        <v>0</v>
      </c>
    </row>
    <row r="45" spans="1:82">
      <c r="A45" s="70" t="s">
        <v>1603</v>
      </c>
      <c r="B45" s="70">
        <v>33</v>
      </c>
      <c r="C45" s="70">
        <v>16</v>
      </c>
      <c r="D45" s="70">
        <v>2</v>
      </c>
      <c r="E45" s="70">
        <v>2019</v>
      </c>
      <c r="F45" s="70" t="s">
        <v>158</v>
      </c>
      <c r="G45" s="1064" t="s">
        <v>1587</v>
      </c>
      <c r="H45" s="70" t="s">
        <v>1588</v>
      </c>
      <c r="I45" s="148"/>
      <c r="J45" s="71">
        <v>2079.4352041783886</v>
      </c>
      <c r="K45" s="71">
        <v>182.76890531182082</v>
      </c>
      <c r="L45" s="71">
        <v>43.271405231943795</v>
      </c>
      <c r="M45" s="71">
        <v>5915.2066402965866</v>
      </c>
      <c r="N45" s="71">
        <v>2916.0654480574049</v>
      </c>
      <c r="O45" s="71">
        <v>1015.2890750616078</v>
      </c>
      <c r="P45" s="71">
        <v>1028.2738838167509</v>
      </c>
      <c r="Q45" s="71">
        <v>168.494817647258</v>
      </c>
      <c r="R45" s="71">
        <v>217.59306862886189</v>
      </c>
      <c r="S45" s="71">
        <v>410.52472458130933</v>
      </c>
      <c r="T45" s="72"/>
      <c r="U45" s="71">
        <v>357471261</v>
      </c>
      <c r="V45" s="71">
        <v>124421</v>
      </c>
      <c r="W45" s="71">
        <v>555</v>
      </c>
      <c r="X45" s="71">
        <v>2001435</v>
      </c>
      <c r="Y45" s="71">
        <v>1507628</v>
      </c>
      <c r="Z45" s="71">
        <v>635639</v>
      </c>
      <c r="AA45" s="71">
        <v>213515</v>
      </c>
      <c r="AB45" s="71">
        <v>2730420</v>
      </c>
      <c r="AC45" s="71">
        <v>38369931</v>
      </c>
      <c r="AD45" s="71">
        <v>410.52472458130927</v>
      </c>
      <c r="AE45" s="72"/>
      <c r="AF45" s="71">
        <v>2725980856.288588</v>
      </c>
      <c r="AG45" s="71">
        <v>164455788.60057831</v>
      </c>
      <c r="AH45" s="71">
        <v>9889241.4198722579</v>
      </c>
      <c r="AI45" s="71">
        <v>12107691042.25606</v>
      </c>
      <c r="AJ45" s="71">
        <v>5577705768.6689787</v>
      </c>
      <c r="AK45" s="71">
        <v>0</v>
      </c>
      <c r="AL45" s="71">
        <v>0</v>
      </c>
      <c r="AM45" s="71">
        <v>371862649.40924484</v>
      </c>
      <c r="AN45" s="71">
        <v>0</v>
      </c>
      <c r="AO45" s="71">
        <v>0</v>
      </c>
      <c r="AP45" s="71">
        <v>20957585346.643322</v>
      </c>
      <c r="AQ45" s="72"/>
      <c r="AR45" s="71">
        <v>14183</v>
      </c>
      <c r="AS45" s="71">
        <v>1852</v>
      </c>
      <c r="AT45" s="71">
        <v>0</v>
      </c>
      <c r="AU45" s="71">
        <v>1</v>
      </c>
      <c r="AV45" s="71">
        <v>0</v>
      </c>
      <c r="AW45" s="71">
        <v>7</v>
      </c>
      <c r="AX45" s="71"/>
      <c r="AY45" s="72"/>
      <c r="AZ45" s="71">
        <v>52391.900000000271</v>
      </c>
      <c r="BA45" s="71">
        <v>88274.300000000061</v>
      </c>
      <c r="BB45" s="71">
        <v>0</v>
      </c>
      <c r="BC45" s="71">
        <v>110</v>
      </c>
      <c r="BD45" s="71">
        <v>0</v>
      </c>
      <c r="BE45" s="71">
        <v>49033.599999999999</v>
      </c>
      <c r="BF45" s="71"/>
      <c r="BG45" s="72"/>
      <c r="BH45" s="71">
        <v>0</v>
      </c>
      <c r="BI45" s="71">
        <v>2.4449999999999998</v>
      </c>
      <c r="BJ45" s="71">
        <v>1369.4960000000001</v>
      </c>
      <c r="BK45" s="71">
        <v>96.117000000000004</v>
      </c>
      <c r="BL45" s="71">
        <v>2161.7539999999999</v>
      </c>
      <c r="BM45" s="71">
        <v>0</v>
      </c>
      <c r="BN45" s="72"/>
      <c r="BO45" s="71">
        <v>0</v>
      </c>
      <c r="BP45" s="71">
        <v>1</v>
      </c>
      <c r="BQ45" s="71">
        <v>72</v>
      </c>
      <c r="BR45" s="71">
        <v>11</v>
      </c>
      <c r="BS45" s="71">
        <v>265</v>
      </c>
      <c r="BT45" s="71">
        <v>0</v>
      </c>
      <c r="BU45"/>
      <c r="BV45" s="70">
        <v>3082.297</v>
      </c>
      <c r="BW45" s="70">
        <v>2.7160000000000002</v>
      </c>
      <c r="BX45" s="70">
        <v>500.37599999999998</v>
      </c>
      <c r="BY45" s="70">
        <v>3.827</v>
      </c>
      <c r="BZ45" s="70">
        <v>40.524999999999999</v>
      </c>
      <c r="CA45" s="70">
        <v>7.0999999999999994E-2</v>
      </c>
      <c r="CB45" s="70">
        <v>0</v>
      </c>
      <c r="CC45" s="70">
        <v>0</v>
      </c>
      <c r="CD45" s="70">
        <v>0</v>
      </c>
    </row>
    <row r="46" spans="1:82">
      <c r="A46" s="70" t="s">
        <v>1604</v>
      </c>
      <c r="B46" s="70">
        <v>34</v>
      </c>
      <c r="C46" s="70">
        <v>17</v>
      </c>
      <c r="D46" s="70">
        <v>2</v>
      </c>
      <c r="E46" s="70">
        <v>2020</v>
      </c>
      <c r="F46" s="70" t="s">
        <v>159</v>
      </c>
      <c r="G46" s="1064" t="s">
        <v>1587</v>
      </c>
      <c r="H46" s="70" t="s">
        <v>1588</v>
      </c>
      <c r="I46" s="148"/>
      <c r="J46" s="71">
        <v>2005.815649802332</v>
      </c>
      <c r="K46" s="71">
        <v>191.44327121857845</v>
      </c>
      <c r="L46" s="71">
        <v>46.85218895348509</v>
      </c>
      <c r="M46" s="71">
        <v>5795.8590325983851</v>
      </c>
      <c r="N46" s="71">
        <v>3607.0007166792893</v>
      </c>
      <c r="O46" s="71">
        <v>894.67410780819228</v>
      </c>
      <c r="P46" s="71">
        <v>968.16184599464873</v>
      </c>
      <c r="Q46" s="71">
        <v>161.55020056627399</v>
      </c>
      <c r="R46" s="71">
        <v>214.98991468930777</v>
      </c>
      <c r="S46" s="71">
        <v>338.16916557465402</v>
      </c>
      <c r="T46" s="72"/>
      <c r="U46" s="71">
        <v>353149426</v>
      </c>
      <c r="V46" s="71">
        <v>125087</v>
      </c>
      <c r="W46" s="71">
        <v>678</v>
      </c>
      <c r="X46" s="71">
        <v>2077053</v>
      </c>
      <c r="Y46" s="71">
        <v>1529354</v>
      </c>
      <c r="Z46" s="71">
        <v>639310</v>
      </c>
      <c r="AA46" s="71">
        <v>213677</v>
      </c>
      <c r="AB46" s="71">
        <v>2739963</v>
      </c>
      <c r="AC46" s="71">
        <v>38111212</v>
      </c>
      <c r="AD46" s="71">
        <v>338.16916557465402</v>
      </c>
      <c r="AE46" s="72"/>
      <c r="AF46" s="71">
        <v>2562836411.7615852</v>
      </c>
      <c r="AG46" s="71">
        <v>155593330.92157537</v>
      </c>
      <c r="AH46" s="71">
        <v>10820209.177302096</v>
      </c>
      <c r="AI46" s="71">
        <v>11353433245.346724</v>
      </c>
      <c r="AJ46" s="71">
        <v>6801978795.9074402</v>
      </c>
      <c r="AK46" s="71"/>
      <c r="AL46" s="71"/>
      <c r="AM46" s="71">
        <v>357595613.12385231</v>
      </c>
      <c r="AN46" s="71"/>
      <c r="AO46" s="71"/>
      <c r="AP46" s="71">
        <v>21242257606.238476</v>
      </c>
      <c r="AQ46" s="72"/>
      <c r="AR46" s="71">
        <v>15009</v>
      </c>
      <c r="AS46" s="71">
        <v>1949</v>
      </c>
      <c r="AT46" s="71">
        <v>0</v>
      </c>
      <c r="AU46" s="71">
        <v>1</v>
      </c>
      <c r="AV46" s="71">
        <v>0</v>
      </c>
      <c r="AW46" s="71">
        <v>7</v>
      </c>
      <c r="AX46" s="71"/>
      <c r="AY46" s="72"/>
      <c r="AZ46" s="71">
        <v>56270.500000000357</v>
      </c>
      <c r="BA46" s="71">
        <v>90605.39999999979</v>
      </c>
      <c r="BB46" s="71">
        <v>0</v>
      </c>
      <c r="BC46" s="71">
        <v>110</v>
      </c>
      <c r="BD46" s="71">
        <v>0</v>
      </c>
      <c r="BE46" s="71">
        <v>49033.599999999999</v>
      </c>
      <c r="BF46" s="71"/>
      <c r="BG46" s="72"/>
      <c r="BH46" s="71">
        <v>0</v>
      </c>
      <c r="BI46" s="71">
        <v>0</v>
      </c>
      <c r="BJ46" s="71">
        <v>1255.846</v>
      </c>
      <c r="BK46" s="71">
        <v>109.905</v>
      </c>
      <c r="BL46" s="71">
        <v>1941.6490000000001</v>
      </c>
      <c r="BM46" s="71">
        <v>0</v>
      </c>
      <c r="BN46" s="72"/>
      <c r="BO46" s="71">
        <v>0</v>
      </c>
      <c r="BP46" s="71">
        <v>0</v>
      </c>
      <c r="BQ46" s="71">
        <v>71</v>
      </c>
      <c r="BR46" s="71">
        <v>11</v>
      </c>
      <c r="BS46" s="71">
        <v>251</v>
      </c>
      <c r="BT46" s="71">
        <v>0</v>
      </c>
      <c r="BU46"/>
      <c r="BV46" s="70">
        <v>2818.2759999999998</v>
      </c>
      <c r="BW46" s="70">
        <v>0</v>
      </c>
      <c r="BX46" s="70">
        <v>448.91399999999999</v>
      </c>
      <c r="BY46" s="70">
        <v>3.101</v>
      </c>
      <c r="BZ46" s="70">
        <v>37.036000000000001</v>
      </c>
      <c r="CA46" s="70">
        <v>7.2999999999999995E-2</v>
      </c>
      <c r="CB46" s="70">
        <v>0</v>
      </c>
      <c r="CC46" s="70">
        <v>0</v>
      </c>
      <c r="CD46" s="70">
        <v>0</v>
      </c>
    </row>
    <row r="47" spans="1:82">
      <c r="A47" s="70" t="s">
        <v>1605</v>
      </c>
      <c r="B47" s="70">
        <v>34</v>
      </c>
      <c r="C47" s="70">
        <v>18</v>
      </c>
      <c r="D47" s="70">
        <v>2</v>
      </c>
      <c r="E47" s="70">
        <v>2021</v>
      </c>
      <c r="F47" s="70" t="s">
        <v>160</v>
      </c>
      <c r="G47" s="70" t="s">
        <v>1587</v>
      </c>
      <c r="H47" s="70" t="s">
        <v>1588</v>
      </c>
      <c r="I47" s="148"/>
      <c r="J47" s="71">
        <v>1952.900934434552</v>
      </c>
      <c r="K47" s="71">
        <v>206.25031615340157</v>
      </c>
      <c r="L47" s="71">
        <v>44.820558144074347</v>
      </c>
      <c r="M47" s="71">
        <v>5865.0584682914105</v>
      </c>
      <c r="N47" s="71">
        <v>3039.0489472098757</v>
      </c>
      <c r="O47" s="71">
        <v>872.20085001416749</v>
      </c>
      <c r="P47" s="71">
        <v>992.48334871841791</v>
      </c>
      <c r="Q47" s="71">
        <v>159.52507966995199</v>
      </c>
      <c r="R47" s="71">
        <v>227.62507375682154</v>
      </c>
      <c r="S47" s="71">
        <v>376.84201868321151</v>
      </c>
      <c r="T47" s="72"/>
      <c r="U47" s="71">
        <v>408182566</v>
      </c>
      <c r="V47" s="71">
        <v>125087</v>
      </c>
      <c r="W47" s="71">
        <v>678</v>
      </c>
      <c r="X47" s="71">
        <v>2077053</v>
      </c>
      <c r="Y47" s="71">
        <v>1558513</v>
      </c>
      <c r="Z47" s="71">
        <v>641732</v>
      </c>
      <c r="AA47" s="71">
        <v>213593</v>
      </c>
      <c r="AB47" s="71">
        <v>2732197</v>
      </c>
      <c r="AC47" s="71">
        <v>39145244.999999993</v>
      </c>
      <c r="AD47" s="71">
        <v>376.84201868321151</v>
      </c>
      <c r="AE47" s="72"/>
      <c r="AF47" s="71">
        <v>2773953587.5960188</v>
      </c>
      <c r="AG47" s="71">
        <v>181658739.70665997</v>
      </c>
      <c r="AH47" s="71">
        <v>9585916.8855087236</v>
      </c>
      <c r="AI47" s="71">
        <v>12978999142.086313</v>
      </c>
      <c r="AJ47" s="71">
        <v>6324981312.2397146</v>
      </c>
      <c r="AK47" s="71">
        <v>0</v>
      </c>
      <c r="AL47" s="71">
        <v>0</v>
      </c>
      <c r="AM47" s="71">
        <v>358638800.47681576</v>
      </c>
      <c r="AN47" s="71">
        <v>0</v>
      </c>
      <c r="AO47" s="71">
        <v>0</v>
      </c>
      <c r="AP47" s="71">
        <v>22627817498.991032</v>
      </c>
      <c r="AQ47" s="72"/>
      <c r="AR47" s="71">
        <v>15814</v>
      </c>
      <c r="AS47" s="71">
        <v>1970</v>
      </c>
      <c r="AT47" s="71">
        <v>0</v>
      </c>
      <c r="AU47" s="71">
        <v>1</v>
      </c>
      <c r="AV47" s="71">
        <v>0</v>
      </c>
      <c r="AW47" s="71">
        <v>7</v>
      </c>
      <c r="AX47" s="71"/>
      <c r="AY47" s="72"/>
      <c r="AZ47" s="71">
        <v>60203.900000000387</v>
      </c>
      <c r="BA47" s="71">
        <v>91115.999999999796</v>
      </c>
      <c r="BB47" s="71">
        <v>0</v>
      </c>
      <c r="BC47" s="71">
        <v>110</v>
      </c>
      <c r="BD47" s="71">
        <v>0</v>
      </c>
      <c r="BE47" s="71">
        <v>49033.599999999999</v>
      </c>
      <c r="BF47" s="71"/>
      <c r="BG47" s="72"/>
      <c r="BH47" s="71">
        <v>0</v>
      </c>
      <c r="BI47" s="71">
        <v>0</v>
      </c>
      <c r="BJ47" s="71">
        <v>1376.75</v>
      </c>
      <c r="BK47" s="71">
        <v>74.274000000000001</v>
      </c>
      <c r="BL47" s="71">
        <v>2049.404</v>
      </c>
      <c r="BM47" s="71">
        <v>0</v>
      </c>
      <c r="BN47" s="72"/>
      <c r="BO47" s="71">
        <v>0</v>
      </c>
      <c r="BP47" s="71">
        <v>0</v>
      </c>
      <c r="BQ47" s="71">
        <v>69</v>
      </c>
      <c r="BR47" s="71">
        <v>11</v>
      </c>
      <c r="BS47" s="71">
        <v>253</v>
      </c>
      <c r="BT47" s="71">
        <v>0</v>
      </c>
      <c r="BU47"/>
      <c r="BV47" s="70">
        <v>2922.7820000000002</v>
      </c>
      <c r="BW47" s="70">
        <v>9.5890000000000004</v>
      </c>
      <c r="BX47" s="70">
        <v>525.096</v>
      </c>
      <c r="BY47" s="70">
        <v>3.0670000000000002</v>
      </c>
      <c r="BZ47" s="70">
        <v>39.893999999999998</v>
      </c>
      <c r="CA47" s="70">
        <v>0</v>
      </c>
      <c r="CB47" s="70">
        <v>0</v>
      </c>
      <c r="CC47" s="70">
        <v>0</v>
      </c>
      <c r="CD47" s="70">
        <v>0</v>
      </c>
    </row>
    <row r="48" spans="1:82">
      <c r="A48" s="70" t="s">
        <v>1606</v>
      </c>
      <c r="B48" s="70">
        <v>34</v>
      </c>
      <c r="C48" s="70">
        <v>19</v>
      </c>
      <c r="D48" s="70">
        <v>2</v>
      </c>
      <c r="E48" s="70">
        <v>2022</v>
      </c>
      <c r="F48" s="70" t="s">
        <v>161</v>
      </c>
      <c r="G48" s="70" t="s">
        <v>1587</v>
      </c>
      <c r="H48" s="70" t="s">
        <v>1588</v>
      </c>
      <c r="I48" s="148"/>
      <c r="J48" s="71">
        <v>2071.5896963265382</v>
      </c>
      <c r="K48" s="71">
        <v>211.04645342449038</v>
      </c>
      <c r="L48" s="71">
        <v>41.336187664708255</v>
      </c>
      <c r="M48" s="71">
        <v>6319.9132459169496</v>
      </c>
      <c r="N48" s="71">
        <v>3750.6100599722563</v>
      </c>
      <c r="O48" s="71">
        <v>919.42385294953328</v>
      </c>
      <c r="P48" s="71">
        <v>980.16203378013552</v>
      </c>
      <c r="Q48" s="71">
        <v>161.39679490946963</v>
      </c>
      <c r="R48" s="71">
        <v>231.11364139466997</v>
      </c>
      <c r="S48" s="71">
        <v>393.9910036832926</v>
      </c>
      <c r="T48" s="72"/>
      <c r="U48" s="71">
        <v>449989374</v>
      </c>
      <c r="V48" s="71">
        <v>125087</v>
      </c>
      <c r="W48" s="71">
        <v>678</v>
      </c>
      <c r="X48" s="71">
        <v>2077053</v>
      </c>
      <c r="Y48" s="71">
        <v>1563594</v>
      </c>
      <c r="Z48" s="71">
        <v>642726</v>
      </c>
      <c r="AA48" s="71">
        <v>214157</v>
      </c>
      <c r="AB48" s="71">
        <v>2741587</v>
      </c>
      <c r="AC48" s="71">
        <v>40244359.999999993</v>
      </c>
      <c r="AD48" s="71">
        <v>393.9910036832926</v>
      </c>
      <c r="AE48" s="72"/>
      <c r="AF48" s="71">
        <v>2551392463.1043572</v>
      </c>
      <c r="AG48" s="71">
        <v>187709192.48467043</v>
      </c>
      <c r="AH48" s="71">
        <v>10387292.416377988</v>
      </c>
      <c r="AI48" s="71">
        <v>12444785793.0532</v>
      </c>
      <c r="AJ48" s="71">
        <v>7324766710.7837353</v>
      </c>
      <c r="AK48" s="71">
        <v>0</v>
      </c>
      <c r="AL48" s="71">
        <v>0</v>
      </c>
      <c r="AM48" s="71">
        <v>354013711.69172072</v>
      </c>
      <c r="AN48" s="71">
        <v>0</v>
      </c>
      <c r="AO48" s="71">
        <v>0</v>
      </c>
      <c r="AP48" s="71">
        <v>22873055163.534058</v>
      </c>
      <c r="AQ48" s="72"/>
      <c r="AR48" s="71">
        <v>16861</v>
      </c>
      <c r="AS48" s="71">
        <v>1982</v>
      </c>
      <c r="AT48" s="71">
        <v>0</v>
      </c>
      <c r="AU48" s="71">
        <v>1</v>
      </c>
      <c r="AV48" s="71">
        <v>0</v>
      </c>
      <c r="AW48" s="71">
        <v>8</v>
      </c>
      <c r="AX48" s="71"/>
      <c r="AY48" s="72"/>
      <c r="AZ48" s="71">
        <v>65439.100000000573</v>
      </c>
      <c r="BA48" s="71">
        <v>91500.999999999796</v>
      </c>
      <c r="BB48" s="71">
        <v>0</v>
      </c>
      <c r="BC48" s="71">
        <v>110</v>
      </c>
      <c r="BD48" s="71">
        <v>0</v>
      </c>
      <c r="BE48" s="71">
        <v>49082.6</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1607</v>
      </c>
      <c r="B49" s="70">
        <v>34</v>
      </c>
      <c r="C49" s="70">
        <v>20</v>
      </c>
      <c r="D49" s="70">
        <v>2</v>
      </c>
      <c r="E49" s="70">
        <v>2023</v>
      </c>
      <c r="F49" s="70" t="s">
        <v>1539</v>
      </c>
      <c r="G49" s="70" t="s">
        <v>1587</v>
      </c>
      <c r="H49" s="70" t="s">
        <v>1588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18067</v>
      </c>
      <c r="AS49" s="71">
        <v>1992</v>
      </c>
      <c r="AT49" s="71">
        <v>0</v>
      </c>
      <c r="AU49" s="71">
        <v>1</v>
      </c>
      <c r="AV49" s="71">
        <v>0</v>
      </c>
      <c r="AW49" s="71">
        <v>9</v>
      </c>
      <c r="AX49" s="71"/>
      <c r="AY49" s="72"/>
      <c r="AZ49" s="71">
        <v>70462.600000000937</v>
      </c>
      <c r="BA49" s="71">
        <v>92201.29999999977</v>
      </c>
      <c r="BB49" s="71">
        <v>0</v>
      </c>
      <c r="BC49" s="71">
        <v>110</v>
      </c>
      <c r="BD49" s="71">
        <v>0</v>
      </c>
      <c r="BE49" s="71">
        <v>55294.887999999999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1608</v>
      </c>
      <c r="B50" s="70">
        <v>34</v>
      </c>
      <c r="C50" s="70">
        <v>21</v>
      </c>
      <c r="D50" s="70">
        <v>2</v>
      </c>
      <c r="E50" s="70">
        <v>2024</v>
      </c>
      <c r="F50" s="70" t="s">
        <v>1585</v>
      </c>
      <c r="G50" s="70" t="s">
        <v>1587</v>
      </c>
      <c r="H50" s="70" t="s">
        <v>1588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1609</v>
      </c>
      <c r="B51" s="70">
        <v>35</v>
      </c>
      <c r="C51" s="70">
        <v>1</v>
      </c>
      <c r="D51" s="70">
        <v>3</v>
      </c>
      <c r="E51" s="70">
        <v>1990</v>
      </c>
      <c r="F51" s="70" t="s">
        <v>787</v>
      </c>
      <c r="G51" s="70" t="s">
        <v>1610</v>
      </c>
      <c r="H51" s="70" t="s">
        <v>1611</v>
      </c>
      <c r="I51" s="148"/>
      <c r="J51" s="71">
        <v>6909.8443511427522</v>
      </c>
      <c r="K51" s="71">
        <v>311.48121418426791</v>
      </c>
      <c r="L51" s="71">
        <v>38.561255262063213</v>
      </c>
      <c r="M51" s="71">
        <v>3031.5869939087461</v>
      </c>
      <c r="N51" s="71">
        <v>2472.7175613596</v>
      </c>
      <c r="O51" s="71">
        <v>1840.494718526001</v>
      </c>
      <c r="P51" s="71">
        <v>1477.864931752378</v>
      </c>
      <c r="Q51" s="71">
        <v>132.71201703155799</v>
      </c>
      <c r="R51" s="71">
        <v>36.331722902079512</v>
      </c>
      <c r="S51" s="71">
        <v>144.10929700448969</v>
      </c>
      <c r="T51" s="72"/>
      <c r="U51" s="71">
        <v>588075021</v>
      </c>
      <c r="V51" s="71">
        <v>116563</v>
      </c>
      <c r="W51" s="71">
        <v>444</v>
      </c>
      <c r="X51" s="71">
        <v>1152763</v>
      </c>
      <c r="Y51" s="71">
        <v>792080</v>
      </c>
      <c r="Z51" s="71">
        <v>757017</v>
      </c>
      <c r="AA51" s="71">
        <v>358842</v>
      </c>
      <c r="AB51" s="71">
        <v>2154793</v>
      </c>
      <c r="AC51" s="71">
        <v>6292719.7999999998</v>
      </c>
      <c r="AD51" s="71">
        <v>144.10929700448969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1612</v>
      </c>
      <c r="B52" s="70">
        <v>36</v>
      </c>
      <c r="C52" s="70">
        <v>2</v>
      </c>
      <c r="D52" s="70">
        <v>3</v>
      </c>
      <c r="E52" s="70">
        <v>2005</v>
      </c>
      <c r="F52" s="70" t="s">
        <v>789</v>
      </c>
      <c r="G52" s="70" t="s">
        <v>1610</v>
      </c>
      <c r="H52" s="70" t="s">
        <v>1611</v>
      </c>
      <c r="I52" s="148"/>
      <c r="J52" s="71">
        <v>3634.8156982582568</v>
      </c>
      <c r="K52" s="71">
        <v>235.22284109142481</v>
      </c>
      <c r="L52" s="71">
        <v>29.503154567179699</v>
      </c>
      <c r="M52" s="71">
        <v>5034.0278236299191</v>
      </c>
      <c r="N52" s="71">
        <v>3434.9762803314538</v>
      </c>
      <c r="O52" s="71">
        <v>2133.5870285422261</v>
      </c>
      <c r="P52" s="71">
        <v>1221.8797451726789</v>
      </c>
      <c r="Q52" s="71">
        <v>126.38346401524601</v>
      </c>
      <c r="R52" s="71">
        <v>45.725677074548663</v>
      </c>
      <c r="S52" s="71">
        <v>120.87513422825</v>
      </c>
      <c r="T52" s="72"/>
      <c r="U52" s="71">
        <v>369461142</v>
      </c>
      <c r="V52" s="71">
        <v>102641</v>
      </c>
      <c r="W52" s="71">
        <v>390</v>
      </c>
      <c r="X52" s="71">
        <v>1015945</v>
      </c>
      <c r="Y52" s="71">
        <v>934324</v>
      </c>
      <c r="Z52" s="71">
        <v>1015515</v>
      </c>
      <c r="AA52" s="71">
        <v>242983</v>
      </c>
      <c r="AB52" s="71">
        <v>2145208</v>
      </c>
      <c r="AC52" s="71">
        <v>8085639.2000000002</v>
      </c>
      <c r="AD52" s="71">
        <v>120.87513422825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1613</v>
      </c>
      <c r="B53" s="70">
        <v>37</v>
      </c>
      <c r="C53" s="70">
        <v>3</v>
      </c>
      <c r="D53" s="70">
        <v>3</v>
      </c>
      <c r="E53" s="70">
        <v>2006</v>
      </c>
      <c r="F53" s="70" t="s">
        <v>790</v>
      </c>
      <c r="G53" s="70" t="s">
        <v>1610</v>
      </c>
      <c r="H53" s="70" t="s">
        <v>1611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1614</v>
      </c>
      <c r="B54" s="70">
        <v>38</v>
      </c>
      <c r="C54" s="70">
        <v>4</v>
      </c>
      <c r="D54" s="70">
        <v>3</v>
      </c>
      <c r="E54" s="70">
        <v>2007</v>
      </c>
      <c r="F54" s="70" t="s">
        <v>791</v>
      </c>
      <c r="G54" s="70" t="s">
        <v>1610</v>
      </c>
      <c r="H54" s="70" t="s">
        <v>1611</v>
      </c>
      <c r="I54" s="148"/>
      <c r="J54" s="71">
        <v>3534.2578570213568</v>
      </c>
      <c r="K54" s="71">
        <v>226.4313275868281</v>
      </c>
      <c r="L54" s="71">
        <v>31.923207546501139</v>
      </c>
      <c r="M54" s="71">
        <v>5367.6025399522578</v>
      </c>
      <c r="N54" s="71">
        <v>3396.9723829626068</v>
      </c>
      <c r="O54" s="71">
        <v>2060.780052866291</v>
      </c>
      <c r="P54" s="71">
        <v>1185.2496163594669</v>
      </c>
      <c r="Q54" s="71">
        <v>134.64845619793999</v>
      </c>
      <c r="R54" s="71">
        <v>48.950927188719909</v>
      </c>
      <c r="S54" s="71">
        <v>115.02327174347</v>
      </c>
      <c r="T54" s="72"/>
      <c r="U54" s="71">
        <v>428715367</v>
      </c>
      <c r="V54" s="71">
        <v>98993</v>
      </c>
      <c r="W54" s="71">
        <v>362</v>
      </c>
      <c r="X54" s="71">
        <v>1185659</v>
      </c>
      <c r="Y54" s="71">
        <v>960959</v>
      </c>
      <c r="Z54" s="71">
        <v>1019656</v>
      </c>
      <c r="AA54" s="71">
        <v>232106</v>
      </c>
      <c r="AB54" s="71">
        <v>2164640</v>
      </c>
      <c r="AC54" s="71">
        <v>8904319.5999999996</v>
      </c>
      <c r="AD54" s="71">
        <v>115.02327174347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1615</v>
      </c>
      <c r="B55" s="70">
        <v>39</v>
      </c>
      <c r="C55" s="70">
        <v>5</v>
      </c>
      <c r="D55" s="70">
        <v>3</v>
      </c>
      <c r="E55" s="70">
        <v>2008</v>
      </c>
      <c r="F55" s="70" t="s">
        <v>792</v>
      </c>
      <c r="G55" s="70" t="s">
        <v>1610</v>
      </c>
      <c r="H55" s="70" t="s">
        <v>1611</v>
      </c>
      <c r="I55" s="148"/>
      <c r="J55" s="71">
        <v>3187.6781694957349</v>
      </c>
      <c r="K55" s="71">
        <v>169.09531016077881</v>
      </c>
      <c r="L55" s="71">
        <v>28.447139136369842</v>
      </c>
      <c r="M55" s="71">
        <v>5352.2031878025709</v>
      </c>
      <c r="N55" s="71">
        <v>3402.9137818320828</v>
      </c>
      <c r="O55" s="71">
        <v>1992.4472983059179</v>
      </c>
      <c r="P55" s="71">
        <v>1145.4805136911939</v>
      </c>
      <c r="Q55" s="71">
        <v>133.03905223744499</v>
      </c>
      <c r="R55" s="71">
        <v>46.804528248393012</v>
      </c>
      <c r="S55" s="71">
        <v>150.1359125903673</v>
      </c>
      <c r="T55" s="72"/>
      <c r="U55" s="71">
        <v>412080215</v>
      </c>
      <c r="V55" s="71">
        <v>98993</v>
      </c>
      <c r="W55" s="71">
        <v>362</v>
      </c>
      <c r="X55" s="71">
        <v>1185659</v>
      </c>
      <c r="Y55" s="71">
        <v>973300</v>
      </c>
      <c r="Z55" s="71">
        <v>1020447</v>
      </c>
      <c r="AA55" s="71">
        <v>224574</v>
      </c>
      <c r="AB55" s="71">
        <v>2173945</v>
      </c>
      <c r="AC55" s="71">
        <v>8840731.4000000004</v>
      </c>
      <c r="AD55" s="71">
        <v>150.1359125903673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1616</v>
      </c>
      <c r="B56" s="70">
        <v>40</v>
      </c>
      <c r="C56" s="70">
        <v>6</v>
      </c>
      <c r="D56" s="70">
        <v>3</v>
      </c>
      <c r="E56" s="70">
        <v>2009</v>
      </c>
      <c r="F56" s="70" t="s">
        <v>176</v>
      </c>
      <c r="G56" s="70" t="s">
        <v>1610</v>
      </c>
      <c r="H56" s="70" t="s">
        <v>1611</v>
      </c>
      <c r="I56" s="148"/>
      <c r="J56" s="71">
        <v>3117.1250463684109</v>
      </c>
      <c r="K56" s="71">
        <v>173.5727158538119</v>
      </c>
      <c r="L56" s="71">
        <v>21.553255513616701</v>
      </c>
      <c r="M56" s="71">
        <v>5370.8448267847662</v>
      </c>
      <c r="N56" s="71">
        <v>3323.4817291001391</v>
      </c>
      <c r="O56" s="71">
        <v>2021.411728708644</v>
      </c>
      <c r="P56" s="71">
        <v>1085.0960768673319</v>
      </c>
      <c r="Q56" s="71">
        <v>126.987503382135</v>
      </c>
      <c r="R56" s="71">
        <v>41.057156313622457</v>
      </c>
      <c r="S56" s="71">
        <v>101.516764443924</v>
      </c>
      <c r="T56" s="72"/>
      <c r="U56" s="71">
        <v>316788543</v>
      </c>
      <c r="V56" s="71">
        <v>106763</v>
      </c>
      <c r="W56" s="71">
        <v>466</v>
      </c>
      <c r="X56" s="71">
        <v>1258701</v>
      </c>
      <c r="Y56" s="71">
        <v>982030</v>
      </c>
      <c r="Z56" s="71">
        <v>1021873</v>
      </c>
      <c r="AA56" s="71">
        <v>218397</v>
      </c>
      <c r="AB56" s="71">
        <v>2178272</v>
      </c>
      <c r="AC56" s="71">
        <v>7565752.7999999998</v>
      </c>
      <c r="AD56" s="71">
        <v>101.516764443924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1628.2470000000001</v>
      </c>
      <c r="BK56" s="71">
        <v>110.14</v>
      </c>
      <c r="BL56" s="71">
        <v>986.12400000000002</v>
      </c>
      <c r="BM56" s="71">
        <v>0</v>
      </c>
      <c r="BN56" s="72"/>
      <c r="BO56" s="71">
        <v>0</v>
      </c>
      <c r="BP56" s="71">
        <v>0</v>
      </c>
      <c r="BQ56" s="71">
        <v>68</v>
      </c>
      <c r="BR56" s="71">
        <v>7</v>
      </c>
      <c r="BS56" s="71">
        <v>148</v>
      </c>
      <c r="BT56" s="71">
        <v>0</v>
      </c>
      <c r="BU56"/>
      <c r="BV56" s="70">
        <v>2689.2510000000002</v>
      </c>
      <c r="BW56" s="70">
        <v>0</v>
      </c>
      <c r="BX56" s="70">
        <v>0</v>
      </c>
      <c r="BY56" s="70">
        <v>0</v>
      </c>
      <c r="BZ56" s="70">
        <v>35.26</v>
      </c>
      <c r="CA56" s="70">
        <v>0</v>
      </c>
      <c r="CB56" s="70">
        <v>0</v>
      </c>
      <c r="CC56" s="70">
        <v>0</v>
      </c>
      <c r="CD56" s="70">
        <v>0</v>
      </c>
    </row>
    <row r="57" spans="1:82">
      <c r="A57" s="70" t="s">
        <v>1617</v>
      </c>
      <c r="B57" s="70">
        <v>41</v>
      </c>
      <c r="C57" s="70">
        <v>7</v>
      </c>
      <c r="D57" s="70">
        <v>3</v>
      </c>
      <c r="E57" s="70">
        <v>2010</v>
      </c>
      <c r="F57" s="70" t="s">
        <v>177</v>
      </c>
      <c r="G57" s="70" t="s">
        <v>1610</v>
      </c>
      <c r="H57" s="70" t="s">
        <v>1611</v>
      </c>
      <c r="I57" s="148"/>
      <c r="J57" s="71">
        <v>3210.8016397089709</v>
      </c>
      <c r="K57" s="71">
        <v>185.18357515836959</v>
      </c>
      <c r="L57" s="71">
        <v>20.331857792324431</v>
      </c>
      <c r="M57" s="71">
        <v>5513.8216263359809</v>
      </c>
      <c r="N57" s="71">
        <v>3674.1098953748869</v>
      </c>
      <c r="O57" s="71">
        <v>2011.111055345569</v>
      </c>
      <c r="P57" s="71">
        <v>1094.916432476761</v>
      </c>
      <c r="Q57" s="71">
        <v>132.67761749122499</v>
      </c>
      <c r="R57" s="71">
        <v>42.835082346222499</v>
      </c>
      <c r="S57" s="71">
        <v>132.49864684286351</v>
      </c>
      <c r="T57" s="72"/>
      <c r="U57" s="71">
        <v>330588819</v>
      </c>
      <c r="V57" s="71">
        <v>106763</v>
      </c>
      <c r="W57" s="71">
        <v>466</v>
      </c>
      <c r="X57" s="71">
        <v>1258701</v>
      </c>
      <c r="Y57" s="71">
        <v>988891</v>
      </c>
      <c r="Z57" s="71">
        <v>1021390</v>
      </c>
      <c r="AA57" s="71">
        <v>214870</v>
      </c>
      <c r="AB57" s="71">
        <v>2180800</v>
      </c>
      <c r="AC57" s="71">
        <v>7480229</v>
      </c>
      <c r="AD57" s="71">
        <v>132.49864684286351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1752.3019999999999</v>
      </c>
      <c r="BK57" s="71">
        <v>117.386</v>
      </c>
      <c r="BL57" s="71">
        <v>1090.7879999999998</v>
      </c>
      <c r="BM57" s="71">
        <v>0</v>
      </c>
      <c r="BN57" s="72"/>
      <c r="BO57" s="71">
        <v>0</v>
      </c>
      <c r="BP57" s="71">
        <v>0</v>
      </c>
      <c r="BQ57" s="71">
        <v>70</v>
      </c>
      <c r="BR57" s="71">
        <v>7</v>
      </c>
      <c r="BS57" s="71">
        <v>151</v>
      </c>
      <c r="BT57" s="71">
        <v>0</v>
      </c>
      <c r="BU57"/>
      <c r="BV57" s="70">
        <v>2882.5819999999999</v>
      </c>
      <c r="BW57" s="70">
        <v>0</v>
      </c>
      <c r="BX57" s="70">
        <v>46.857999999999997</v>
      </c>
      <c r="BY57" s="70">
        <v>0</v>
      </c>
      <c r="BZ57" s="70">
        <v>31.036000000000001</v>
      </c>
      <c r="CA57" s="70">
        <v>0</v>
      </c>
      <c r="CB57" s="70">
        <v>0</v>
      </c>
      <c r="CC57" s="70">
        <v>0</v>
      </c>
      <c r="CD57" s="70">
        <v>0</v>
      </c>
    </row>
    <row r="58" spans="1:82">
      <c r="A58" s="70" t="s">
        <v>1618</v>
      </c>
      <c r="B58" s="70">
        <v>42</v>
      </c>
      <c r="C58" s="70">
        <v>8</v>
      </c>
      <c r="D58" s="70">
        <v>3</v>
      </c>
      <c r="E58" s="70">
        <v>2011</v>
      </c>
      <c r="F58" s="70" t="s">
        <v>178</v>
      </c>
      <c r="G58" s="70" t="s">
        <v>1610</v>
      </c>
      <c r="H58" s="70" t="s">
        <v>1611</v>
      </c>
      <c r="I58" s="148"/>
      <c r="J58" s="71">
        <v>3369.7004449741539</v>
      </c>
      <c r="K58" s="71">
        <v>251.47217669583009</v>
      </c>
      <c r="L58" s="71">
        <v>21.1124745902057</v>
      </c>
      <c r="M58" s="71">
        <v>5971.5955665427937</v>
      </c>
      <c r="N58" s="71">
        <v>3728.1908946452659</v>
      </c>
      <c r="O58" s="71">
        <v>1989.2599429448412</v>
      </c>
      <c r="P58" s="71">
        <v>1054.580673959565</v>
      </c>
      <c r="Q58" s="71">
        <v>153.137112479991</v>
      </c>
      <c r="R58" s="71">
        <v>42.376756408462612</v>
      </c>
      <c r="S58" s="71">
        <v>164.36222484563621</v>
      </c>
      <c r="T58" s="72"/>
      <c r="U58" s="71">
        <v>341606267</v>
      </c>
      <c r="V58" s="71">
        <v>106763</v>
      </c>
      <c r="W58" s="71">
        <v>466</v>
      </c>
      <c r="X58" s="71">
        <v>1258701</v>
      </c>
      <c r="Y58" s="71">
        <v>996234</v>
      </c>
      <c r="Z58" s="71">
        <v>1032241</v>
      </c>
      <c r="AA58" s="71">
        <v>213113</v>
      </c>
      <c r="AB58" s="71">
        <v>2182154</v>
      </c>
      <c r="AC58" s="71">
        <v>7387953.2000000002</v>
      </c>
      <c r="AD58" s="71">
        <v>164.36222484563621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1667.422</v>
      </c>
      <c r="BK58" s="71">
        <v>115.376</v>
      </c>
      <c r="BL58" s="71">
        <v>1190.4569999999999</v>
      </c>
      <c r="BM58" s="71">
        <v>0</v>
      </c>
      <c r="BN58" s="72"/>
      <c r="BO58" s="71">
        <v>0</v>
      </c>
      <c r="BP58" s="71">
        <v>1</v>
      </c>
      <c r="BQ58" s="71">
        <v>67</v>
      </c>
      <c r="BR58" s="71">
        <v>7</v>
      </c>
      <c r="BS58" s="71">
        <v>152</v>
      </c>
      <c r="BT58" s="71">
        <v>0</v>
      </c>
      <c r="BU58"/>
      <c r="BV58" s="70">
        <v>2764.16</v>
      </c>
      <c r="BW58" s="70">
        <v>0</v>
      </c>
      <c r="BX58" s="70">
        <v>169.80199999999999</v>
      </c>
      <c r="BY58" s="70">
        <v>0</v>
      </c>
      <c r="BZ58" s="70">
        <v>35.347999999999999</v>
      </c>
      <c r="CA58" s="70">
        <v>3.9449999999999998</v>
      </c>
      <c r="CB58" s="70">
        <v>0</v>
      </c>
      <c r="CC58" s="70">
        <v>0</v>
      </c>
      <c r="CD58" s="70">
        <v>0</v>
      </c>
    </row>
    <row r="59" spans="1:82">
      <c r="A59" s="70" t="s">
        <v>1619</v>
      </c>
      <c r="B59" s="70">
        <v>43</v>
      </c>
      <c r="C59" s="70">
        <v>9</v>
      </c>
      <c r="D59" s="70">
        <v>3</v>
      </c>
      <c r="E59" s="70">
        <v>2012</v>
      </c>
      <c r="F59" s="70" t="s">
        <v>179</v>
      </c>
      <c r="G59" s="70" t="s">
        <v>1610</v>
      </c>
      <c r="H59" s="70" t="s">
        <v>1611</v>
      </c>
      <c r="I59" s="148"/>
      <c r="J59" s="71">
        <v>3105.227820161394</v>
      </c>
      <c r="K59" s="71">
        <v>224.89117852482619</v>
      </c>
      <c r="L59" s="71">
        <v>20.566021762220309</v>
      </c>
      <c r="M59" s="71">
        <v>6308.7563289744703</v>
      </c>
      <c r="N59" s="71">
        <v>3927.5552243015641</v>
      </c>
      <c r="O59" s="71">
        <v>1989.4869127898712</v>
      </c>
      <c r="P59" s="71">
        <v>1047.4225530788678</v>
      </c>
      <c r="Q59" s="71">
        <v>171.37380997620701</v>
      </c>
      <c r="R59" s="71">
        <v>46.950450337183483</v>
      </c>
      <c r="S59" s="71">
        <v>171.48233002735</v>
      </c>
      <c r="T59" s="72"/>
      <c r="U59" s="71">
        <v>338958647</v>
      </c>
      <c r="V59" s="71">
        <v>106763</v>
      </c>
      <c r="W59" s="71">
        <v>466</v>
      </c>
      <c r="X59" s="71">
        <v>1258701</v>
      </c>
      <c r="Y59" s="71">
        <v>1038208</v>
      </c>
      <c r="Z59" s="71">
        <v>1040547</v>
      </c>
      <c r="AA59" s="71">
        <v>210469</v>
      </c>
      <c r="AB59" s="71">
        <v>2247645</v>
      </c>
      <c r="AC59" s="71">
        <v>7973323.2000000002</v>
      </c>
      <c r="AD59" s="71">
        <v>171.48233002735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1742.1959999999999</v>
      </c>
      <c r="BK59" s="71">
        <v>119.798</v>
      </c>
      <c r="BL59" s="71">
        <v>1234.806</v>
      </c>
      <c r="BM59" s="71">
        <v>0</v>
      </c>
      <c r="BN59" s="72"/>
      <c r="BO59" s="71">
        <v>0</v>
      </c>
      <c r="BP59" s="71">
        <v>1</v>
      </c>
      <c r="BQ59" s="71">
        <v>71</v>
      </c>
      <c r="BR59" s="71">
        <v>7</v>
      </c>
      <c r="BS59" s="71">
        <v>150</v>
      </c>
      <c r="BT59" s="71">
        <v>0</v>
      </c>
      <c r="BU59"/>
      <c r="BV59" s="70">
        <v>2868.944</v>
      </c>
      <c r="BW59" s="70">
        <v>0</v>
      </c>
      <c r="BX59" s="70">
        <v>197.27799999999999</v>
      </c>
      <c r="BY59" s="70">
        <v>0</v>
      </c>
      <c r="BZ59" s="70">
        <v>26.681999999999999</v>
      </c>
      <c r="CA59" s="70">
        <v>3.8959999999999999</v>
      </c>
      <c r="CB59" s="70">
        <v>0</v>
      </c>
      <c r="CC59" s="70">
        <v>0</v>
      </c>
      <c r="CD59" s="70">
        <v>0</v>
      </c>
    </row>
    <row r="60" spans="1:82">
      <c r="A60" s="70" t="s">
        <v>1620</v>
      </c>
      <c r="B60" s="70">
        <v>44</v>
      </c>
      <c r="C60" s="70">
        <v>10</v>
      </c>
      <c r="D60" s="70">
        <v>3</v>
      </c>
      <c r="E60" s="70">
        <v>2013</v>
      </c>
      <c r="F60" s="70" t="s">
        <v>180</v>
      </c>
      <c r="G60" s="70" t="s">
        <v>1610</v>
      </c>
      <c r="H60" s="70" t="s">
        <v>1611</v>
      </c>
      <c r="I60" s="148"/>
      <c r="J60" s="71">
        <v>3076.5737140045098</v>
      </c>
      <c r="K60" s="71">
        <v>191.1082498913006</v>
      </c>
      <c r="L60" s="71">
        <v>18.976645663416338</v>
      </c>
      <c r="M60" s="71">
        <v>6280.7806899791467</v>
      </c>
      <c r="N60" s="71">
        <v>3577.5282343246608</v>
      </c>
      <c r="O60" s="71">
        <v>1926.3681414692546</v>
      </c>
      <c r="P60" s="71">
        <v>1040.2195965855781</v>
      </c>
      <c r="Q60" s="71">
        <v>174.426853831069</v>
      </c>
      <c r="R60" s="71">
        <v>46.856144073987529</v>
      </c>
      <c r="S60" s="71">
        <v>182.08520348691999</v>
      </c>
      <c r="T60" s="72"/>
      <c r="U60" s="71">
        <v>346408958</v>
      </c>
      <c r="V60" s="71">
        <v>106763</v>
      </c>
      <c r="W60" s="71">
        <v>466</v>
      </c>
      <c r="X60" s="71">
        <v>1258701</v>
      </c>
      <c r="Y60" s="71">
        <v>1046525</v>
      </c>
      <c r="Z60" s="71">
        <v>1052519</v>
      </c>
      <c r="AA60" s="71">
        <v>208237</v>
      </c>
      <c r="AB60" s="71">
        <v>2254891</v>
      </c>
      <c r="AC60" s="71">
        <v>7767427.7999999998</v>
      </c>
      <c r="AD60" s="71">
        <v>182.08520348691999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1439.9010000000001</v>
      </c>
      <c r="BK60" s="71">
        <v>126.95699999999999</v>
      </c>
      <c r="BL60" s="71">
        <v>1175.3599999999999</v>
      </c>
      <c r="BM60" s="71">
        <v>0</v>
      </c>
      <c r="BN60" s="72"/>
      <c r="BO60" s="71">
        <v>0</v>
      </c>
      <c r="BP60" s="71">
        <v>0</v>
      </c>
      <c r="BQ60" s="71">
        <v>69</v>
      </c>
      <c r="BR60" s="71">
        <v>8</v>
      </c>
      <c r="BS60" s="71">
        <v>143</v>
      </c>
      <c r="BT60" s="71">
        <v>0</v>
      </c>
      <c r="BU60"/>
      <c r="BV60" s="70">
        <v>2529.8879999999999</v>
      </c>
      <c r="BW60" s="70">
        <v>0</v>
      </c>
      <c r="BX60" s="70">
        <v>176.83</v>
      </c>
      <c r="BY60" s="70">
        <v>0</v>
      </c>
      <c r="BZ60" s="70">
        <v>29.207000000000001</v>
      </c>
      <c r="CA60" s="70">
        <v>6.2930000000000001</v>
      </c>
      <c r="CB60" s="70">
        <v>0</v>
      </c>
      <c r="CC60" s="70">
        <v>0</v>
      </c>
      <c r="CD60" s="70">
        <v>0</v>
      </c>
    </row>
    <row r="61" spans="1:82">
      <c r="A61" s="70" t="s">
        <v>1621</v>
      </c>
      <c r="B61" s="70">
        <v>45</v>
      </c>
      <c r="C61" s="70">
        <v>11</v>
      </c>
      <c r="D61" s="70">
        <v>3</v>
      </c>
      <c r="E61" s="70">
        <v>2014</v>
      </c>
      <c r="F61" s="70" t="s">
        <v>181</v>
      </c>
      <c r="G61" s="70" t="s">
        <v>1610</v>
      </c>
      <c r="H61" s="70" t="s">
        <v>1611</v>
      </c>
      <c r="I61" s="148"/>
      <c r="J61" s="71">
        <v>2886.8316467881932</v>
      </c>
      <c r="K61" s="71">
        <v>188.84189288324541</v>
      </c>
      <c r="L61" s="71">
        <v>20.30490309203719</v>
      </c>
      <c r="M61" s="71">
        <v>5878.691380699529</v>
      </c>
      <c r="N61" s="71">
        <v>3466.5142884070078</v>
      </c>
      <c r="O61" s="71">
        <v>1840.0420048787603</v>
      </c>
      <c r="P61" s="71">
        <v>1040.5750421439202</v>
      </c>
      <c r="Q61" s="71">
        <v>167.76400923631701</v>
      </c>
      <c r="R61" s="71">
        <v>47.397795638123959</v>
      </c>
      <c r="S61" s="71">
        <v>165.89119880060781</v>
      </c>
      <c r="T61" s="72"/>
      <c r="U61" s="71">
        <v>354938074</v>
      </c>
      <c r="V61" s="71">
        <v>91381</v>
      </c>
      <c r="W61" s="71">
        <v>426</v>
      </c>
      <c r="X61" s="71">
        <v>1262094</v>
      </c>
      <c r="Y61" s="71">
        <v>1057510</v>
      </c>
      <c r="Z61" s="71">
        <v>1058860</v>
      </c>
      <c r="AA61" s="71">
        <v>207231</v>
      </c>
      <c r="AB61" s="71">
        <v>2260440</v>
      </c>
      <c r="AC61" s="71">
        <v>7881924.4000000004</v>
      </c>
      <c r="AD61" s="71">
        <v>165.89119880060781</v>
      </c>
      <c r="AE61" s="72"/>
      <c r="AF61" s="71"/>
      <c r="AG61" s="71"/>
      <c r="AH61" s="71"/>
      <c r="AI61" s="71"/>
      <c r="AJ61" s="71"/>
      <c r="AK61" s="71"/>
      <c r="AL61" s="71"/>
      <c r="AM61" s="71"/>
      <c r="AN61" s="71"/>
      <c r="AO61" s="71"/>
      <c r="AP61" s="71"/>
      <c r="AQ61" s="72"/>
      <c r="AR61" s="71">
        <v>17326</v>
      </c>
      <c r="AS61" s="71">
        <v>2499</v>
      </c>
      <c r="AT61" s="71">
        <v>0</v>
      </c>
      <c r="AU61" s="71">
        <v>0</v>
      </c>
      <c r="AV61" s="71">
        <v>0</v>
      </c>
      <c r="AW61" s="71">
        <v>3</v>
      </c>
      <c r="AX61" s="71"/>
      <c r="AY61" s="72"/>
      <c r="AZ61" s="71">
        <v>71238</v>
      </c>
      <c r="BA61" s="71">
        <v>50933.8</v>
      </c>
      <c r="BB61" s="71">
        <v>0</v>
      </c>
      <c r="BC61" s="71">
        <v>0</v>
      </c>
      <c r="BD61" s="71">
        <v>0</v>
      </c>
      <c r="BE61" s="71">
        <v>35615</v>
      </c>
      <c r="BF61" s="71"/>
      <c r="BG61" s="72"/>
      <c r="BH61" s="71">
        <v>0</v>
      </c>
      <c r="BI61" s="71">
        <v>0</v>
      </c>
      <c r="BJ61" s="71">
        <v>1706.3920000000001</v>
      </c>
      <c r="BK61" s="71">
        <v>125.193</v>
      </c>
      <c r="BL61" s="71">
        <v>1225.6279999999999</v>
      </c>
      <c r="BM61" s="71">
        <v>0</v>
      </c>
      <c r="BN61" s="72"/>
      <c r="BO61" s="71">
        <v>0</v>
      </c>
      <c r="BP61" s="71">
        <v>0</v>
      </c>
      <c r="BQ61" s="71">
        <v>67</v>
      </c>
      <c r="BR61" s="71">
        <v>8</v>
      </c>
      <c r="BS61" s="71">
        <v>148</v>
      </c>
      <c r="BT61" s="71">
        <v>0</v>
      </c>
      <c r="BU61"/>
      <c r="BV61" s="70">
        <v>2791.9859999999999</v>
      </c>
      <c r="BW61" s="70">
        <v>0</v>
      </c>
      <c r="BX61" s="70">
        <v>228.03899999999999</v>
      </c>
      <c r="BY61" s="70">
        <v>0</v>
      </c>
      <c r="BZ61" s="70">
        <v>28.876999999999999</v>
      </c>
      <c r="CA61" s="70">
        <v>8.3109999999999999</v>
      </c>
      <c r="CB61" s="70">
        <v>0</v>
      </c>
      <c r="CC61" s="70">
        <v>0</v>
      </c>
      <c r="CD61" s="70">
        <v>0</v>
      </c>
    </row>
    <row r="62" spans="1:82">
      <c r="A62" s="70" t="s">
        <v>1622</v>
      </c>
      <c r="B62" s="70">
        <v>46</v>
      </c>
      <c r="C62" s="70">
        <v>12</v>
      </c>
      <c r="D62" s="70">
        <v>3</v>
      </c>
      <c r="E62" s="70">
        <v>2015</v>
      </c>
      <c r="F62" s="70" t="s">
        <v>182</v>
      </c>
      <c r="G62" s="70" t="s">
        <v>1610</v>
      </c>
      <c r="H62" s="70" t="s">
        <v>1611</v>
      </c>
      <c r="I62" s="148"/>
      <c r="J62" s="71">
        <v>2517.5225318538269</v>
      </c>
      <c r="K62" s="71">
        <v>183.10888334175269</v>
      </c>
      <c r="L62" s="71">
        <v>23.862028485741011</v>
      </c>
      <c r="M62" s="71">
        <v>5603.8350337059201</v>
      </c>
      <c r="N62" s="71">
        <v>3156.9261176206601</v>
      </c>
      <c r="O62" s="71">
        <v>1836.2908710334532</v>
      </c>
      <c r="P62" s="71">
        <v>1040.0302766675022</v>
      </c>
      <c r="Q62" s="71">
        <v>164.88433004295399</v>
      </c>
      <c r="R62" s="71">
        <v>46.208244359190971</v>
      </c>
      <c r="S62" s="71">
        <v>176.72154098554319</v>
      </c>
      <c r="T62" s="72"/>
      <c r="U62" s="71">
        <v>354792096</v>
      </c>
      <c r="V62" s="71">
        <v>91381</v>
      </c>
      <c r="W62" s="71">
        <v>426</v>
      </c>
      <c r="X62" s="71">
        <v>1262094</v>
      </c>
      <c r="Y62" s="71">
        <v>1070952</v>
      </c>
      <c r="Z62" s="71">
        <v>1066871</v>
      </c>
      <c r="AA62" s="71">
        <v>206959</v>
      </c>
      <c r="AB62" s="71">
        <v>2269444</v>
      </c>
      <c r="AC62" s="71">
        <v>7898545.4000000004</v>
      </c>
      <c r="AD62" s="71">
        <v>176.72154098554319</v>
      </c>
      <c r="AE62" s="72"/>
      <c r="AF62" s="71">
        <v>1872126073.010829</v>
      </c>
      <c r="AG62" s="71">
        <v>151924153.23205581</v>
      </c>
      <c r="AH62" s="71">
        <v>4834465.4053141735</v>
      </c>
      <c r="AI62" s="71">
        <v>7585547458.1719532</v>
      </c>
      <c r="AJ62" s="71">
        <v>4686994668.0266438</v>
      </c>
      <c r="AK62" s="71">
        <v>0</v>
      </c>
      <c r="AL62" s="71">
        <v>0</v>
      </c>
      <c r="AM62" s="71">
        <v>311017780.24047261</v>
      </c>
      <c r="AN62" s="71">
        <v>0</v>
      </c>
      <c r="AO62" s="71">
        <v>0</v>
      </c>
      <c r="AP62" s="71">
        <v>14612444598.087269</v>
      </c>
      <c r="AQ62" s="72"/>
      <c r="AR62" s="71">
        <v>19774</v>
      </c>
      <c r="AS62" s="71">
        <v>3571</v>
      </c>
      <c r="AT62" s="71">
        <v>0</v>
      </c>
      <c r="AU62" s="71">
        <v>0</v>
      </c>
      <c r="AV62" s="71">
        <v>0</v>
      </c>
      <c r="AW62" s="71">
        <v>3</v>
      </c>
      <c r="AX62" s="71"/>
      <c r="AY62" s="72"/>
      <c r="AZ62" s="71">
        <v>82772.3</v>
      </c>
      <c r="BA62" s="71">
        <v>72376.899999999994</v>
      </c>
      <c r="BB62" s="71">
        <v>0</v>
      </c>
      <c r="BC62" s="71">
        <v>0</v>
      </c>
      <c r="BD62" s="71">
        <v>0</v>
      </c>
      <c r="BE62" s="71">
        <v>35615</v>
      </c>
      <c r="BF62" s="71"/>
      <c r="BG62" s="72"/>
      <c r="BH62" s="71">
        <v>0</v>
      </c>
      <c r="BI62" s="71">
        <v>0</v>
      </c>
      <c r="BJ62" s="71">
        <v>1624.9259999999999</v>
      </c>
      <c r="BK62" s="71">
        <v>124.87</v>
      </c>
      <c r="BL62" s="71">
        <v>1150.587</v>
      </c>
      <c r="BM62" s="71">
        <v>0</v>
      </c>
      <c r="BN62" s="72"/>
      <c r="BO62" s="71">
        <v>0</v>
      </c>
      <c r="BP62" s="71">
        <v>0</v>
      </c>
      <c r="BQ62" s="71">
        <v>65</v>
      </c>
      <c r="BR62" s="71">
        <v>8</v>
      </c>
      <c r="BS62" s="71">
        <v>145</v>
      </c>
      <c r="BT62" s="71">
        <v>0</v>
      </c>
      <c r="BU62"/>
      <c r="BV62" s="70">
        <v>2672.335</v>
      </c>
      <c r="BW62" s="70">
        <v>0</v>
      </c>
      <c r="BX62" s="70">
        <v>189.87200000000001</v>
      </c>
      <c r="BY62" s="70">
        <v>0</v>
      </c>
      <c r="BZ62" s="70">
        <v>29.942</v>
      </c>
      <c r="CA62" s="70">
        <v>8.234</v>
      </c>
      <c r="CB62" s="70">
        <v>0</v>
      </c>
      <c r="CC62" s="70">
        <v>0</v>
      </c>
      <c r="CD62" s="70">
        <v>0</v>
      </c>
    </row>
    <row r="63" spans="1:82">
      <c r="A63" s="70" t="s">
        <v>1623</v>
      </c>
      <c r="B63" s="70">
        <v>47</v>
      </c>
      <c r="C63" s="70">
        <v>13</v>
      </c>
      <c r="D63" s="70">
        <v>3</v>
      </c>
      <c r="E63" s="70">
        <v>2016</v>
      </c>
      <c r="F63" s="70" t="s">
        <v>155</v>
      </c>
      <c r="G63" s="70" t="s">
        <v>1610</v>
      </c>
      <c r="H63" s="70" t="s">
        <v>1611</v>
      </c>
      <c r="I63" s="148"/>
      <c r="J63" s="71">
        <v>2574.6347794307298</v>
      </c>
      <c r="K63" s="71">
        <v>184.27873574643266</v>
      </c>
      <c r="L63" s="71">
        <v>25.264904705981152</v>
      </c>
      <c r="M63" s="71">
        <v>4861.5762170352573</v>
      </c>
      <c r="N63" s="71">
        <v>3151.7348298087918</v>
      </c>
      <c r="O63" s="71">
        <v>1828.8660592649358</v>
      </c>
      <c r="P63" s="71">
        <v>1032.6338900897927</v>
      </c>
      <c r="Q63" s="71">
        <v>160.98409408652972</v>
      </c>
      <c r="R63" s="71">
        <v>44.7302482295838</v>
      </c>
      <c r="S63" s="71">
        <v>178.17926516997932</v>
      </c>
      <c r="T63" s="72"/>
      <c r="U63" s="71">
        <v>336355442</v>
      </c>
      <c r="V63" s="71">
        <v>91381</v>
      </c>
      <c r="W63" s="71">
        <v>426</v>
      </c>
      <c r="X63" s="71">
        <v>1262094</v>
      </c>
      <c r="Y63" s="71">
        <v>1085323</v>
      </c>
      <c r="Z63" s="71">
        <v>1075619</v>
      </c>
      <c r="AA63" s="71">
        <v>212532</v>
      </c>
      <c r="AB63" s="71">
        <v>2279194</v>
      </c>
      <c r="AC63" s="71">
        <v>7639486.0963069489</v>
      </c>
      <c r="AD63" s="71">
        <v>178.17926516997929</v>
      </c>
      <c r="AE63" s="72"/>
      <c r="AF63" s="71">
        <v>1812776506.4289031</v>
      </c>
      <c r="AG63" s="71">
        <v>144273365.02269149</v>
      </c>
      <c r="AH63" s="71">
        <v>3888201.0435036859</v>
      </c>
      <c r="AI63" s="71">
        <v>7520708482.8546085</v>
      </c>
      <c r="AJ63" s="71">
        <v>4518511584.1675053</v>
      </c>
      <c r="AK63" s="71">
        <v>0</v>
      </c>
      <c r="AL63" s="71">
        <v>0</v>
      </c>
      <c r="AM63" s="71">
        <v>312596645.23286861</v>
      </c>
      <c r="AN63" s="71">
        <v>0</v>
      </c>
      <c r="AO63" s="71">
        <v>0</v>
      </c>
      <c r="AP63" s="71">
        <v>14312754784.75008</v>
      </c>
      <c r="AQ63" s="72"/>
      <c r="AR63" s="71">
        <v>21994</v>
      </c>
      <c r="AS63" s="71">
        <v>4283</v>
      </c>
      <c r="AT63" s="71">
        <v>0</v>
      </c>
      <c r="AU63" s="71">
        <v>0</v>
      </c>
      <c r="AV63" s="71">
        <v>0</v>
      </c>
      <c r="AW63" s="71">
        <v>5</v>
      </c>
      <c r="AX63" s="71"/>
      <c r="AY63" s="72"/>
      <c r="AZ63" s="71">
        <v>93326.5</v>
      </c>
      <c r="BA63" s="71">
        <v>87198.9</v>
      </c>
      <c r="BB63" s="71">
        <v>0</v>
      </c>
      <c r="BC63" s="71">
        <v>0</v>
      </c>
      <c r="BD63" s="71">
        <v>0</v>
      </c>
      <c r="BE63" s="71">
        <v>37215</v>
      </c>
      <c r="BF63" s="71"/>
      <c r="BG63" s="72"/>
      <c r="BH63" s="71">
        <v>0</v>
      </c>
      <c r="BI63" s="71">
        <v>0</v>
      </c>
      <c r="BJ63" s="71">
        <v>1626.579</v>
      </c>
      <c r="BK63" s="71">
        <v>122.54600000000001</v>
      </c>
      <c r="BL63" s="71">
        <v>1152.7325000000001</v>
      </c>
      <c r="BM63" s="71">
        <v>0</v>
      </c>
      <c r="BN63" s="72"/>
      <c r="BO63" s="71">
        <v>0</v>
      </c>
      <c r="BP63" s="71">
        <v>0</v>
      </c>
      <c r="BQ63" s="71">
        <v>66</v>
      </c>
      <c r="BR63" s="71">
        <v>8</v>
      </c>
      <c r="BS63" s="71">
        <v>148</v>
      </c>
      <c r="BT63" s="71">
        <v>0</v>
      </c>
      <c r="BU63"/>
      <c r="BV63" s="70">
        <v>2677.9414999999999</v>
      </c>
      <c r="BW63" s="70">
        <v>0</v>
      </c>
      <c r="BX63" s="70">
        <v>178.47800000000001</v>
      </c>
      <c r="BY63" s="70">
        <v>0</v>
      </c>
      <c r="BZ63" s="70">
        <v>35.956000000000003</v>
      </c>
      <c r="CA63" s="70">
        <v>9.4819999999999993</v>
      </c>
      <c r="CB63" s="70">
        <v>0</v>
      </c>
      <c r="CC63" s="70">
        <v>0</v>
      </c>
      <c r="CD63" s="70">
        <v>0</v>
      </c>
    </row>
    <row r="64" spans="1:82">
      <c r="A64" s="70" t="s">
        <v>1624</v>
      </c>
      <c r="B64" s="70">
        <v>48</v>
      </c>
      <c r="C64" s="70">
        <v>14</v>
      </c>
      <c r="D64" s="70">
        <v>3</v>
      </c>
      <c r="E64" s="70">
        <v>2017</v>
      </c>
      <c r="F64" s="70" t="s">
        <v>156</v>
      </c>
      <c r="G64" s="1064" t="s">
        <v>1610</v>
      </c>
      <c r="H64" s="70" t="s">
        <v>1611</v>
      </c>
      <c r="I64" s="148"/>
      <c r="J64" s="71">
        <v>2507.5588603538731</v>
      </c>
      <c r="K64" s="71">
        <v>188.14073056806018</v>
      </c>
      <c r="L64" s="71">
        <v>23.503033694874095</v>
      </c>
      <c r="M64" s="71">
        <v>4817.9621482838284</v>
      </c>
      <c r="N64" s="71">
        <v>3266.8460554244821</v>
      </c>
      <c r="O64" s="71">
        <v>1811.5858233533136</v>
      </c>
      <c r="P64" s="71">
        <v>1025.2910844878213</v>
      </c>
      <c r="Q64" s="71">
        <v>156.29306894030299</v>
      </c>
      <c r="R64" s="71">
        <v>44.34942728488916</v>
      </c>
      <c r="S64" s="71">
        <v>194.71818798057018</v>
      </c>
      <c r="T64" s="72"/>
      <c r="U64" s="71">
        <v>349038142</v>
      </c>
      <c r="V64" s="71">
        <v>91381</v>
      </c>
      <c r="W64" s="71">
        <v>426</v>
      </c>
      <c r="X64" s="71">
        <v>1262094</v>
      </c>
      <c r="Y64" s="71">
        <v>1099728</v>
      </c>
      <c r="Z64" s="71">
        <v>1083130</v>
      </c>
      <c r="AA64" s="71">
        <v>212366</v>
      </c>
      <c r="AB64" s="71">
        <v>2288240</v>
      </c>
      <c r="AC64" s="71">
        <v>7724738.3999999994</v>
      </c>
      <c r="AD64" s="71">
        <v>194.71818798057021</v>
      </c>
      <c r="AE64" s="72"/>
      <c r="AF64" s="71">
        <v>1883225499.0635681</v>
      </c>
      <c r="AG64" s="71">
        <v>149317979.77817419</v>
      </c>
      <c r="AH64" s="71">
        <v>4955024.5719711324</v>
      </c>
      <c r="AI64" s="71">
        <v>7641877125.3422823</v>
      </c>
      <c r="AJ64" s="71">
        <v>4833962845.9899302</v>
      </c>
      <c r="AK64" s="71">
        <v>0</v>
      </c>
      <c r="AL64" s="71">
        <v>0</v>
      </c>
      <c r="AM64" s="71">
        <v>314328394.46910387</v>
      </c>
      <c r="AN64" s="71">
        <v>0</v>
      </c>
      <c r="AO64" s="71">
        <v>0</v>
      </c>
      <c r="AP64" s="71">
        <v>14827666869.215031</v>
      </c>
      <c r="AQ64" s="72"/>
      <c r="AR64" s="71">
        <v>23744</v>
      </c>
      <c r="AS64" s="71">
        <v>4749</v>
      </c>
      <c r="AT64" s="71">
        <v>0</v>
      </c>
      <c r="AU64" s="71">
        <v>0</v>
      </c>
      <c r="AV64" s="71">
        <v>0</v>
      </c>
      <c r="AW64" s="71">
        <v>5</v>
      </c>
      <c r="AX64" s="71"/>
      <c r="AY64" s="72"/>
      <c r="AZ64" s="71">
        <v>101576.9</v>
      </c>
      <c r="BA64" s="71">
        <v>96254.900000000285</v>
      </c>
      <c r="BB64" s="71">
        <v>0</v>
      </c>
      <c r="BC64" s="71">
        <v>0</v>
      </c>
      <c r="BD64" s="71">
        <v>0</v>
      </c>
      <c r="BE64" s="71">
        <v>37215</v>
      </c>
      <c r="BF64" s="71"/>
      <c r="BG64" s="72"/>
      <c r="BH64" s="71">
        <v>0</v>
      </c>
      <c r="BI64" s="71">
        <v>0</v>
      </c>
      <c r="BJ64" s="71">
        <v>1677.9680000000001</v>
      </c>
      <c r="BK64" s="71">
        <v>111.59099999999999</v>
      </c>
      <c r="BL64" s="71">
        <v>1208.6909999999998</v>
      </c>
      <c r="BM64" s="71">
        <v>0</v>
      </c>
      <c r="BN64" s="72"/>
      <c r="BO64" s="71">
        <v>0</v>
      </c>
      <c r="BP64" s="71">
        <v>0</v>
      </c>
      <c r="BQ64" s="71">
        <v>66</v>
      </c>
      <c r="BR64" s="71">
        <v>8</v>
      </c>
      <c r="BS64" s="71">
        <v>152</v>
      </c>
      <c r="BT64" s="71">
        <v>0</v>
      </c>
      <c r="BU64"/>
      <c r="BV64" s="70">
        <v>2742.692</v>
      </c>
      <c r="BW64" s="70">
        <v>0</v>
      </c>
      <c r="BX64" s="70">
        <v>202.99</v>
      </c>
      <c r="BY64" s="70">
        <v>0</v>
      </c>
      <c r="BZ64" s="70">
        <v>40.610999999999997</v>
      </c>
      <c r="CA64" s="70">
        <v>11.957000000000001</v>
      </c>
      <c r="CB64" s="70">
        <v>0</v>
      </c>
      <c r="CC64" s="70">
        <v>0</v>
      </c>
      <c r="CD64" s="70">
        <v>0</v>
      </c>
    </row>
    <row r="65" spans="1:82">
      <c r="A65" s="70" t="s">
        <v>1625</v>
      </c>
      <c r="B65" s="70">
        <v>49</v>
      </c>
      <c r="C65" s="70">
        <v>15</v>
      </c>
      <c r="D65" s="70">
        <v>3</v>
      </c>
      <c r="E65" s="70">
        <v>2018</v>
      </c>
      <c r="F65" s="70" t="s">
        <v>183</v>
      </c>
      <c r="G65" s="1064" t="s">
        <v>1610</v>
      </c>
      <c r="H65" s="70" t="s">
        <v>1611</v>
      </c>
      <c r="I65" s="148"/>
      <c r="J65" s="71">
        <v>2462.9840238065926</v>
      </c>
      <c r="K65" s="71">
        <v>175.64820219891593</v>
      </c>
      <c r="L65" s="71">
        <v>21.8868799276812</v>
      </c>
      <c r="M65" s="71">
        <v>4892.9191907079112</v>
      </c>
      <c r="N65" s="71">
        <v>3000.2936587883955</v>
      </c>
      <c r="O65" s="71">
        <v>1784.590499163264</v>
      </c>
      <c r="P65" s="71">
        <v>1017.5132753384671</v>
      </c>
      <c r="Q65" s="71">
        <v>145.41857563586001</v>
      </c>
      <c r="R65" s="71">
        <v>45.881623843512344</v>
      </c>
      <c r="S65" s="71">
        <v>243.90031726132952</v>
      </c>
      <c r="T65" s="72"/>
      <c r="U65" s="71">
        <v>357773529</v>
      </c>
      <c r="V65" s="71">
        <v>91381</v>
      </c>
      <c r="W65" s="71">
        <v>426</v>
      </c>
      <c r="X65" s="71">
        <v>1262094</v>
      </c>
      <c r="Y65" s="71">
        <v>1113423</v>
      </c>
      <c r="Z65" s="71">
        <v>1087420</v>
      </c>
      <c r="AA65" s="71">
        <v>212874</v>
      </c>
      <c r="AB65" s="71">
        <v>2294362</v>
      </c>
      <c r="AC65" s="71">
        <v>7960294.5999999996</v>
      </c>
      <c r="AD65" s="71">
        <v>243.90031726132949</v>
      </c>
      <c r="AE65" s="72"/>
      <c r="AF65" s="71">
        <v>1861036872.9861131</v>
      </c>
      <c r="AG65" s="71">
        <v>132654562.5918958</v>
      </c>
      <c r="AH65" s="71">
        <v>4672897.1173138004</v>
      </c>
      <c r="AI65" s="71">
        <v>7373495652.0691385</v>
      </c>
      <c r="AJ65" s="71">
        <v>4384357826.3426733</v>
      </c>
      <c r="AK65" s="71">
        <v>0</v>
      </c>
      <c r="AL65" s="71">
        <v>0</v>
      </c>
      <c r="AM65" s="71">
        <v>315821477.67460012</v>
      </c>
      <c r="AN65" s="71">
        <v>0</v>
      </c>
      <c r="AO65" s="71">
        <v>0</v>
      </c>
      <c r="AP65" s="71">
        <v>14072039288.781736</v>
      </c>
      <c r="AQ65" s="72"/>
      <c r="AR65" s="71">
        <v>25781</v>
      </c>
      <c r="AS65" s="71">
        <v>5225</v>
      </c>
      <c r="AT65" s="71">
        <v>0</v>
      </c>
      <c r="AU65" s="71">
        <v>0</v>
      </c>
      <c r="AV65" s="71">
        <v>0</v>
      </c>
      <c r="AW65" s="71">
        <v>5</v>
      </c>
      <c r="AX65" s="71"/>
      <c r="AY65" s="72"/>
      <c r="AZ65" s="71">
        <v>111311.89999999997</v>
      </c>
      <c r="BA65" s="71">
        <v>104884.5</v>
      </c>
      <c r="BB65" s="71">
        <v>0</v>
      </c>
      <c r="BC65" s="71">
        <v>0</v>
      </c>
      <c r="BD65" s="71">
        <v>0</v>
      </c>
      <c r="BE65" s="71">
        <v>37215</v>
      </c>
      <c r="BF65" s="71"/>
      <c r="BG65" s="72"/>
      <c r="BH65" s="71">
        <v>0</v>
      </c>
      <c r="BI65" s="71">
        <v>0</v>
      </c>
      <c r="BJ65" s="71">
        <v>1648.38</v>
      </c>
      <c r="BK65" s="71">
        <v>143.05099999999999</v>
      </c>
      <c r="BL65" s="71">
        <v>1192.3779999999999</v>
      </c>
      <c r="BM65" s="71">
        <v>0</v>
      </c>
      <c r="BN65" s="72"/>
      <c r="BO65" s="71">
        <v>0</v>
      </c>
      <c r="BP65" s="71">
        <v>0</v>
      </c>
      <c r="BQ65" s="71">
        <v>66</v>
      </c>
      <c r="BR65" s="71">
        <v>9</v>
      </c>
      <c r="BS65" s="71">
        <v>149</v>
      </c>
      <c r="BT65" s="71">
        <v>0</v>
      </c>
      <c r="BU65"/>
      <c r="BV65" s="70">
        <v>2724.4369999999999</v>
      </c>
      <c r="BW65" s="70">
        <v>0</v>
      </c>
      <c r="BX65" s="70">
        <v>201.732</v>
      </c>
      <c r="BY65" s="70">
        <v>0</v>
      </c>
      <c r="BZ65" s="70">
        <v>38.116999999999997</v>
      </c>
      <c r="CA65" s="70">
        <v>19.523</v>
      </c>
      <c r="CB65" s="70">
        <v>0</v>
      </c>
      <c r="CC65" s="70">
        <v>0</v>
      </c>
      <c r="CD65" s="70">
        <v>0</v>
      </c>
    </row>
    <row r="66" spans="1:82">
      <c r="A66" s="70" t="s">
        <v>1626</v>
      </c>
      <c r="B66" s="70">
        <v>50</v>
      </c>
      <c r="C66" s="70">
        <v>16</v>
      </c>
      <c r="D66" s="70">
        <v>3</v>
      </c>
      <c r="E66" s="70">
        <v>2019</v>
      </c>
      <c r="F66" s="70" t="s">
        <v>158</v>
      </c>
      <c r="G66" s="70" t="s">
        <v>1610</v>
      </c>
      <c r="H66" s="70" t="s">
        <v>1611</v>
      </c>
      <c r="I66" s="148"/>
      <c r="J66" s="71">
        <v>2168.8412300991172</v>
      </c>
      <c r="K66" s="71">
        <v>157.59627226848514</v>
      </c>
      <c r="L66" s="71">
        <v>22.00452190553937</v>
      </c>
      <c r="M66" s="71">
        <v>4664.2132088596263</v>
      </c>
      <c r="N66" s="71">
        <v>2951.0073226808095</v>
      </c>
      <c r="O66" s="71">
        <v>1736.6351763512514</v>
      </c>
      <c r="P66" s="71">
        <v>997.5241531272444</v>
      </c>
      <c r="Q66" s="71">
        <v>142.03464800097299</v>
      </c>
      <c r="R66" s="71">
        <v>46.938263091437854</v>
      </c>
      <c r="S66" s="71">
        <v>228.84109416857055</v>
      </c>
      <c r="T66" s="72"/>
      <c r="U66" s="71">
        <v>329687331</v>
      </c>
      <c r="V66" s="71">
        <v>91381</v>
      </c>
      <c r="W66" s="71">
        <v>426</v>
      </c>
      <c r="X66" s="71">
        <v>1262094</v>
      </c>
      <c r="Y66" s="71">
        <v>1128267</v>
      </c>
      <c r="Z66" s="71">
        <v>1087250</v>
      </c>
      <c r="AA66" s="71">
        <v>207130</v>
      </c>
      <c r="AB66" s="71">
        <v>2301639</v>
      </c>
      <c r="AC66" s="71">
        <v>8277000.3999999994</v>
      </c>
      <c r="AD66" s="71">
        <v>228.84109416857049</v>
      </c>
      <c r="AE66" s="72"/>
      <c r="AF66" s="71">
        <v>1666496454.4764929</v>
      </c>
      <c r="AG66" s="71">
        <v>127895442.56790189</v>
      </c>
      <c r="AH66" s="71">
        <v>5019071.002619491</v>
      </c>
      <c r="AI66" s="71">
        <v>7612205528.2658587</v>
      </c>
      <c r="AJ66" s="71">
        <v>4806608306.7516346</v>
      </c>
      <c r="AK66" s="71">
        <v>0</v>
      </c>
      <c r="AL66" s="71">
        <v>0</v>
      </c>
      <c r="AM66" s="71">
        <v>313465905.07088464</v>
      </c>
      <c r="AN66" s="71">
        <v>0</v>
      </c>
      <c r="AO66" s="71">
        <v>0</v>
      </c>
      <c r="AP66" s="71">
        <v>14531690708.135393</v>
      </c>
      <c r="AQ66" s="72"/>
      <c r="AR66" s="71">
        <v>28199</v>
      </c>
      <c r="AS66" s="71">
        <v>5608</v>
      </c>
      <c r="AT66" s="71">
        <v>0</v>
      </c>
      <c r="AU66" s="71">
        <v>0</v>
      </c>
      <c r="AV66" s="71">
        <v>0</v>
      </c>
      <c r="AW66" s="71">
        <v>6</v>
      </c>
      <c r="AX66" s="71"/>
      <c r="AY66" s="72"/>
      <c r="AZ66" s="71">
        <v>122873.1999999999</v>
      </c>
      <c r="BA66" s="71">
        <v>111760.0999999997</v>
      </c>
      <c r="BB66" s="71">
        <v>0</v>
      </c>
      <c r="BC66" s="71">
        <v>0</v>
      </c>
      <c r="BD66" s="71">
        <v>0</v>
      </c>
      <c r="BE66" s="71">
        <v>43897.7</v>
      </c>
      <c r="BF66" s="71"/>
      <c r="BG66" s="72"/>
      <c r="BH66" s="71">
        <v>0</v>
      </c>
      <c r="BI66" s="71">
        <v>0</v>
      </c>
      <c r="BJ66" s="71">
        <v>1538.1243671</v>
      </c>
      <c r="BK66" s="71">
        <v>1267.934</v>
      </c>
      <c r="BL66" s="71">
        <v>1105.374</v>
      </c>
      <c r="BM66" s="71">
        <v>0</v>
      </c>
      <c r="BN66" s="72"/>
      <c r="BO66" s="71">
        <v>0</v>
      </c>
      <c r="BP66" s="71">
        <v>0</v>
      </c>
      <c r="BQ66" s="71">
        <v>64</v>
      </c>
      <c r="BR66" s="71">
        <v>9</v>
      </c>
      <c r="BS66" s="71">
        <v>138</v>
      </c>
      <c r="BT66" s="71">
        <v>0</v>
      </c>
      <c r="BU66"/>
      <c r="BV66" s="70">
        <v>3651.6573671000001</v>
      </c>
      <c r="BW66" s="70">
        <v>0</v>
      </c>
      <c r="BX66" s="70">
        <v>198.13</v>
      </c>
      <c r="BY66" s="70">
        <v>0</v>
      </c>
      <c r="BZ66" s="70">
        <v>41.354999999999997</v>
      </c>
      <c r="CA66" s="70">
        <v>20.29</v>
      </c>
      <c r="CB66" s="70">
        <v>0</v>
      </c>
      <c r="CC66" s="70">
        <v>0</v>
      </c>
      <c r="CD66" s="70">
        <v>0</v>
      </c>
    </row>
    <row r="67" spans="1:82">
      <c r="A67" s="70" t="s">
        <v>1627</v>
      </c>
      <c r="B67" s="70">
        <v>51</v>
      </c>
      <c r="C67" s="70">
        <v>17</v>
      </c>
      <c r="D67" s="70">
        <v>3</v>
      </c>
      <c r="E67" s="70">
        <v>2020</v>
      </c>
      <c r="F67" s="70" t="s">
        <v>159</v>
      </c>
      <c r="G67" s="70" t="s">
        <v>1610</v>
      </c>
      <c r="H67" s="70" t="s">
        <v>1611</v>
      </c>
      <c r="I67" s="148"/>
      <c r="J67" s="71">
        <v>2008.678313636055</v>
      </c>
      <c r="K67" s="71">
        <v>172.50262437714241</v>
      </c>
      <c r="L67" s="71">
        <v>25.723694210713056</v>
      </c>
      <c r="M67" s="71">
        <v>4267.8332362927713</v>
      </c>
      <c r="N67" s="71">
        <v>2946.2441820445065</v>
      </c>
      <c r="O67" s="71">
        <v>1522.6714891707959</v>
      </c>
      <c r="P67" s="71">
        <v>940.11973727512873</v>
      </c>
      <c r="Q67" s="71">
        <v>135.66561754402099</v>
      </c>
      <c r="R67" s="71">
        <v>43.502461517098737</v>
      </c>
      <c r="S67" s="71">
        <v>271.6137197650317</v>
      </c>
      <c r="T67" s="72"/>
      <c r="U67" s="71">
        <v>299317118</v>
      </c>
      <c r="V67" s="71">
        <v>93256</v>
      </c>
      <c r="W67" s="71">
        <v>551</v>
      </c>
      <c r="X67" s="71">
        <v>1304567</v>
      </c>
      <c r="Y67" s="71">
        <v>1137433</v>
      </c>
      <c r="Z67" s="71">
        <v>1088060</v>
      </c>
      <c r="AA67" s="71">
        <v>207488</v>
      </c>
      <c r="AB67" s="71">
        <v>2300949</v>
      </c>
      <c r="AC67" s="71">
        <v>7711671.1999999993</v>
      </c>
      <c r="AD67" s="71">
        <v>271.6137197650317</v>
      </c>
      <c r="AE67" s="72"/>
      <c r="AF67" s="71">
        <v>1565804790.8145199</v>
      </c>
      <c r="AG67" s="71">
        <v>133044434.6039246</v>
      </c>
      <c r="AH67" s="71">
        <v>6181832.8229249967</v>
      </c>
      <c r="AI67" s="71">
        <v>7265717654.2649689</v>
      </c>
      <c r="AJ67" s="71">
        <v>4994091327.4447861</v>
      </c>
      <c r="AK67" s="71"/>
      <c r="AL67" s="71"/>
      <c r="AM67" s="71">
        <v>300299408.57658112</v>
      </c>
      <c r="AN67" s="71"/>
      <c r="AO67" s="71"/>
      <c r="AP67" s="71">
        <v>14265139448.527706</v>
      </c>
      <c r="AQ67" s="72"/>
      <c r="AR67" s="71">
        <v>30756</v>
      </c>
      <c r="AS67" s="71">
        <v>5684</v>
      </c>
      <c r="AT67" s="71">
        <v>0</v>
      </c>
      <c r="AU67" s="71">
        <v>0</v>
      </c>
      <c r="AV67" s="71">
        <v>0</v>
      </c>
      <c r="AW67" s="71">
        <v>6</v>
      </c>
      <c r="AX67" s="71"/>
      <c r="AY67" s="72"/>
      <c r="AZ67" s="71">
        <v>136022.19999999899</v>
      </c>
      <c r="BA67" s="71">
        <v>114678.2000000002</v>
      </c>
      <c r="BB67" s="71">
        <v>0</v>
      </c>
      <c r="BC67" s="71">
        <v>0</v>
      </c>
      <c r="BD67" s="71">
        <v>0</v>
      </c>
      <c r="BE67" s="71">
        <v>43897.7</v>
      </c>
      <c r="BF67" s="71"/>
      <c r="BG67" s="72"/>
      <c r="BH67" s="71">
        <v>0</v>
      </c>
      <c r="BI67" s="71">
        <v>0</v>
      </c>
      <c r="BJ67" s="71">
        <v>1353.0619999999999</v>
      </c>
      <c r="BK67" s="71">
        <v>149.16900000000001</v>
      </c>
      <c r="BL67" s="71">
        <v>968.06299999999999</v>
      </c>
      <c r="BM67" s="71">
        <v>0</v>
      </c>
      <c r="BN67" s="72"/>
      <c r="BO67" s="71">
        <v>0</v>
      </c>
      <c r="BP67" s="71">
        <v>0</v>
      </c>
      <c r="BQ67" s="71">
        <v>61</v>
      </c>
      <c r="BR67" s="71">
        <v>9</v>
      </c>
      <c r="BS67" s="71">
        <v>140</v>
      </c>
      <c r="BT67" s="71">
        <v>0</v>
      </c>
      <c r="BU67"/>
      <c r="BV67" s="70">
        <v>2271.0169999999998</v>
      </c>
      <c r="BW67" s="70">
        <v>0</v>
      </c>
      <c r="BX67" s="70">
        <v>141.19399999999999</v>
      </c>
      <c r="BY67" s="70">
        <v>0</v>
      </c>
      <c r="BZ67" s="70">
        <v>33.878</v>
      </c>
      <c r="CA67" s="70">
        <v>24.204999999999998</v>
      </c>
      <c r="CB67" s="70">
        <v>0</v>
      </c>
      <c r="CC67" s="70">
        <v>0</v>
      </c>
      <c r="CD67" s="70">
        <v>0</v>
      </c>
    </row>
    <row r="68" spans="1:82">
      <c r="A68" s="70" t="s">
        <v>1628</v>
      </c>
      <c r="B68" s="70">
        <v>51</v>
      </c>
      <c r="C68" s="70">
        <v>18</v>
      </c>
      <c r="D68" s="70">
        <v>3</v>
      </c>
      <c r="E68" s="70">
        <v>2021</v>
      </c>
      <c r="F68" s="70" t="s">
        <v>160</v>
      </c>
      <c r="G68" s="70" t="s">
        <v>1610</v>
      </c>
      <c r="H68" s="70" t="s">
        <v>1611</v>
      </c>
      <c r="I68" s="148"/>
      <c r="J68" s="71">
        <v>2138.0925600615951</v>
      </c>
      <c r="K68" s="71">
        <v>195.46328151965687</v>
      </c>
      <c r="L68" s="71">
        <v>24.525769654766819</v>
      </c>
      <c r="M68" s="71">
        <v>4830.3183874014612</v>
      </c>
      <c r="N68" s="71">
        <v>2910.9616154426308</v>
      </c>
      <c r="O68" s="71">
        <v>1479.8513789412495</v>
      </c>
      <c r="P68" s="71">
        <v>966.42051378018687</v>
      </c>
      <c r="Q68" s="71">
        <v>133.907152428253</v>
      </c>
      <c r="R68" s="71">
        <v>46.04057054145791</v>
      </c>
      <c r="S68" s="71">
        <v>236.05644437961999</v>
      </c>
      <c r="T68" s="72"/>
      <c r="U68" s="71">
        <v>335533501</v>
      </c>
      <c r="V68" s="71">
        <v>93256</v>
      </c>
      <c r="W68" s="71">
        <v>551</v>
      </c>
      <c r="X68" s="71">
        <v>1304567</v>
      </c>
      <c r="Y68" s="71">
        <v>1142481</v>
      </c>
      <c r="Z68" s="71">
        <v>1088818</v>
      </c>
      <c r="AA68" s="71">
        <v>207984</v>
      </c>
      <c r="AB68" s="71">
        <v>2293437</v>
      </c>
      <c r="AC68" s="71">
        <v>7917710.3999999985</v>
      </c>
      <c r="AD68" s="71">
        <v>236.05644437961999</v>
      </c>
      <c r="AE68" s="72"/>
      <c r="AF68" s="71">
        <v>1646155936.3414342</v>
      </c>
      <c r="AG68" s="71">
        <v>148153991.45189986</v>
      </c>
      <c r="AH68" s="71">
        <v>5687577.2186912205</v>
      </c>
      <c r="AI68" s="71">
        <v>7752903900.0964355</v>
      </c>
      <c r="AJ68" s="71">
        <v>4578099183.748209</v>
      </c>
      <c r="AK68" s="71">
        <v>0</v>
      </c>
      <c r="AL68" s="71">
        <v>0</v>
      </c>
      <c r="AM68" s="71">
        <v>301045457.06226414</v>
      </c>
      <c r="AN68" s="71">
        <v>0</v>
      </c>
      <c r="AO68" s="71">
        <v>0</v>
      </c>
      <c r="AP68" s="71">
        <v>14432046045.918934</v>
      </c>
      <c r="AQ68" s="72"/>
      <c r="AR68" s="71">
        <v>33499</v>
      </c>
      <c r="AS68" s="71">
        <v>5702</v>
      </c>
      <c r="AT68" s="71">
        <v>0</v>
      </c>
      <c r="AU68" s="71">
        <v>0</v>
      </c>
      <c r="AV68" s="71">
        <v>0</v>
      </c>
      <c r="AW68" s="71">
        <v>7</v>
      </c>
      <c r="AX68" s="71"/>
      <c r="AY68" s="72"/>
      <c r="AZ68" s="71">
        <v>150176.69999999809</v>
      </c>
      <c r="BA68" s="71">
        <v>115000.5000000001</v>
      </c>
      <c r="BB68" s="71">
        <v>0</v>
      </c>
      <c r="BC68" s="71">
        <v>0</v>
      </c>
      <c r="BD68" s="71">
        <v>0</v>
      </c>
      <c r="BE68" s="71">
        <v>45887.7</v>
      </c>
      <c r="BF68" s="71"/>
      <c r="BG68" s="72"/>
      <c r="BH68" s="71">
        <v>0</v>
      </c>
      <c r="BI68" s="71">
        <v>0</v>
      </c>
      <c r="BJ68" s="71">
        <v>1434.482</v>
      </c>
      <c r="BK68" s="71">
        <v>1421.479</v>
      </c>
      <c r="BL68" s="71">
        <v>982.4609999999999</v>
      </c>
      <c r="BM68" s="71">
        <v>0</v>
      </c>
      <c r="BN68" s="72"/>
      <c r="BO68" s="71">
        <v>0</v>
      </c>
      <c r="BP68" s="71">
        <v>0</v>
      </c>
      <c r="BQ68" s="71">
        <v>62</v>
      </c>
      <c r="BR68" s="71">
        <v>9</v>
      </c>
      <c r="BS68" s="71">
        <v>141</v>
      </c>
      <c r="BT68" s="71">
        <v>0</v>
      </c>
      <c r="BU68"/>
      <c r="BV68" s="70">
        <v>3580.8969999999999</v>
      </c>
      <c r="BW68" s="70">
        <v>3.34</v>
      </c>
      <c r="BX68" s="70">
        <v>147.512</v>
      </c>
      <c r="BY68" s="70">
        <v>6.09</v>
      </c>
      <c r="BZ68" s="70">
        <v>68.046000000000006</v>
      </c>
      <c r="CA68" s="70">
        <v>32.536999999999999</v>
      </c>
      <c r="CB68" s="70">
        <v>0</v>
      </c>
      <c r="CC68" s="70">
        <v>0</v>
      </c>
      <c r="CD68" s="70">
        <v>0</v>
      </c>
    </row>
    <row r="69" spans="1:82">
      <c r="A69" s="70" t="s">
        <v>1629</v>
      </c>
      <c r="B69" s="70">
        <v>51</v>
      </c>
      <c r="C69" s="70">
        <v>19</v>
      </c>
      <c r="D69" s="70">
        <v>3</v>
      </c>
      <c r="E69" s="70">
        <v>2022</v>
      </c>
      <c r="F69" s="70" t="s">
        <v>161</v>
      </c>
      <c r="G69" s="70" t="s">
        <v>1610</v>
      </c>
      <c r="H69" s="70" t="s">
        <v>1611</v>
      </c>
      <c r="I69" s="148"/>
      <c r="J69" s="71">
        <v>1874.7057776184806</v>
      </c>
      <c r="K69" s="71">
        <v>176.04348925841768</v>
      </c>
      <c r="L69" s="71">
        <v>22.945647113585576</v>
      </c>
      <c r="M69" s="71">
        <v>4561.9472207796425</v>
      </c>
      <c r="N69" s="71">
        <v>2906.943889405396</v>
      </c>
      <c r="O69" s="71">
        <v>1563.5938971018647</v>
      </c>
      <c r="P69" s="71">
        <v>960.68758534401411</v>
      </c>
      <c r="Q69" s="71">
        <v>135.09769355675235</v>
      </c>
      <c r="R69" s="71">
        <v>43.755875819083101</v>
      </c>
      <c r="S69" s="71">
        <v>250.6491656622872</v>
      </c>
      <c r="T69" s="72"/>
      <c r="U69" s="71">
        <v>356217872</v>
      </c>
      <c r="V69" s="71">
        <v>93256</v>
      </c>
      <c r="W69" s="71">
        <v>551</v>
      </c>
      <c r="X69" s="71">
        <v>1304567</v>
      </c>
      <c r="Y69" s="71">
        <v>1156802</v>
      </c>
      <c r="Z69" s="71">
        <v>1093035</v>
      </c>
      <c r="AA69" s="71">
        <v>209902</v>
      </c>
      <c r="AB69" s="71">
        <v>2294854</v>
      </c>
      <c r="AC69" s="71">
        <v>7619313.1999999974</v>
      </c>
      <c r="AD69" s="71">
        <v>250.6491656622872</v>
      </c>
      <c r="AE69" s="72"/>
      <c r="AF69" s="71">
        <v>1485184809.9518402</v>
      </c>
      <c r="AG69" s="71">
        <v>142394170.56904584</v>
      </c>
      <c r="AH69" s="71">
        <v>6251443.0560630383</v>
      </c>
      <c r="AI69" s="71">
        <v>7582571660.0592728</v>
      </c>
      <c r="AJ69" s="71">
        <v>4792819663.3546324</v>
      </c>
      <c r="AK69" s="71">
        <v>0</v>
      </c>
      <c r="AL69" s="71">
        <v>0</v>
      </c>
      <c r="AM69" s="71">
        <v>296328288.07934678</v>
      </c>
      <c r="AN69" s="71">
        <v>0</v>
      </c>
      <c r="AO69" s="71">
        <v>0</v>
      </c>
      <c r="AP69" s="71">
        <v>14305550035.070204</v>
      </c>
      <c r="AQ69" s="72"/>
      <c r="AR69" s="71">
        <v>36966</v>
      </c>
      <c r="AS69" s="71">
        <v>5741</v>
      </c>
      <c r="AT69" s="71">
        <v>0</v>
      </c>
      <c r="AU69" s="71">
        <v>0</v>
      </c>
      <c r="AV69" s="71">
        <v>0</v>
      </c>
      <c r="AW69" s="71">
        <v>7</v>
      </c>
      <c r="AX69" s="71"/>
      <c r="AY69" s="72"/>
      <c r="AZ69" s="71">
        <v>167840.09999999544</v>
      </c>
      <c r="BA69" s="71">
        <v>115780.30000000013</v>
      </c>
      <c r="BB69" s="71">
        <v>0</v>
      </c>
      <c r="BC69" s="71">
        <v>0</v>
      </c>
      <c r="BD69" s="71">
        <v>0</v>
      </c>
      <c r="BE69" s="71">
        <v>45887.7</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1630</v>
      </c>
      <c r="B70" s="70">
        <v>51</v>
      </c>
      <c r="C70" s="70">
        <v>20</v>
      </c>
      <c r="D70" s="70">
        <v>3</v>
      </c>
      <c r="E70" s="70">
        <v>2023</v>
      </c>
      <c r="F70" s="70" t="s">
        <v>1539</v>
      </c>
      <c r="G70" s="70" t="s">
        <v>1610</v>
      </c>
      <c r="H70" s="70" t="s">
        <v>1611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40879</v>
      </c>
      <c r="AS70" s="71">
        <v>5783</v>
      </c>
      <c r="AT70" s="71">
        <v>0</v>
      </c>
      <c r="AU70" s="71">
        <v>0</v>
      </c>
      <c r="AV70" s="71">
        <v>0</v>
      </c>
      <c r="AW70" s="71">
        <v>7</v>
      </c>
      <c r="AX70" s="71"/>
      <c r="AY70" s="72"/>
      <c r="AZ70" s="71">
        <v>185852.99999999331</v>
      </c>
      <c r="BA70" s="71">
        <v>117425.30000000013</v>
      </c>
      <c r="BB70" s="71">
        <v>0</v>
      </c>
      <c r="BC70" s="71">
        <v>0</v>
      </c>
      <c r="BD70" s="71">
        <v>0</v>
      </c>
      <c r="BE70" s="71">
        <v>46668.539999999994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1631</v>
      </c>
      <c r="B71" s="70">
        <v>51</v>
      </c>
      <c r="C71" s="70">
        <v>21</v>
      </c>
      <c r="D71" s="70">
        <v>3</v>
      </c>
      <c r="E71" s="70">
        <v>2024</v>
      </c>
      <c r="F71" s="70" t="s">
        <v>1585</v>
      </c>
      <c r="G71" s="70" t="s">
        <v>1610</v>
      </c>
      <c r="H71" s="70" t="s">
        <v>1611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1632</v>
      </c>
      <c r="B72" s="70">
        <v>52</v>
      </c>
      <c r="C72" s="70">
        <v>1</v>
      </c>
      <c r="D72" s="70">
        <v>4</v>
      </c>
      <c r="E72" s="70">
        <v>1990</v>
      </c>
      <c r="F72" s="70" t="s">
        <v>787</v>
      </c>
      <c r="G72" s="70" t="s">
        <v>1633</v>
      </c>
      <c r="H72" s="70" t="s">
        <v>1634</v>
      </c>
      <c r="I72" s="148"/>
      <c r="J72" s="71">
        <v>2963.238327833622</v>
      </c>
      <c r="K72" s="71">
        <v>559.96580785845788</v>
      </c>
      <c r="L72" s="71">
        <v>97.208428672351047</v>
      </c>
      <c r="M72" s="71">
        <v>2089.299555182703</v>
      </c>
      <c r="N72" s="71">
        <v>3022.7567372552921</v>
      </c>
      <c r="O72" s="71">
        <v>1287.7460282768741</v>
      </c>
      <c r="P72" s="71">
        <v>849.84996812496411</v>
      </c>
      <c r="Q72" s="71">
        <v>102.96128341625899</v>
      </c>
      <c r="R72" s="71">
        <v>0</v>
      </c>
      <c r="S72" s="71">
        <v>83.842654958639329</v>
      </c>
      <c r="T72" s="72"/>
      <c r="U72" s="71">
        <v>83197218</v>
      </c>
      <c r="V72" s="71">
        <v>102457</v>
      </c>
      <c r="W72" s="71">
        <v>1137</v>
      </c>
      <c r="X72" s="71">
        <v>700596</v>
      </c>
      <c r="Y72" s="71">
        <v>646647</v>
      </c>
      <c r="Z72" s="71">
        <v>529665</v>
      </c>
      <c r="AA72" s="71">
        <v>206353</v>
      </c>
      <c r="AB72" s="71">
        <v>1671742</v>
      </c>
      <c r="AC72" s="71">
        <v>0</v>
      </c>
      <c r="AD72" s="71">
        <v>83.842654958639329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1635</v>
      </c>
      <c r="B73" s="70">
        <v>53</v>
      </c>
      <c r="C73" s="70">
        <v>2</v>
      </c>
      <c r="D73" s="70">
        <v>4</v>
      </c>
      <c r="E73" s="70">
        <v>2005</v>
      </c>
      <c r="F73" s="70" t="s">
        <v>789</v>
      </c>
      <c r="G73" s="70" t="s">
        <v>1633</v>
      </c>
      <c r="H73" s="70" t="s">
        <v>1634</v>
      </c>
      <c r="I73" s="148"/>
      <c r="J73" s="71">
        <v>1813.4187180105171</v>
      </c>
      <c r="K73" s="71">
        <v>237.21070042605021</v>
      </c>
      <c r="L73" s="71">
        <v>70.721632469765581</v>
      </c>
      <c r="M73" s="71">
        <v>3938.7768174232838</v>
      </c>
      <c r="N73" s="71">
        <v>4452.5323501314824</v>
      </c>
      <c r="O73" s="71">
        <v>1708.777321904613</v>
      </c>
      <c r="P73" s="71">
        <v>851.72988167329618</v>
      </c>
      <c r="Q73" s="71">
        <v>110.12146293879999</v>
      </c>
      <c r="R73" s="71">
        <v>0</v>
      </c>
      <c r="S73" s="71">
        <v>208.25707677560001</v>
      </c>
      <c r="T73" s="72"/>
      <c r="U73" s="71">
        <v>56008119</v>
      </c>
      <c r="V73" s="71">
        <v>72358</v>
      </c>
      <c r="W73" s="71">
        <v>628</v>
      </c>
      <c r="X73" s="71">
        <v>639646</v>
      </c>
      <c r="Y73" s="71">
        <v>907775</v>
      </c>
      <c r="Z73" s="71">
        <v>813320</v>
      </c>
      <c r="AA73" s="71">
        <v>169375</v>
      </c>
      <c r="AB73" s="71">
        <v>1869180</v>
      </c>
      <c r="AC73" s="71">
        <v>0</v>
      </c>
      <c r="AD73" s="71">
        <v>208.25707677560001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1636</v>
      </c>
      <c r="B74" s="70">
        <v>54</v>
      </c>
      <c r="C74" s="70">
        <v>3</v>
      </c>
      <c r="D74" s="70">
        <v>4</v>
      </c>
      <c r="E74" s="70">
        <v>2006</v>
      </c>
      <c r="F74" s="70" t="s">
        <v>790</v>
      </c>
      <c r="G74" s="70" t="s">
        <v>1633</v>
      </c>
      <c r="H74" s="70" t="s">
        <v>1634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1637</v>
      </c>
      <c r="B75" s="70">
        <v>55</v>
      </c>
      <c r="C75" s="70">
        <v>4</v>
      </c>
      <c r="D75" s="70">
        <v>4</v>
      </c>
      <c r="E75" s="70">
        <v>2007</v>
      </c>
      <c r="F75" s="70" t="s">
        <v>791</v>
      </c>
      <c r="G75" s="70" t="s">
        <v>1633</v>
      </c>
      <c r="H75" s="70" t="s">
        <v>1634</v>
      </c>
      <c r="I75" s="148"/>
      <c r="J75" s="71">
        <v>1675.3810865885121</v>
      </c>
      <c r="K75" s="71">
        <v>210.0019723081023</v>
      </c>
      <c r="L75" s="71">
        <v>76.898481130851735</v>
      </c>
      <c r="M75" s="71">
        <v>3588.697957130214</v>
      </c>
      <c r="N75" s="71">
        <v>4565.7685502303066</v>
      </c>
      <c r="O75" s="71">
        <v>1632.528770765168</v>
      </c>
      <c r="P75" s="71">
        <v>831.56311567318835</v>
      </c>
      <c r="Q75" s="71">
        <v>116.951400297085</v>
      </c>
      <c r="R75" s="71">
        <v>0</v>
      </c>
      <c r="S75" s="71">
        <v>152.39162349303999</v>
      </c>
      <c r="T75" s="72"/>
      <c r="U75" s="71">
        <v>55019874</v>
      </c>
      <c r="V75" s="71">
        <v>69871</v>
      </c>
      <c r="W75" s="71">
        <v>937</v>
      </c>
      <c r="X75" s="71">
        <v>729979</v>
      </c>
      <c r="Y75" s="71">
        <v>933311</v>
      </c>
      <c r="Z75" s="71">
        <v>807761</v>
      </c>
      <c r="AA75" s="71">
        <v>162844</v>
      </c>
      <c r="AB75" s="71">
        <v>1880138</v>
      </c>
      <c r="AC75" s="71">
        <v>0</v>
      </c>
      <c r="AD75" s="71">
        <v>152.39162349303999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1638</v>
      </c>
      <c r="B76" s="70">
        <v>56</v>
      </c>
      <c r="C76" s="70">
        <v>5</v>
      </c>
      <c r="D76" s="70">
        <v>4</v>
      </c>
      <c r="E76" s="70">
        <v>2008</v>
      </c>
      <c r="F76" s="70" t="s">
        <v>792</v>
      </c>
      <c r="G76" s="70" t="s">
        <v>1633</v>
      </c>
      <c r="H76" s="70" t="s">
        <v>1634</v>
      </c>
      <c r="I76" s="148"/>
      <c r="J76" s="71">
        <v>1496.151916972645</v>
      </c>
      <c r="K76" s="71">
        <v>184.30980064120811</v>
      </c>
      <c r="L76" s="71">
        <v>66.398936159432239</v>
      </c>
      <c r="M76" s="71">
        <v>4199.1241231142712</v>
      </c>
      <c r="N76" s="71">
        <v>4684.5413787266907</v>
      </c>
      <c r="O76" s="71">
        <v>1569.2884784181119</v>
      </c>
      <c r="P76" s="71">
        <v>803.58181289448237</v>
      </c>
      <c r="Q76" s="71">
        <v>115.352733434101</v>
      </c>
      <c r="R76" s="71">
        <v>0</v>
      </c>
      <c r="S76" s="71">
        <v>108.57351943059</v>
      </c>
      <c r="T76" s="72"/>
      <c r="U76" s="71">
        <v>51624537</v>
      </c>
      <c r="V76" s="71">
        <v>69871</v>
      </c>
      <c r="W76" s="71">
        <v>937</v>
      </c>
      <c r="X76" s="71">
        <v>729979</v>
      </c>
      <c r="Y76" s="71">
        <v>944872</v>
      </c>
      <c r="Z76" s="71">
        <v>803723</v>
      </c>
      <c r="AA76" s="71">
        <v>157544</v>
      </c>
      <c r="AB76" s="71">
        <v>1884939</v>
      </c>
      <c r="AC76" s="71">
        <v>0</v>
      </c>
      <c r="AD76" s="71">
        <v>108.57351943059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1639</v>
      </c>
      <c r="B77" s="70">
        <v>57</v>
      </c>
      <c r="C77" s="70">
        <v>6</v>
      </c>
      <c r="D77" s="70">
        <v>4</v>
      </c>
      <c r="E77" s="70">
        <v>2009</v>
      </c>
      <c r="F77" s="70" t="s">
        <v>176</v>
      </c>
      <c r="G77" s="70" t="s">
        <v>1633</v>
      </c>
      <c r="H77" s="70" t="s">
        <v>1634</v>
      </c>
      <c r="I77" s="148"/>
      <c r="J77" s="71">
        <v>1372.8778601936549</v>
      </c>
      <c r="K77" s="71">
        <v>158.6426232403962</v>
      </c>
      <c r="L77" s="71">
        <v>72.228531282224068</v>
      </c>
      <c r="M77" s="71">
        <v>3702.907574913484</v>
      </c>
      <c r="N77" s="71">
        <v>4071.2520777252648</v>
      </c>
      <c r="O77" s="71">
        <v>1588.5167199366431</v>
      </c>
      <c r="P77" s="71">
        <v>768.28739247437568</v>
      </c>
      <c r="Q77" s="71">
        <v>110.269103547348</v>
      </c>
      <c r="R77" s="71">
        <v>0</v>
      </c>
      <c r="S77" s="71">
        <v>98.272247401619993</v>
      </c>
      <c r="T77" s="72"/>
      <c r="U77" s="71">
        <v>47838042</v>
      </c>
      <c r="V77" s="71">
        <v>73658</v>
      </c>
      <c r="W77" s="71">
        <v>1168</v>
      </c>
      <c r="X77" s="71">
        <v>812953</v>
      </c>
      <c r="Y77" s="71">
        <v>956041</v>
      </c>
      <c r="Z77" s="71">
        <v>803034</v>
      </c>
      <c r="AA77" s="71">
        <v>154633</v>
      </c>
      <c r="AB77" s="71">
        <v>1891494</v>
      </c>
      <c r="AC77" s="71">
        <v>0</v>
      </c>
      <c r="AD77" s="71">
        <v>98.272247401619993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4.6900000000000004</v>
      </c>
      <c r="BJ77" s="71">
        <v>176.96199999999999</v>
      </c>
      <c r="BK77" s="71">
        <v>34.241999999999997</v>
      </c>
      <c r="BL77" s="71">
        <v>791.1350000000001</v>
      </c>
      <c r="BM77" s="71">
        <v>0</v>
      </c>
      <c r="BN77" s="72"/>
      <c r="BO77" s="71">
        <v>0</v>
      </c>
      <c r="BP77" s="71">
        <v>1</v>
      </c>
      <c r="BQ77" s="71">
        <v>15</v>
      </c>
      <c r="BR77" s="71">
        <v>8</v>
      </c>
      <c r="BS77" s="71">
        <v>105</v>
      </c>
      <c r="BT77" s="71">
        <v>0</v>
      </c>
      <c r="BU77"/>
      <c r="BV77" s="70">
        <v>967.56299999999999</v>
      </c>
      <c r="BW77" s="70">
        <v>20.824000000000002</v>
      </c>
      <c r="BX77" s="70">
        <v>11.929</v>
      </c>
      <c r="BY77" s="70">
        <v>0</v>
      </c>
      <c r="BZ77" s="70">
        <v>6.7130000000000001</v>
      </c>
      <c r="CA77" s="70">
        <v>0</v>
      </c>
      <c r="CB77" s="70">
        <v>0</v>
      </c>
      <c r="CC77" s="70">
        <v>0</v>
      </c>
      <c r="CD77" s="70">
        <v>0</v>
      </c>
    </row>
    <row r="78" spans="1:82">
      <c r="A78" s="70" t="s">
        <v>1640</v>
      </c>
      <c r="B78" s="70">
        <v>58</v>
      </c>
      <c r="C78" s="70">
        <v>7</v>
      </c>
      <c r="D78" s="70">
        <v>4</v>
      </c>
      <c r="E78" s="70">
        <v>2010</v>
      </c>
      <c r="F78" s="70" t="s">
        <v>177</v>
      </c>
      <c r="G78" s="70" t="s">
        <v>1633</v>
      </c>
      <c r="H78" s="70" t="s">
        <v>1634</v>
      </c>
      <c r="I78" s="148"/>
      <c r="J78" s="71">
        <v>1203.81079551468</v>
      </c>
      <c r="K78" s="71">
        <v>165.44937926654751</v>
      </c>
      <c r="L78" s="71">
        <v>65.757017618461987</v>
      </c>
      <c r="M78" s="71">
        <v>3314.6187160740419</v>
      </c>
      <c r="N78" s="71">
        <v>4048.5537060462202</v>
      </c>
      <c r="O78" s="71">
        <v>1582.8232981572801</v>
      </c>
      <c r="P78" s="71">
        <v>772.51559584823144</v>
      </c>
      <c r="Q78" s="71">
        <v>115.43177825911501</v>
      </c>
      <c r="R78" s="71">
        <v>0</v>
      </c>
      <c r="S78" s="71">
        <v>88.024044156008401</v>
      </c>
      <c r="T78" s="72"/>
      <c r="U78" s="71">
        <v>46956051</v>
      </c>
      <c r="V78" s="71">
        <v>73658</v>
      </c>
      <c r="W78" s="71">
        <v>1168</v>
      </c>
      <c r="X78" s="71">
        <v>812953</v>
      </c>
      <c r="Y78" s="71">
        <v>966903</v>
      </c>
      <c r="Z78" s="71">
        <v>803874</v>
      </c>
      <c r="AA78" s="71">
        <v>151601</v>
      </c>
      <c r="AB78" s="71">
        <v>1897333</v>
      </c>
      <c r="AC78" s="71">
        <v>0</v>
      </c>
      <c r="AD78" s="71">
        <v>88.024044156008401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3.75</v>
      </c>
      <c r="BJ78" s="71">
        <v>134.17400000000001</v>
      </c>
      <c r="BK78" s="71">
        <v>35.991999999999997</v>
      </c>
      <c r="BL78" s="71">
        <v>834.86300000000006</v>
      </c>
      <c r="BM78" s="71">
        <v>0</v>
      </c>
      <c r="BN78" s="72"/>
      <c r="BO78" s="71">
        <v>0</v>
      </c>
      <c r="BP78" s="71">
        <v>1</v>
      </c>
      <c r="BQ78" s="71">
        <v>13</v>
      </c>
      <c r="BR78" s="71">
        <v>8</v>
      </c>
      <c r="BS78" s="71">
        <v>110</v>
      </c>
      <c r="BT78" s="71">
        <v>0</v>
      </c>
      <c r="BU78"/>
      <c r="BV78" s="70">
        <v>821.09199999999998</v>
      </c>
      <c r="BW78" s="70">
        <v>22.105</v>
      </c>
      <c r="BX78" s="70">
        <v>145.779</v>
      </c>
      <c r="BY78" s="70">
        <v>0</v>
      </c>
      <c r="BZ78" s="70">
        <v>19.803000000000001</v>
      </c>
      <c r="CA78" s="70">
        <v>0</v>
      </c>
      <c r="CB78" s="70">
        <v>0</v>
      </c>
      <c r="CC78" s="70">
        <v>0</v>
      </c>
      <c r="CD78" s="70">
        <v>0</v>
      </c>
    </row>
    <row r="79" spans="1:82">
      <c r="A79" s="70" t="s">
        <v>1641</v>
      </c>
      <c r="B79" s="70">
        <v>59</v>
      </c>
      <c r="C79" s="70">
        <v>8</v>
      </c>
      <c r="D79" s="70">
        <v>4</v>
      </c>
      <c r="E79" s="70">
        <v>2011</v>
      </c>
      <c r="F79" s="70" t="s">
        <v>178</v>
      </c>
      <c r="G79" s="70" t="s">
        <v>1633</v>
      </c>
      <c r="H79" s="70" t="s">
        <v>1634</v>
      </c>
      <c r="I79" s="148"/>
      <c r="J79" s="71">
        <v>1348.407046998517</v>
      </c>
      <c r="K79" s="71">
        <v>231.82535502428871</v>
      </c>
      <c r="L79" s="71">
        <v>61.356088812665568</v>
      </c>
      <c r="M79" s="71">
        <v>4187.2953251066774</v>
      </c>
      <c r="N79" s="71">
        <v>4934.922935192867</v>
      </c>
      <c r="O79" s="71">
        <v>1562.7172666399476</v>
      </c>
      <c r="P79" s="71">
        <v>743.43649675519191</v>
      </c>
      <c r="Q79" s="71">
        <v>133.63947407047601</v>
      </c>
      <c r="R79" s="71">
        <v>0</v>
      </c>
      <c r="S79" s="71">
        <v>96.189207891560017</v>
      </c>
      <c r="T79" s="72"/>
      <c r="U79" s="71">
        <v>49534906</v>
      </c>
      <c r="V79" s="71">
        <v>73658</v>
      </c>
      <c r="W79" s="71">
        <v>1168</v>
      </c>
      <c r="X79" s="71">
        <v>812953</v>
      </c>
      <c r="Y79" s="71">
        <v>979158</v>
      </c>
      <c r="Z79" s="71">
        <v>810905</v>
      </c>
      <c r="AA79" s="71">
        <v>150236</v>
      </c>
      <c r="AB79" s="71">
        <v>1904319</v>
      </c>
      <c r="AC79" s="71">
        <v>0</v>
      </c>
      <c r="AD79" s="71">
        <v>96.189207891560017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60.71</v>
      </c>
      <c r="BK79" s="71">
        <v>30.86</v>
      </c>
      <c r="BL79" s="71">
        <v>733.55639999999994</v>
      </c>
      <c r="BM79" s="71">
        <v>0</v>
      </c>
      <c r="BN79" s="72"/>
      <c r="BO79" s="71">
        <v>0</v>
      </c>
      <c r="BP79" s="71">
        <v>0</v>
      </c>
      <c r="BQ79" s="71">
        <v>9</v>
      </c>
      <c r="BR79" s="71">
        <v>8</v>
      </c>
      <c r="BS79" s="71">
        <v>106</v>
      </c>
      <c r="BT79" s="71">
        <v>0</v>
      </c>
      <c r="BU79"/>
      <c r="BV79" s="70">
        <v>627.64840000000004</v>
      </c>
      <c r="BW79" s="70">
        <v>21.995999999999999</v>
      </c>
      <c r="BX79" s="70">
        <v>155.42500000000001</v>
      </c>
      <c r="BY79" s="70">
        <v>0</v>
      </c>
      <c r="BZ79" s="70">
        <v>20.056999999999999</v>
      </c>
      <c r="CA79" s="70">
        <v>0</v>
      </c>
      <c r="CB79" s="70">
        <v>0</v>
      </c>
      <c r="CC79" s="70">
        <v>0</v>
      </c>
      <c r="CD79" s="70">
        <v>0</v>
      </c>
    </row>
    <row r="80" spans="1:82">
      <c r="A80" s="70" t="s">
        <v>1642</v>
      </c>
      <c r="B80" s="70">
        <v>60</v>
      </c>
      <c r="C80" s="70">
        <v>9</v>
      </c>
      <c r="D80" s="70">
        <v>4</v>
      </c>
      <c r="E80" s="70">
        <v>2012</v>
      </c>
      <c r="F80" s="70" t="s">
        <v>179</v>
      </c>
      <c r="G80" s="70" t="s">
        <v>1633</v>
      </c>
      <c r="H80" s="70" t="s">
        <v>1634</v>
      </c>
      <c r="I80" s="148"/>
      <c r="J80" s="71">
        <v>1385.983497538039</v>
      </c>
      <c r="K80" s="71">
        <v>261.16022851810362</v>
      </c>
      <c r="L80" s="71">
        <v>61.906469139971648</v>
      </c>
      <c r="M80" s="71">
        <v>5200.6074893344303</v>
      </c>
      <c r="N80" s="71">
        <v>5506.90909447596</v>
      </c>
      <c r="O80" s="71">
        <v>1565.8552788704626</v>
      </c>
      <c r="P80" s="71">
        <v>742.37614332958276</v>
      </c>
      <c r="Q80" s="71">
        <v>146.36658972131499</v>
      </c>
      <c r="R80" s="71">
        <v>0</v>
      </c>
      <c r="S80" s="71">
        <v>102.81628065256</v>
      </c>
      <c r="T80" s="72"/>
      <c r="U80" s="71">
        <v>48783819</v>
      </c>
      <c r="V80" s="71">
        <v>73658</v>
      </c>
      <c r="W80" s="71">
        <v>1168</v>
      </c>
      <c r="X80" s="71">
        <v>812953</v>
      </c>
      <c r="Y80" s="71">
        <v>994664</v>
      </c>
      <c r="Z80" s="71">
        <v>818978</v>
      </c>
      <c r="AA80" s="71">
        <v>149173</v>
      </c>
      <c r="AB80" s="71">
        <v>1919664</v>
      </c>
      <c r="AC80" s="71">
        <v>0</v>
      </c>
      <c r="AD80" s="71">
        <v>102.81628065256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104.66</v>
      </c>
      <c r="BK80" s="71">
        <v>27.556999999999999</v>
      </c>
      <c r="BL80" s="71">
        <v>871.06100000000004</v>
      </c>
      <c r="BM80" s="71">
        <v>0</v>
      </c>
      <c r="BN80" s="72"/>
      <c r="BO80" s="71">
        <v>0</v>
      </c>
      <c r="BP80" s="71">
        <v>0</v>
      </c>
      <c r="BQ80" s="71">
        <v>14</v>
      </c>
      <c r="BR80" s="71">
        <v>8</v>
      </c>
      <c r="BS80" s="71">
        <v>115</v>
      </c>
      <c r="BT80" s="71">
        <v>0</v>
      </c>
      <c r="BU80"/>
      <c r="BV80" s="70">
        <v>812.68799999999999</v>
      </c>
      <c r="BW80" s="70">
        <v>18.978000000000002</v>
      </c>
      <c r="BX80" s="70">
        <v>152.977</v>
      </c>
      <c r="BY80" s="70">
        <v>0</v>
      </c>
      <c r="BZ80" s="70">
        <v>18.635000000000002</v>
      </c>
      <c r="CA80" s="70">
        <v>0</v>
      </c>
      <c r="CB80" s="70">
        <v>0</v>
      </c>
      <c r="CC80" s="70">
        <v>0</v>
      </c>
      <c r="CD80" s="70">
        <v>0</v>
      </c>
    </row>
    <row r="81" spans="1:82">
      <c r="A81" s="70" t="s">
        <v>1643</v>
      </c>
      <c r="B81" s="70">
        <v>61</v>
      </c>
      <c r="C81" s="70">
        <v>10</v>
      </c>
      <c r="D81" s="70">
        <v>4</v>
      </c>
      <c r="E81" s="70">
        <v>2013</v>
      </c>
      <c r="F81" s="70" t="s">
        <v>180</v>
      </c>
      <c r="G81" s="70" t="s">
        <v>1633</v>
      </c>
      <c r="H81" s="70" t="s">
        <v>1634</v>
      </c>
      <c r="I81" s="148"/>
      <c r="J81" s="71">
        <v>1425.3188241915529</v>
      </c>
      <c r="K81" s="71">
        <v>215.84981967902749</v>
      </c>
      <c r="L81" s="71">
        <v>54.668293676087274</v>
      </c>
      <c r="M81" s="71">
        <v>4836.6893022509821</v>
      </c>
      <c r="N81" s="71">
        <v>5396.0397375367993</v>
      </c>
      <c r="O81" s="71">
        <v>1516.3693609484733</v>
      </c>
      <c r="P81" s="71">
        <v>743.11533208635922</v>
      </c>
      <c r="Q81" s="71">
        <v>149.333313057466</v>
      </c>
      <c r="R81" s="71">
        <v>0</v>
      </c>
      <c r="S81" s="71">
        <v>99.630566366366608</v>
      </c>
      <c r="T81" s="72"/>
      <c r="U81" s="71">
        <v>51081680</v>
      </c>
      <c r="V81" s="71">
        <v>73658</v>
      </c>
      <c r="W81" s="71">
        <v>1168</v>
      </c>
      <c r="X81" s="71">
        <v>812953</v>
      </c>
      <c r="Y81" s="71">
        <v>1005681</v>
      </c>
      <c r="Z81" s="71">
        <v>828506</v>
      </c>
      <c r="AA81" s="71">
        <v>148761</v>
      </c>
      <c r="AB81" s="71">
        <v>1930496</v>
      </c>
      <c r="AC81" s="71">
        <v>0</v>
      </c>
      <c r="AD81" s="71">
        <v>99.630566366366608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4.9009999999999998</v>
      </c>
      <c r="BJ81" s="71">
        <v>247.02799999999999</v>
      </c>
      <c r="BK81" s="71">
        <v>26.928999999999998</v>
      </c>
      <c r="BL81" s="71">
        <v>1027.0539999999999</v>
      </c>
      <c r="BM81" s="71">
        <v>0</v>
      </c>
      <c r="BN81" s="72"/>
      <c r="BO81" s="71">
        <v>0</v>
      </c>
      <c r="BP81" s="71">
        <v>1</v>
      </c>
      <c r="BQ81" s="71">
        <v>16</v>
      </c>
      <c r="BR81" s="71">
        <v>8</v>
      </c>
      <c r="BS81" s="71">
        <v>112</v>
      </c>
      <c r="BT81" s="71">
        <v>0</v>
      </c>
      <c r="BU81"/>
      <c r="BV81" s="70">
        <v>1088.143</v>
      </c>
      <c r="BW81" s="70">
        <v>20.081</v>
      </c>
      <c r="BX81" s="70">
        <v>170.00800000000001</v>
      </c>
      <c r="BY81" s="70">
        <v>0</v>
      </c>
      <c r="BZ81" s="70">
        <v>27.68</v>
      </c>
      <c r="CA81" s="70">
        <v>0</v>
      </c>
      <c r="CB81" s="70">
        <v>0</v>
      </c>
      <c r="CC81" s="70">
        <v>0</v>
      </c>
      <c r="CD81" s="70">
        <v>0</v>
      </c>
    </row>
    <row r="82" spans="1:82">
      <c r="A82" s="70" t="s">
        <v>1644</v>
      </c>
      <c r="B82" s="70">
        <v>62</v>
      </c>
      <c r="C82" s="70">
        <v>11</v>
      </c>
      <c r="D82" s="70">
        <v>4</v>
      </c>
      <c r="E82" s="70">
        <v>2014</v>
      </c>
      <c r="F82" s="70" t="s">
        <v>181</v>
      </c>
      <c r="G82" s="70" t="s">
        <v>1633</v>
      </c>
      <c r="H82" s="70" t="s">
        <v>1634</v>
      </c>
      <c r="I82" s="148"/>
      <c r="J82" s="71">
        <v>1330.4969739781329</v>
      </c>
      <c r="K82" s="71">
        <v>208.26922447656619</v>
      </c>
      <c r="L82" s="71">
        <v>61.672368299351653</v>
      </c>
      <c r="M82" s="71">
        <v>5078.8662298468798</v>
      </c>
      <c r="N82" s="71">
        <v>5772.2453368525439</v>
      </c>
      <c r="O82" s="71">
        <v>1450.8433878144867</v>
      </c>
      <c r="P82" s="71">
        <v>750.14639072322439</v>
      </c>
      <c r="Q82" s="71">
        <v>143.68609921327601</v>
      </c>
      <c r="R82" s="71">
        <v>0</v>
      </c>
      <c r="S82" s="71">
        <v>107.1227085574492</v>
      </c>
      <c r="T82" s="72"/>
      <c r="U82" s="71">
        <v>52957935</v>
      </c>
      <c r="V82" s="71">
        <v>61752</v>
      </c>
      <c r="W82" s="71">
        <v>1345</v>
      </c>
      <c r="X82" s="71">
        <v>811574</v>
      </c>
      <c r="Y82" s="71">
        <v>1015984</v>
      </c>
      <c r="Z82" s="71">
        <v>834894</v>
      </c>
      <c r="AA82" s="71">
        <v>149392</v>
      </c>
      <c r="AB82" s="71">
        <v>1936016</v>
      </c>
      <c r="AC82" s="71">
        <v>0</v>
      </c>
      <c r="AD82" s="71">
        <v>107.1227085574492</v>
      </c>
      <c r="AE82" s="72"/>
      <c r="AF82" s="71"/>
      <c r="AG82" s="71"/>
      <c r="AH82" s="71"/>
      <c r="AI82" s="71"/>
      <c r="AJ82" s="71"/>
      <c r="AK82" s="71"/>
      <c r="AL82" s="71"/>
      <c r="AM82" s="71"/>
      <c r="AN82" s="71"/>
      <c r="AO82" s="71"/>
      <c r="AP82" s="71"/>
      <c r="AQ82" s="72"/>
      <c r="AR82" s="71">
        <v>5514</v>
      </c>
      <c r="AS82" s="71">
        <v>394</v>
      </c>
      <c r="AT82" s="71">
        <v>0</v>
      </c>
      <c r="AU82" s="71">
        <v>1</v>
      </c>
      <c r="AV82" s="71">
        <v>0</v>
      </c>
      <c r="AW82" s="71">
        <v>2</v>
      </c>
      <c r="AX82" s="71"/>
      <c r="AY82" s="72"/>
      <c r="AZ82" s="71">
        <v>21799.963</v>
      </c>
      <c r="BA82" s="71">
        <v>9164.3019999999997</v>
      </c>
      <c r="BB82" s="71">
        <v>0</v>
      </c>
      <c r="BC82" s="71">
        <v>400</v>
      </c>
      <c r="BD82" s="71">
        <v>0</v>
      </c>
      <c r="BE82" s="71">
        <v>21850</v>
      </c>
      <c r="BF82" s="71"/>
      <c r="BG82" s="72"/>
      <c r="BH82" s="71">
        <v>0</v>
      </c>
      <c r="BI82" s="71">
        <v>11.523999999999999</v>
      </c>
      <c r="BJ82" s="71">
        <v>213.72200000000001</v>
      </c>
      <c r="BK82" s="71">
        <v>26.074000000000002</v>
      </c>
      <c r="BL82" s="71">
        <v>1015.914</v>
      </c>
      <c r="BM82" s="71">
        <v>0</v>
      </c>
      <c r="BN82" s="72"/>
      <c r="BO82" s="71">
        <v>0</v>
      </c>
      <c r="BP82" s="71">
        <v>1</v>
      </c>
      <c r="BQ82" s="71">
        <v>15</v>
      </c>
      <c r="BR82" s="71">
        <v>8</v>
      </c>
      <c r="BS82" s="71">
        <v>112</v>
      </c>
      <c r="BT82" s="71">
        <v>0</v>
      </c>
      <c r="BU82"/>
      <c r="BV82" s="70">
        <v>1047.2729999999999</v>
      </c>
      <c r="BW82" s="70">
        <v>19.969000000000001</v>
      </c>
      <c r="BX82" s="70">
        <v>177.27600000000001</v>
      </c>
      <c r="BY82" s="70">
        <v>0</v>
      </c>
      <c r="BZ82" s="70">
        <v>22.716000000000001</v>
      </c>
      <c r="CA82" s="70">
        <v>0</v>
      </c>
      <c r="CB82" s="70">
        <v>0</v>
      </c>
      <c r="CC82" s="70">
        <v>0</v>
      </c>
      <c r="CD82" s="70">
        <v>0</v>
      </c>
    </row>
    <row r="83" spans="1:82">
      <c r="A83" s="70" t="s">
        <v>1645</v>
      </c>
      <c r="B83" s="70">
        <v>63</v>
      </c>
      <c r="C83" s="70">
        <v>12</v>
      </c>
      <c r="D83" s="70">
        <v>4</v>
      </c>
      <c r="E83" s="70">
        <v>2015</v>
      </c>
      <c r="F83" s="70" t="s">
        <v>182</v>
      </c>
      <c r="G83" s="1064" t="s">
        <v>1633</v>
      </c>
      <c r="H83" s="70" t="s">
        <v>1634</v>
      </c>
      <c r="I83" s="148"/>
      <c r="J83" s="71">
        <v>1397.799221563223</v>
      </c>
      <c r="K83" s="71">
        <v>199.70853610649081</v>
      </c>
      <c r="L83" s="71">
        <v>64.916601526756367</v>
      </c>
      <c r="M83" s="71">
        <v>4914.173030065439</v>
      </c>
      <c r="N83" s="71">
        <v>5371.1071989850579</v>
      </c>
      <c r="O83" s="71">
        <v>1447.2926525910027</v>
      </c>
      <c r="P83" s="71">
        <v>751.34208575182322</v>
      </c>
      <c r="Q83" s="71">
        <v>141.08198676678899</v>
      </c>
      <c r="R83" s="71">
        <v>0</v>
      </c>
      <c r="S83" s="71">
        <v>111.55910381287001</v>
      </c>
      <c r="T83" s="72"/>
      <c r="U83" s="71">
        <v>55782018</v>
      </c>
      <c r="V83" s="71">
        <v>61752</v>
      </c>
      <c r="W83" s="71">
        <v>1345</v>
      </c>
      <c r="X83" s="71">
        <v>811574</v>
      </c>
      <c r="Y83" s="71">
        <v>1027140</v>
      </c>
      <c r="Z83" s="71">
        <v>840866</v>
      </c>
      <c r="AA83" s="71">
        <v>149512</v>
      </c>
      <c r="AB83" s="71">
        <v>1941832</v>
      </c>
      <c r="AC83" s="71">
        <v>0</v>
      </c>
      <c r="AD83" s="71">
        <v>111.55910381287001</v>
      </c>
      <c r="AE83" s="72"/>
      <c r="AF83" s="71">
        <v>430486599.2065137</v>
      </c>
      <c r="AG83" s="71">
        <v>133049794.5223404</v>
      </c>
      <c r="AH83" s="71">
        <v>8393837.6069754921</v>
      </c>
      <c r="AI83" s="71">
        <v>5161676510.7718105</v>
      </c>
      <c r="AJ83" s="71">
        <v>4549251974.5649385</v>
      </c>
      <c r="AK83" s="71">
        <v>0</v>
      </c>
      <c r="AL83" s="71">
        <v>0</v>
      </c>
      <c r="AM83" s="71">
        <v>266119929.92112479</v>
      </c>
      <c r="AN83" s="71">
        <v>0</v>
      </c>
      <c r="AO83" s="71">
        <v>0</v>
      </c>
      <c r="AP83" s="71">
        <v>10548978646.593704</v>
      </c>
      <c r="AQ83" s="72"/>
      <c r="AR83" s="71">
        <v>6110</v>
      </c>
      <c r="AS83" s="71">
        <v>492</v>
      </c>
      <c r="AT83" s="71">
        <v>0</v>
      </c>
      <c r="AU83" s="71">
        <v>1</v>
      </c>
      <c r="AV83" s="71">
        <v>0</v>
      </c>
      <c r="AW83" s="71">
        <v>2</v>
      </c>
      <c r="AX83" s="71"/>
      <c r="AY83" s="72"/>
      <c r="AZ83" s="71">
        <v>24729.964</v>
      </c>
      <c r="BA83" s="71">
        <v>18999.502</v>
      </c>
      <c r="BB83" s="71">
        <v>0</v>
      </c>
      <c r="BC83" s="71">
        <v>400</v>
      </c>
      <c r="BD83" s="71">
        <v>0</v>
      </c>
      <c r="BE83" s="71">
        <v>21850</v>
      </c>
      <c r="BF83" s="71"/>
      <c r="BG83" s="72"/>
      <c r="BH83" s="71">
        <v>0</v>
      </c>
      <c r="BI83" s="71">
        <v>3.871</v>
      </c>
      <c r="BJ83" s="71">
        <v>231.32599999999999</v>
      </c>
      <c r="BK83" s="71">
        <v>26.097000000000001</v>
      </c>
      <c r="BL83" s="71">
        <v>1003.8970000000002</v>
      </c>
      <c r="BM83" s="71">
        <v>0</v>
      </c>
      <c r="BN83" s="72"/>
      <c r="BO83" s="71">
        <v>0</v>
      </c>
      <c r="BP83" s="71">
        <v>1</v>
      </c>
      <c r="BQ83" s="71">
        <v>17</v>
      </c>
      <c r="BR83" s="71">
        <v>8</v>
      </c>
      <c r="BS83" s="71">
        <v>115</v>
      </c>
      <c r="BT83" s="71">
        <v>0</v>
      </c>
      <c r="BU83"/>
      <c r="BV83" s="70">
        <v>1070.43</v>
      </c>
      <c r="BW83" s="70">
        <v>19.882000000000001</v>
      </c>
      <c r="BX83" s="70">
        <v>174.87899999999999</v>
      </c>
      <c r="BY83" s="70">
        <v>0</v>
      </c>
      <c r="BZ83" s="70">
        <v>0</v>
      </c>
      <c r="CA83" s="70">
        <v>0</v>
      </c>
      <c r="CB83" s="70">
        <v>0</v>
      </c>
      <c r="CC83" s="70">
        <v>0</v>
      </c>
      <c r="CD83" s="70">
        <v>0</v>
      </c>
    </row>
    <row r="84" spans="1:82">
      <c r="A84" s="70" t="s">
        <v>1646</v>
      </c>
      <c r="B84" s="70">
        <v>64</v>
      </c>
      <c r="C84" s="70">
        <v>13</v>
      </c>
      <c r="D84" s="70">
        <v>4</v>
      </c>
      <c r="E84" s="70">
        <v>2016</v>
      </c>
      <c r="F84" s="70" t="s">
        <v>155</v>
      </c>
      <c r="G84" s="1064" t="s">
        <v>1633</v>
      </c>
      <c r="H84" s="70" t="s">
        <v>1634</v>
      </c>
      <c r="I84" s="148"/>
      <c r="J84" s="71">
        <v>1407.3484473151614</v>
      </c>
      <c r="K84" s="71">
        <v>188.38068012107288</v>
      </c>
      <c r="L84" s="71">
        <v>69.807948910055913</v>
      </c>
      <c r="M84" s="71">
        <v>4213.3334584265904</v>
      </c>
      <c r="N84" s="71">
        <v>5518.3919580101101</v>
      </c>
      <c r="O84" s="71">
        <v>1443.5918618334849</v>
      </c>
      <c r="P84" s="71">
        <v>782.02587145287487</v>
      </c>
      <c r="Q84" s="71">
        <v>137.55545044825146</v>
      </c>
      <c r="R84" s="71">
        <v>0</v>
      </c>
      <c r="S84" s="71">
        <v>137.48690496803999</v>
      </c>
      <c r="T84" s="72"/>
      <c r="U84" s="71">
        <v>53459685</v>
      </c>
      <c r="V84" s="71">
        <v>61752</v>
      </c>
      <c r="W84" s="71">
        <v>1345</v>
      </c>
      <c r="X84" s="71">
        <v>811574</v>
      </c>
      <c r="Y84" s="71">
        <v>1037733</v>
      </c>
      <c r="Z84" s="71">
        <v>849026</v>
      </c>
      <c r="AA84" s="71">
        <v>160953</v>
      </c>
      <c r="AB84" s="71">
        <v>1947494</v>
      </c>
      <c r="AC84" s="71">
        <v>0</v>
      </c>
      <c r="AD84" s="71">
        <v>137.48690496803999</v>
      </c>
      <c r="AE84" s="72"/>
      <c r="AF84" s="71">
        <v>441015451.94519001</v>
      </c>
      <c r="AG84" s="71">
        <v>126823664.2923134</v>
      </c>
      <c r="AH84" s="71">
        <v>7114190.9833206236</v>
      </c>
      <c r="AI84" s="71">
        <v>5152382280.1090851</v>
      </c>
      <c r="AJ84" s="71">
        <v>4565330223.6393433</v>
      </c>
      <c r="AK84" s="71">
        <v>0</v>
      </c>
      <c r="AL84" s="71">
        <v>0</v>
      </c>
      <c r="AM84" s="71">
        <v>267103235.18363959</v>
      </c>
      <c r="AN84" s="71">
        <v>0</v>
      </c>
      <c r="AO84" s="71">
        <v>0</v>
      </c>
      <c r="AP84" s="71">
        <v>10559769046.152893</v>
      </c>
      <c r="AQ84" s="72"/>
      <c r="AR84" s="71">
        <v>6596</v>
      </c>
      <c r="AS84" s="71">
        <v>523</v>
      </c>
      <c r="AT84" s="71">
        <v>0</v>
      </c>
      <c r="AU84" s="71">
        <v>1</v>
      </c>
      <c r="AV84" s="71">
        <v>0</v>
      </c>
      <c r="AW84" s="71">
        <v>2</v>
      </c>
      <c r="AX84" s="71"/>
      <c r="AY84" s="72"/>
      <c r="AZ84" s="71">
        <v>27047.794000000002</v>
      </c>
      <c r="BA84" s="71">
        <v>21539.401999999998</v>
      </c>
      <c r="BB84" s="71">
        <v>0</v>
      </c>
      <c r="BC84" s="71">
        <v>400</v>
      </c>
      <c r="BD84" s="71">
        <v>0</v>
      </c>
      <c r="BE84" s="71">
        <v>21850</v>
      </c>
      <c r="BF84" s="71"/>
      <c r="BG84" s="72"/>
      <c r="BH84" s="71">
        <v>0</v>
      </c>
      <c r="BI84" s="71">
        <v>4.12</v>
      </c>
      <c r="BJ84" s="71">
        <v>205.05199999999999</v>
      </c>
      <c r="BK84" s="71">
        <v>25.875</v>
      </c>
      <c r="BL84" s="71">
        <v>989.20600000000002</v>
      </c>
      <c r="BM84" s="71">
        <v>0</v>
      </c>
      <c r="BN84" s="72"/>
      <c r="BO84" s="71">
        <v>0</v>
      </c>
      <c r="BP84" s="71">
        <v>1</v>
      </c>
      <c r="BQ84" s="71">
        <v>15</v>
      </c>
      <c r="BR84" s="71">
        <v>9</v>
      </c>
      <c r="BS84" s="71">
        <v>120</v>
      </c>
      <c r="BT84" s="71">
        <v>0</v>
      </c>
      <c r="BU84"/>
      <c r="BV84" s="70">
        <v>1029.029</v>
      </c>
      <c r="BW84" s="70">
        <v>18.981999999999999</v>
      </c>
      <c r="BX84" s="70">
        <v>153.19200000000001</v>
      </c>
      <c r="BY84" s="70">
        <v>0</v>
      </c>
      <c r="BZ84" s="70">
        <v>23.05</v>
      </c>
      <c r="CA84" s="70">
        <v>0</v>
      </c>
      <c r="CB84" s="70">
        <v>0</v>
      </c>
      <c r="CC84" s="70">
        <v>0</v>
      </c>
      <c r="CD84" s="70">
        <v>0</v>
      </c>
    </row>
    <row r="85" spans="1:82">
      <c r="A85" s="70" t="s">
        <v>1647</v>
      </c>
      <c r="B85" s="70">
        <v>65</v>
      </c>
      <c r="C85" s="70">
        <v>14</v>
      </c>
      <c r="D85" s="70">
        <v>4</v>
      </c>
      <c r="E85" s="70">
        <v>2017</v>
      </c>
      <c r="F85" s="70" t="s">
        <v>156</v>
      </c>
      <c r="G85" s="70" t="s">
        <v>1633</v>
      </c>
      <c r="H85" s="70" t="s">
        <v>1634</v>
      </c>
      <c r="I85" s="148"/>
      <c r="J85" s="71">
        <v>1499.4127131834255</v>
      </c>
      <c r="K85" s="71">
        <v>192.49684921825354</v>
      </c>
      <c r="L85" s="71">
        <v>63.016337403852539</v>
      </c>
      <c r="M85" s="71">
        <v>4224.6672010780758</v>
      </c>
      <c r="N85" s="71">
        <v>5455.9321592622391</v>
      </c>
      <c r="O85" s="71">
        <v>1430.1263583601792</v>
      </c>
      <c r="P85" s="71">
        <v>781.21439247364867</v>
      </c>
      <c r="Q85" s="71">
        <v>133.35072394480599</v>
      </c>
      <c r="R85" s="71">
        <v>0</v>
      </c>
      <c r="S85" s="71">
        <v>135.48369881662001</v>
      </c>
      <c r="T85" s="72"/>
      <c r="U85" s="71">
        <v>56044473</v>
      </c>
      <c r="V85" s="71">
        <v>61752</v>
      </c>
      <c r="W85" s="71">
        <v>1345</v>
      </c>
      <c r="X85" s="71">
        <v>811574</v>
      </c>
      <c r="Y85" s="71">
        <v>1048469</v>
      </c>
      <c r="Z85" s="71">
        <v>855059</v>
      </c>
      <c r="AA85" s="71">
        <v>161811</v>
      </c>
      <c r="AB85" s="71">
        <v>1952348</v>
      </c>
      <c r="AC85" s="71">
        <v>0</v>
      </c>
      <c r="AD85" s="71">
        <v>135.48369881662001</v>
      </c>
      <c r="AE85" s="72"/>
      <c r="AF85" s="71">
        <v>454311819.99710482</v>
      </c>
      <c r="AG85" s="71">
        <v>127192156.5575666</v>
      </c>
      <c r="AH85" s="71">
        <v>8690736.9901137799</v>
      </c>
      <c r="AI85" s="71">
        <v>5024909099.2611732</v>
      </c>
      <c r="AJ85" s="71">
        <v>4182671599.1572261</v>
      </c>
      <c r="AK85" s="71">
        <v>0</v>
      </c>
      <c r="AL85" s="71">
        <v>0</v>
      </c>
      <c r="AM85" s="71">
        <v>268187957.6814346</v>
      </c>
      <c r="AN85" s="71">
        <v>0</v>
      </c>
      <c r="AO85" s="71">
        <v>0</v>
      </c>
      <c r="AP85" s="71">
        <v>10065963369.644619</v>
      </c>
      <c r="AQ85" s="72"/>
      <c r="AR85" s="71">
        <v>6938</v>
      </c>
      <c r="AS85" s="71">
        <v>540</v>
      </c>
      <c r="AT85" s="71">
        <v>0</v>
      </c>
      <c r="AU85" s="71">
        <v>1</v>
      </c>
      <c r="AV85" s="71">
        <v>0</v>
      </c>
      <c r="AW85" s="71">
        <v>2</v>
      </c>
      <c r="AX85" s="71"/>
      <c r="AY85" s="72"/>
      <c r="AZ85" s="71">
        <v>28656.146000000001</v>
      </c>
      <c r="BA85" s="71">
        <v>22242.002</v>
      </c>
      <c r="BB85" s="71">
        <v>0</v>
      </c>
      <c r="BC85" s="71">
        <v>400</v>
      </c>
      <c r="BD85" s="71">
        <v>0</v>
      </c>
      <c r="BE85" s="71">
        <v>21850</v>
      </c>
      <c r="BF85" s="71"/>
      <c r="BG85" s="72"/>
      <c r="BH85" s="71">
        <v>0</v>
      </c>
      <c r="BI85" s="71">
        <v>4.2969999999999997</v>
      </c>
      <c r="BJ85" s="71">
        <v>180.03200000000001</v>
      </c>
      <c r="BK85" s="71">
        <v>25.19</v>
      </c>
      <c r="BL85" s="71">
        <v>968.51400000000001</v>
      </c>
      <c r="BM85" s="71">
        <v>0</v>
      </c>
      <c r="BN85" s="72"/>
      <c r="BO85" s="71">
        <v>0</v>
      </c>
      <c r="BP85" s="71">
        <v>1</v>
      </c>
      <c r="BQ85" s="71">
        <v>16</v>
      </c>
      <c r="BR85" s="71">
        <v>9</v>
      </c>
      <c r="BS85" s="71">
        <v>118</v>
      </c>
      <c r="BT85" s="71">
        <v>0</v>
      </c>
      <c r="BU85"/>
      <c r="BV85" s="70">
        <v>959.04899999999998</v>
      </c>
      <c r="BW85" s="70">
        <v>20.452000000000002</v>
      </c>
      <c r="BX85" s="70">
        <v>176.21100000000001</v>
      </c>
      <c r="BY85" s="70">
        <v>0</v>
      </c>
      <c r="BZ85" s="70">
        <v>22.321000000000002</v>
      </c>
      <c r="CA85" s="70">
        <v>0</v>
      </c>
      <c r="CB85" s="70">
        <v>0</v>
      </c>
      <c r="CC85" s="70">
        <v>0</v>
      </c>
      <c r="CD85" s="70">
        <v>0</v>
      </c>
    </row>
    <row r="86" spans="1:82">
      <c r="A86" s="70" t="s">
        <v>1648</v>
      </c>
      <c r="B86" s="70">
        <v>66</v>
      </c>
      <c r="C86" s="70">
        <v>15</v>
      </c>
      <c r="D86" s="70">
        <v>4</v>
      </c>
      <c r="E86" s="70">
        <v>2018</v>
      </c>
      <c r="F86" s="70" t="s">
        <v>183</v>
      </c>
      <c r="G86" s="70" t="s">
        <v>1633</v>
      </c>
      <c r="H86" s="70" t="s">
        <v>1634</v>
      </c>
      <c r="I86" s="148"/>
      <c r="J86" s="71">
        <v>1471.9189505844502</v>
      </c>
      <c r="K86" s="71">
        <v>179.16242805849458</v>
      </c>
      <c r="L86" s="71">
        <v>57.80937284174442</v>
      </c>
      <c r="M86" s="71">
        <v>4245.503582394309</v>
      </c>
      <c r="N86" s="71">
        <v>5070.9122332266625</v>
      </c>
      <c r="O86" s="71">
        <v>1408.6123911853849</v>
      </c>
      <c r="P86" s="71">
        <v>777.85461287994531</v>
      </c>
      <c r="Q86" s="71">
        <v>123.938494299144</v>
      </c>
      <c r="R86" s="71">
        <v>0</v>
      </c>
      <c r="S86" s="71">
        <v>162.83332853107999</v>
      </c>
      <c r="T86" s="72"/>
      <c r="U86" s="71">
        <v>57486074</v>
      </c>
      <c r="V86" s="71">
        <v>61752</v>
      </c>
      <c r="W86" s="71">
        <v>1345</v>
      </c>
      <c r="X86" s="71">
        <v>811574</v>
      </c>
      <c r="Y86" s="71">
        <v>1058431</v>
      </c>
      <c r="Z86" s="71">
        <v>858322</v>
      </c>
      <c r="AA86" s="71">
        <v>162735</v>
      </c>
      <c r="AB86" s="71">
        <v>1955457</v>
      </c>
      <c r="AC86" s="71">
        <v>0</v>
      </c>
      <c r="AD86" s="71">
        <v>162.83332853108001</v>
      </c>
      <c r="AE86" s="72"/>
      <c r="AF86" s="71">
        <v>467779915.61429322</v>
      </c>
      <c r="AG86" s="71">
        <v>115078474.5391939</v>
      </c>
      <c r="AH86" s="71">
        <v>8191020.6825298956</v>
      </c>
      <c r="AI86" s="71">
        <v>5136483510.0941935</v>
      </c>
      <c r="AJ86" s="71">
        <v>3922361154.2580199</v>
      </c>
      <c r="AK86" s="71">
        <v>0</v>
      </c>
      <c r="AL86" s="71">
        <v>0</v>
      </c>
      <c r="AM86" s="71">
        <v>269170827.99886882</v>
      </c>
      <c r="AN86" s="71">
        <v>0</v>
      </c>
      <c r="AO86" s="71">
        <v>0</v>
      </c>
      <c r="AP86" s="71">
        <v>9919064903.1870995</v>
      </c>
      <c r="AQ86" s="72"/>
      <c r="AR86" s="71">
        <v>7390</v>
      </c>
      <c r="AS86" s="71">
        <v>556</v>
      </c>
      <c r="AT86" s="71">
        <v>1</v>
      </c>
      <c r="AU86" s="71">
        <v>1</v>
      </c>
      <c r="AV86" s="71">
        <v>0</v>
      </c>
      <c r="AW86" s="71">
        <v>2</v>
      </c>
      <c r="AX86" s="71"/>
      <c r="AY86" s="72"/>
      <c r="AZ86" s="71">
        <v>31042.264000000017</v>
      </c>
      <c r="BA86" s="71">
        <v>22951.401999999998</v>
      </c>
      <c r="BB86" s="71">
        <v>20</v>
      </c>
      <c r="BC86" s="71">
        <v>400</v>
      </c>
      <c r="BD86" s="71">
        <v>0</v>
      </c>
      <c r="BE86" s="71">
        <v>21850</v>
      </c>
      <c r="BF86" s="71"/>
      <c r="BG86" s="72"/>
      <c r="BH86" s="71">
        <v>0</v>
      </c>
      <c r="BI86" s="71">
        <v>4.2830000000000004</v>
      </c>
      <c r="BJ86" s="71">
        <v>196.30099999999999</v>
      </c>
      <c r="BK86" s="71">
        <v>25.382999999999999</v>
      </c>
      <c r="BL86" s="71">
        <v>964.86258599999996</v>
      </c>
      <c r="BM86" s="71">
        <v>0</v>
      </c>
      <c r="BN86" s="72"/>
      <c r="BO86" s="71">
        <v>0</v>
      </c>
      <c r="BP86" s="71">
        <v>1</v>
      </c>
      <c r="BQ86" s="71">
        <v>17</v>
      </c>
      <c r="BR86" s="71">
        <v>9</v>
      </c>
      <c r="BS86" s="71">
        <v>117</v>
      </c>
      <c r="BT86" s="71">
        <v>0</v>
      </c>
      <c r="BU86"/>
      <c r="BV86" s="70">
        <v>924.50400000000002</v>
      </c>
      <c r="BW86" s="70">
        <v>20.686</v>
      </c>
      <c r="BX86" s="70">
        <v>214.52199999999999</v>
      </c>
      <c r="BY86" s="70">
        <v>4.4005859999999997</v>
      </c>
      <c r="BZ86" s="70">
        <v>26.716999999999999</v>
      </c>
      <c r="CA86" s="70">
        <v>0</v>
      </c>
      <c r="CB86" s="70">
        <v>0</v>
      </c>
      <c r="CC86" s="70">
        <v>0</v>
      </c>
      <c r="CD86" s="70">
        <v>0</v>
      </c>
    </row>
    <row r="87" spans="1:82">
      <c r="A87" s="70" t="s">
        <v>1649</v>
      </c>
      <c r="B87" s="70">
        <v>67</v>
      </c>
      <c r="C87" s="70">
        <v>16</v>
      </c>
      <c r="D87" s="70">
        <v>4</v>
      </c>
      <c r="E87" s="70">
        <v>2019</v>
      </c>
      <c r="F87" s="70" t="s">
        <v>158</v>
      </c>
      <c r="G87" s="70" t="s">
        <v>1633</v>
      </c>
      <c r="H87" s="70" t="s">
        <v>1634</v>
      </c>
      <c r="I87" s="148"/>
      <c r="J87" s="71">
        <v>1435.1199204204997</v>
      </c>
      <c r="K87" s="71">
        <v>166.24954057423224</v>
      </c>
      <c r="L87" s="71">
        <v>58.068378557272496</v>
      </c>
      <c r="M87" s="71">
        <v>3808.6022176542333</v>
      </c>
      <c r="N87" s="71">
        <v>5184.7608624464392</v>
      </c>
      <c r="O87" s="71">
        <v>1374.0477938978695</v>
      </c>
      <c r="P87" s="71">
        <v>739.39015704932092</v>
      </c>
      <c r="Q87" s="71">
        <v>120.909635385363</v>
      </c>
      <c r="R87" s="71">
        <v>0</v>
      </c>
      <c r="S87" s="71">
        <v>157.92540635357</v>
      </c>
      <c r="T87" s="72"/>
      <c r="U87" s="71">
        <v>58960608</v>
      </c>
      <c r="V87" s="71">
        <v>61752</v>
      </c>
      <c r="W87" s="71">
        <v>1345</v>
      </c>
      <c r="X87" s="71">
        <v>811574</v>
      </c>
      <c r="Y87" s="71">
        <v>1068992</v>
      </c>
      <c r="Z87" s="71">
        <v>860246</v>
      </c>
      <c r="AA87" s="71">
        <v>153530</v>
      </c>
      <c r="AB87" s="71">
        <v>1959313</v>
      </c>
      <c r="AC87" s="71">
        <v>0</v>
      </c>
      <c r="AD87" s="71">
        <v>157.92540635357</v>
      </c>
      <c r="AE87" s="72"/>
      <c r="AF87" s="71">
        <v>470790437.84779048</v>
      </c>
      <c r="AG87" s="71">
        <v>115044396.5732315</v>
      </c>
      <c r="AH87" s="71">
        <v>8843855.6616347898</v>
      </c>
      <c r="AI87" s="71">
        <v>5033327433.5300846</v>
      </c>
      <c r="AJ87" s="71">
        <v>4178767327.6819558</v>
      </c>
      <c r="AK87" s="71">
        <v>0</v>
      </c>
      <c r="AL87" s="71">
        <v>0</v>
      </c>
      <c r="AM87" s="71">
        <v>266843680.89963293</v>
      </c>
      <c r="AN87" s="71">
        <v>0</v>
      </c>
      <c r="AO87" s="71">
        <v>0</v>
      </c>
      <c r="AP87" s="71">
        <v>10073617132.19433</v>
      </c>
      <c r="AQ87" s="72"/>
      <c r="AR87" s="71">
        <v>8074</v>
      </c>
      <c r="AS87" s="71">
        <v>576</v>
      </c>
      <c r="AT87" s="71">
        <v>1</v>
      </c>
      <c r="AU87" s="71">
        <v>1</v>
      </c>
      <c r="AV87" s="71">
        <v>0</v>
      </c>
      <c r="AW87" s="71">
        <v>2</v>
      </c>
      <c r="AX87" s="71"/>
      <c r="AY87" s="72"/>
      <c r="AZ87" s="71">
        <v>34737.334000000083</v>
      </c>
      <c r="BA87" s="71">
        <v>27398.20199999999</v>
      </c>
      <c r="BB87" s="71">
        <v>19.5</v>
      </c>
      <c r="BC87" s="71">
        <v>400</v>
      </c>
      <c r="BD87" s="71">
        <v>0</v>
      </c>
      <c r="BE87" s="71">
        <v>21850</v>
      </c>
      <c r="BF87" s="71"/>
      <c r="BG87" s="72"/>
      <c r="BH87" s="71">
        <v>0</v>
      </c>
      <c r="BI87" s="71">
        <v>4.2030000000000003</v>
      </c>
      <c r="BJ87" s="71">
        <v>177.23</v>
      </c>
      <c r="BK87" s="71">
        <v>23.047999999999998</v>
      </c>
      <c r="BL87" s="71">
        <v>955.36800000000017</v>
      </c>
      <c r="BM87" s="71">
        <v>0</v>
      </c>
      <c r="BN87" s="72"/>
      <c r="BO87" s="71">
        <v>0</v>
      </c>
      <c r="BP87" s="71">
        <v>1</v>
      </c>
      <c r="BQ87" s="71">
        <v>17</v>
      </c>
      <c r="BR87" s="71">
        <v>10</v>
      </c>
      <c r="BS87" s="71">
        <v>117</v>
      </c>
      <c r="BT87" s="71">
        <v>0</v>
      </c>
      <c r="BU87"/>
      <c r="BV87" s="70">
        <v>922.29</v>
      </c>
      <c r="BW87" s="70">
        <v>20.04</v>
      </c>
      <c r="BX87" s="70">
        <v>196.53</v>
      </c>
      <c r="BY87" s="70">
        <v>1.512</v>
      </c>
      <c r="BZ87" s="70">
        <v>19.477</v>
      </c>
      <c r="CA87" s="70">
        <v>0</v>
      </c>
      <c r="CB87" s="70">
        <v>0</v>
      </c>
      <c r="CC87" s="70">
        <v>0</v>
      </c>
      <c r="CD87" s="70">
        <v>0</v>
      </c>
    </row>
    <row r="88" spans="1:82">
      <c r="A88" s="70" t="s">
        <v>1650</v>
      </c>
      <c r="B88" s="70">
        <v>68</v>
      </c>
      <c r="C88" s="70">
        <v>17</v>
      </c>
      <c r="D88" s="70">
        <v>4</v>
      </c>
      <c r="E88" s="70">
        <v>2020</v>
      </c>
      <c r="F88" s="70" t="s">
        <v>159</v>
      </c>
      <c r="G88" s="70" t="s">
        <v>1633</v>
      </c>
      <c r="H88" s="70" t="s">
        <v>1634</v>
      </c>
      <c r="I88" s="148"/>
      <c r="J88" s="71">
        <v>1383.8473838023619</v>
      </c>
      <c r="K88" s="71">
        <v>188.43402500821463</v>
      </c>
      <c r="L88" s="71">
        <v>57.285029554780756</v>
      </c>
      <c r="M88" s="71">
        <v>3692.641752387116</v>
      </c>
      <c r="N88" s="71">
        <v>4796.3135934007551</v>
      </c>
      <c r="O88" s="71">
        <v>1209.5096618522903</v>
      </c>
      <c r="P88" s="71">
        <v>701.65986656909877</v>
      </c>
      <c r="Q88" s="71">
        <v>115.655881001236</v>
      </c>
      <c r="R88" s="71">
        <v>0</v>
      </c>
      <c r="S88" s="71">
        <v>154.36186733567999</v>
      </c>
      <c r="T88" s="72"/>
      <c r="U88" s="71">
        <v>64449158</v>
      </c>
      <c r="V88" s="71">
        <v>64756</v>
      </c>
      <c r="W88" s="71">
        <v>1179</v>
      </c>
      <c r="X88" s="71">
        <v>827443</v>
      </c>
      <c r="Y88" s="71">
        <v>1078932</v>
      </c>
      <c r="Z88" s="71">
        <v>864283</v>
      </c>
      <c r="AA88" s="71">
        <v>154859</v>
      </c>
      <c r="AB88" s="71">
        <v>1961575</v>
      </c>
      <c r="AC88" s="71">
        <v>0</v>
      </c>
      <c r="AD88" s="71">
        <v>154.36186733567999</v>
      </c>
      <c r="AE88" s="72"/>
      <c r="AF88" s="71">
        <v>503213059.8759678</v>
      </c>
      <c r="AG88" s="71">
        <v>120729792.11788023</v>
      </c>
      <c r="AH88" s="71">
        <v>8400751.5168361906</v>
      </c>
      <c r="AI88" s="71">
        <v>4750914296.1937237</v>
      </c>
      <c r="AJ88" s="71">
        <v>4430621117.207737</v>
      </c>
      <c r="AK88" s="71"/>
      <c r="AL88" s="71"/>
      <c r="AM88" s="71">
        <v>256007331.05279914</v>
      </c>
      <c r="AN88" s="71"/>
      <c r="AO88" s="71"/>
      <c r="AP88" s="71">
        <v>10069886347.964943</v>
      </c>
      <c r="AQ88" s="72"/>
      <c r="AR88" s="71">
        <v>8738</v>
      </c>
      <c r="AS88" s="71">
        <v>587</v>
      </c>
      <c r="AT88" s="71">
        <v>1</v>
      </c>
      <c r="AU88" s="71">
        <v>1</v>
      </c>
      <c r="AV88" s="71">
        <v>0</v>
      </c>
      <c r="AW88" s="71">
        <v>2</v>
      </c>
      <c r="AX88" s="71"/>
      <c r="AY88" s="72"/>
      <c r="AZ88" s="71">
        <v>38522.030000000203</v>
      </c>
      <c r="BA88" s="71">
        <v>31230.002000000011</v>
      </c>
      <c r="BB88" s="71">
        <v>19.5</v>
      </c>
      <c r="BC88" s="71">
        <v>400</v>
      </c>
      <c r="BD88" s="71">
        <v>0</v>
      </c>
      <c r="BE88" s="71">
        <v>21850</v>
      </c>
      <c r="BF88" s="71"/>
      <c r="BG88" s="72"/>
      <c r="BH88" s="71">
        <v>0</v>
      </c>
      <c r="BI88" s="71">
        <v>4.423</v>
      </c>
      <c r="BJ88" s="71">
        <v>151.71100000000001</v>
      </c>
      <c r="BK88" s="71">
        <v>26.21</v>
      </c>
      <c r="BL88" s="71">
        <v>818.10900000000004</v>
      </c>
      <c r="BM88" s="71">
        <v>0</v>
      </c>
      <c r="BN88" s="72"/>
      <c r="BO88" s="71">
        <v>0</v>
      </c>
      <c r="BP88" s="71">
        <v>1</v>
      </c>
      <c r="BQ88" s="71">
        <v>15</v>
      </c>
      <c r="BR88" s="71">
        <v>11</v>
      </c>
      <c r="BS88" s="71">
        <v>112</v>
      </c>
      <c r="BT88" s="71">
        <v>0</v>
      </c>
      <c r="BU88"/>
      <c r="BV88" s="70">
        <v>784.75800000000004</v>
      </c>
      <c r="BW88" s="70">
        <v>17.959</v>
      </c>
      <c r="BX88" s="70">
        <v>172.59299999999999</v>
      </c>
      <c r="BY88" s="70">
        <v>1.478</v>
      </c>
      <c r="BZ88" s="70">
        <v>23.664999999999999</v>
      </c>
      <c r="CA88" s="70">
        <v>0</v>
      </c>
      <c r="CB88" s="70">
        <v>0</v>
      </c>
      <c r="CC88" s="70">
        <v>0</v>
      </c>
      <c r="CD88" s="70">
        <v>0</v>
      </c>
    </row>
    <row r="89" spans="1:82">
      <c r="A89" s="70" t="s">
        <v>1651</v>
      </c>
      <c r="B89" s="70">
        <v>68</v>
      </c>
      <c r="C89" s="70">
        <v>18</v>
      </c>
      <c r="D89" s="70">
        <v>4</v>
      </c>
      <c r="E89" s="70">
        <v>2021</v>
      </c>
      <c r="F89" s="70" t="s">
        <v>160</v>
      </c>
      <c r="G89" s="70" t="s">
        <v>1633</v>
      </c>
      <c r="H89" s="70" t="s">
        <v>1634</v>
      </c>
      <c r="I89" s="148"/>
      <c r="J89" s="71">
        <v>1186.4881188997633</v>
      </c>
      <c r="K89" s="71">
        <v>181.51427215232718</v>
      </c>
      <c r="L89" s="71">
        <v>52.277684614300711</v>
      </c>
      <c r="M89" s="71">
        <v>3750.3078693538882</v>
      </c>
      <c r="N89" s="71">
        <v>4774.2451816333632</v>
      </c>
      <c r="O89" s="71">
        <v>1180.58329636999</v>
      </c>
      <c r="P89" s="71">
        <v>727.31990807211753</v>
      </c>
      <c r="Q89" s="71">
        <v>114.477733086716</v>
      </c>
      <c r="R89" s="71">
        <v>0</v>
      </c>
      <c r="S89" s="71">
        <v>184.75402058302001</v>
      </c>
      <c r="T89" s="72"/>
      <c r="U89" s="71">
        <v>56745820</v>
      </c>
      <c r="V89" s="71">
        <v>64756</v>
      </c>
      <c r="W89" s="71">
        <v>1179</v>
      </c>
      <c r="X89" s="71">
        <v>827443</v>
      </c>
      <c r="Y89" s="71">
        <v>1087058</v>
      </c>
      <c r="Z89" s="71">
        <v>868628</v>
      </c>
      <c r="AA89" s="71">
        <v>156527</v>
      </c>
      <c r="AB89" s="71">
        <v>1960668</v>
      </c>
      <c r="AC89" s="71">
        <v>0</v>
      </c>
      <c r="AD89" s="71">
        <v>184.75402058302001</v>
      </c>
      <c r="AE89" s="72"/>
      <c r="AF89" s="71">
        <v>434648555.78115648</v>
      </c>
      <c r="AG89" s="71">
        <v>122814606.12249304</v>
      </c>
      <c r="AH89" s="71">
        <v>7531762.6281787949</v>
      </c>
      <c r="AI89" s="71">
        <v>5213161300.9307585</v>
      </c>
      <c r="AJ89" s="71">
        <v>4348453605.3866682</v>
      </c>
      <c r="AK89" s="71">
        <v>0</v>
      </c>
      <c r="AL89" s="71">
        <v>0</v>
      </c>
      <c r="AM89" s="71">
        <v>257364904.38034934</v>
      </c>
      <c r="AN89" s="71">
        <v>0</v>
      </c>
      <c r="AO89" s="71">
        <v>0</v>
      </c>
      <c r="AP89" s="71">
        <v>10383974735.229605</v>
      </c>
      <c r="AQ89" s="72"/>
      <c r="AR89" s="71">
        <v>9523</v>
      </c>
      <c r="AS89" s="71">
        <v>593</v>
      </c>
      <c r="AT89" s="71">
        <v>1</v>
      </c>
      <c r="AU89" s="71">
        <v>1</v>
      </c>
      <c r="AV89" s="71">
        <v>0</v>
      </c>
      <c r="AW89" s="71">
        <v>2</v>
      </c>
      <c r="AX89" s="71"/>
      <c r="AY89" s="72"/>
      <c r="AZ89" s="71">
        <v>43092.876000000251</v>
      </c>
      <c r="BA89" s="71">
        <v>31653.402000000009</v>
      </c>
      <c r="BB89" s="71">
        <v>19.5</v>
      </c>
      <c r="BC89" s="71">
        <v>400</v>
      </c>
      <c r="BD89" s="71">
        <v>0</v>
      </c>
      <c r="BE89" s="71">
        <v>21850</v>
      </c>
      <c r="BF89" s="71"/>
      <c r="BG89" s="72"/>
      <c r="BH89" s="71">
        <v>0</v>
      </c>
      <c r="BI89" s="71">
        <v>4.4859999999999998</v>
      </c>
      <c r="BJ89" s="71">
        <v>158.07599999999999</v>
      </c>
      <c r="BK89" s="71">
        <v>26.794</v>
      </c>
      <c r="BL89" s="71">
        <v>649.65699999999993</v>
      </c>
      <c r="BM89" s="71">
        <v>0</v>
      </c>
      <c r="BN89" s="72"/>
      <c r="BO89" s="71">
        <v>0</v>
      </c>
      <c r="BP89" s="71">
        <v>1</v>
      </c>
      <c r="BQ89" s="71">
        <v>16</v>
      </c>
      <c r="BR89" s="71">
        <v>11</v>
      </c>
      <c r="BS89" s="71">
        <v>109</v>
      </c>
      <c r="BT89" s="71">
        <v>0</v>
      </c>
      <c r="BU89"/>
      <c r="BV89" s="70">
        <v>785.52099999999996</v>
      </c>
      <c r="BW89" s="70">
        <v>18.603000000000002</v>
      </c>
      <c r="BX89" s="70">
        <v>13.301</v>
      </c>
      <c r="BY89" s="70">
        <v>0</v>
      </c>
      <c r="BZ89" s="70">
        <v>21.588000000000001</v>
      </c>
      <c r="CA89" s="70">
        <v>0</v>
      </c>
      <c r="CB89" s="70">
        <v>0</v>
      </c>
      <c r="CC89" s="70">
        <v>0</v>
      </c>
      <c r="CD89" s="70">
        <v>0</v>
      </c>
    </row>
    <row r="90" spans="1:82">
      <c r="A90" s="70" t="s">
        <v>1652</v>
      </c>
      <c r="B90" s="70">
        <v>68</v>
      </c>
      <c r="C90" s="70">
        <v>19</v>
      </c>
      <c r="D90" s="70">
        <v>4</v>
      </c>
      <c r="E90" s="70">
        <v>2022</v>
      </c>
      <c r="F90" s="70" t="s">
        <v>161</v>
      </c>
      <c r="G90" s="70" t="s">
        <v>1633</v>
      </c>
      <c r="H90" s="70" t="s">
        <v>1634</v>
      </c>
      <c r="I90" s="148"/>
      <c r="J90" s="71">
        <v>1008.4335136508861</v>
      </c>
      <c r="K90" s="71">
        <v>173.62821708894089</v>
      </c>
      <c r="L90" s="71">
        <v>46.873846564873858</v>
      </c>
      <c r="M90" s="71">
        <v>3823.6355077259868</v>
      </c>
      <c r="N90" s="71">
        <v>4743.682793790389</v>
      </c>
      <c r="O90" s="71">
        <v>1248.8008829581777</v>
      </c>
      <c r="P90" s="71">
        <v>725.14058445917397</v>
      </c>
      <c r="Q90" s="71">
        <v>115.35616283074171</v>
      </c>
      <c r="R90" s="71">
        <v>0</v>
      </c>
      <c r="S90" s="71">
        <v>167.76588160756111</v>
      </c>
      <c r="T90" s="72"/>
      <c r="U90" s="71">
        <v>59318868</v>
      </c>
      <c r="V90" s="71">
        <v>64756</v>
      </c>
      <c r="W90" s="71">
        <v>1179</v>
      </c>
      <c r="X90" s="71">
        <v>827443</v>
      </c>
      <c r="Y90" s="71">
        <v>1096729</v>
      </c>
      <c r="Z90" s="71">
        <v>872978</v>
      </c>
      <c r="AA90" s="71">
        <v>158437</v>
      </c>
      <c r="AB90" s="71">
        <v>1959512</v>
      </c>
      <c r="AC90" s="71">
        <v>0</v>
      </c>
      <c r="AD90" s="71">
        <v>167.76588160756111</v>
      </c>
      <c r="AE90" s="72"/>
      <c r="AF90" s="71">
        <v>405060420.07494467</v>
      </c>
      <c r="AG90" s="71">
        <v>123893479.84096891</v>
      </c>
      <c r="AH90" s="71">
        <v>8360325.7581300866</v>
      </c>
      <c r="AI90" s="71">
        <v>5177317561.0559978</v>
      </c>
      <c r="AJ90" s="71">
        <v>4465732082.8036165</v>
      </c>
      <c r="AK90" s="71">
        <v>0</v>
      </c>
      <c r="AL90" s="71">
        <v>0</v>
      </c>
      <c r="AM90" s="71">
        <v>253026482.91827583</v>
      </c>
      <c r="AN90" s="71">
        <v>0</v>
      </c>
      <c r="AO90" s="71">
        <v>0</v>
      </c>
      <c r="AP90" s="71">
        <v>10433390352.451933</v>
      </c>
      <c r="AQ90" s="72"/>
      <c r="AR90" s="71">
        <v>10609</v>
      </c>
      <c r="AS90" s="71">
        <v>647</v>
      </c>
      <c r="AT90" s="71">
        <v>1</v>
      </c>
      <c r="AU90" s="71">
        <v>2</v>
      </c>
      <c r="AV90" s="71">
        <v>0</v>
      </c>
      <c r="AW90" s="71">
        <v>2</v>
      </c>
      <c r="AX90" s="71"/>
      <c r="AY90" s="72"/>
      <c r="AZ90" s="71">
        <v>49346.771000000459</v>
      </c>
      <c r="BA90" s="71">
        <v>35887.802000000018</v>
      </c>
      <c r="BB90" s="71">
        <v>19.5</v>
      </c>
      <c r="BC90" s="71">
        <v>1070</v>
      </c>
      <c r="BD90" s="71">
        <v>0</v>
      </c>
      <c r="BE90" s="71">
        <v>21850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1653</v>
      </c>
      <c r="B91" s="70">
        <v>68</v>
      </c>
      <c r="C91" s="70">
        <v>20</v>
      </c>
      <c r="D91" s="70">
        <v>4</v>
      </c>
      <c r="E91" s="70">
        <v>2023</v>
      </c>
      <c r="F91" s="70" t="s">
        <v>1539</v>
      </c>
      <c r="G91" s="70" t="s">
        <v>1633</v>
      </c>
      <c r="H91" s="70" t="s">
        <v>1634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11666</v>
      </c>
      <c r="AS91" s="71">
        <v>650</v>
      </c>
      <c r="AT91" s="71">
        <v>1</v>
      </c>
      <c r="AU91" s="71">
        <v>2</v>
      </c>
      <c r="AV91" s="71">
        <v>0</v>
      </c>
      <c r="AW91" s="71">
        <v>2</v>
      </c>
      <c r="AX91" s="71"/>
      <c r="AY91" s="72"/>
      <c r="AZ91" s="71">
        <v>55694.467000000797</v>
      </c>
      <c r="BA91" s="71">
        <v>35945.702000000019</v>
      </c>
      <c r="BB91" s="71">
        <v>19.5</v>
      </c>
      <c r="BC91" s="71">
        <v>1070</v>
      </c>
      <c r="BD91" s="71">
        <v>0</v>
      </c>
      <c r="BE91" s="71">
        <v>21850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1654</v>
      </c>
      <c r="B92" s="70">
        <v>68</v>
      </c>
      <c r="C92" s="70">
        <v>21</v>
      </c>
      <c r="D92" s="70">
        <v>4</v>
      </c>
      <c r="E92" s="70">
        <v>2024</v>
      </c>
      <c r="F92" s="70" t="s">
        <v>1585</v>
      </c>
      <c r="G92" s="70" t="s">
        <v>1633</v>
      </c>
      <c r="H92" s="70" t="s">
        <v>1634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1655</v>
      </c>
      <c r="B93" s="70">
        <v>69</v>
      </c>
      <c r="C93" s="70">
        <v>1</v>
      </c>
      <c r="D93" s="70">
        <v>5</v>
      </c>
      <c r="E93" s="70">
        <v>1990</v>
      </c>
      <c r="F93" s="70" t="s">
        <v>787</v>
      </c>
      <c r="G93" s="70" t="s">
        <v>1656</v>
      </c>
      <c r="H93" s="70" t="s">
        <v>1657</v>
      </c>
      <c r="I93" s="148"/>
      <c r="J93" s="71">
        <v>3465.21348806174</v>
      </c>
      <c r="K93" s="71">
        <v>275.81976729953698</v>
      </c>
      <c r="L93" s="71">
        <v>75.647132773398155</v>
      </c>
      <c r="M93" s="71">
        <v>1826.003005567834</v>
      </c>
      <c r="N93" s="71">
        <v>1119.666739001131</v>
      </c>
      <c r="O93" s="71">
        <v>846.23900875133324</v>
      </c>
      <c r="P93" s="71">
        <v>736.85265974832487</v>
      </c>
      <c r="Q93" s="71">
        <v>76.189681891993303</v>
      </c>
      <c r="R93" s="71">
        <v>93.802339292430247</v>
      </c>
      <c r="S93" s="71">
        <v>78.374175439793802</v>
      </c>
      <c r="T93" s="72"/>
      <c r="U93" s="71">
        <v>91583980</v>
      </c>
      <c r="V93" s="71">
        <v>67012</v>
      </c>
      <c r="W93" s="71">
        <v>700</v>
      </c>
      <c r="X93" s="71">
        <v>655253</v>
      </c>
      <c r="Y93" s="71">
        <v>490915</v>
      </c>
      <c r="Z93" s="71">
        <v>348068</v>
      </c>
      <c r="AA93" s="71">
        <v>178916</v>
      </c>
      <c r="AB93" s="71">
        <v>1237062</v>
      </c>
      <c r="AC93" s="71">
        <v>16246734</v>
      </c>
      <c r="AD93" s="71">
        <v>78.374175439793802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1658</v>
      </c>
      <c r="B94" s="70">
        <v>70</v>
      </c>
      <c r="C94" s="70">
        <v>2</v>
      </c>
      <c r="D94" s="70">
        <v>5</v>
      </c>
      <c r="E94" s="70">
        <v>2005</v>
      </c>
      <c r="F94" s="70" t="s">
        <v>789</v>
      </c>
      <c r="G94" s="70" t="s">
        <v>1656</v>
      </c>
      <c r="H94" s="70" t="s">
        <v>1657</v>
      </c>
      <c r="I94" s="148"/>
      <c r="J94" s="71">
        <v>1563.2325912361059</v>
      </c>
      <c r="K94" s="71">
        <v>120.3544720814577</v>
      </c>
      <c r="L94" s="71">
        <v>25.441509280833049</v>
      </c>
      <c r="M94" s="71">
        <v>2908.9850207976542</v>
      </c>
      <c r="N94" s="71">
        <v>1713.824433360596</v>
      </c>
      <c r="O94" s="71">
        <v>1148.4831634149109</v>
      </c>
      <c r="P94" s="71">
        <v>690.54110158676724</v>
      </c>
      <c r="Q94" s="71">
        <v>79.665176567568594</v>
      </c>
      <c r="R94" s="71">
        <v>132.8581902543126</v>
      </c>
      <c r="S94" s="71">
        <v>254.43384904999999</v>
      </c>
      <c r="T94" s="72"/>
      <c r="U94" s="71">
        <v>60299685</v>
      </c>
      <c r="V94" s="71">
        <v>57927</v>
      </c>
      <c r="W94" s="71">
        <v>355</v>
      </c>
      <c r="X94" s="71">
        <v>645312</v>
      </c>
      <c r="Y94" s="71">
        <v>623086</v>
      </c>
      <c r="Z94" s="71">
        <v>546639</v>
      </c>
      <c r="AA94" s="71">
        <v>137321</v>
      </c>
      <c r="AB94" s="71">
        <v>1352221</v>
      </c>
      <c r="AC94" s="71">
        <v>23493220</v>
      </c>
      <c r="AD94" s="71">
        <v>254.43384904999999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1659</v>
      </c>
      <c r="B95" s="70">
        <v>71</v>
      </c>
      <c r="C95" s="70">
        <v>3</v>
      </c>
      <c r="D95" s="70">
        <v>5</v>
      </c>
      <c r="E95" s="70">
        <v>2006</v>
      </c>
      <c r="F95" s="70" t="s">
        <v>790</v>
      </c>
      <c r="G95" s="70" t="s">
        <v>1656</v>
      </c>
      <c r="H95" s="70" t="s">
        <v>1657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1660</v>
      </c>
      <c r="B96" s="70">
        <v>72</v>
      </c>
      <c r="C96" s="70">
        <v>4</v>
      </c>
      <c r="D96" s="70">
        <v>5</v>
      </c>
      <c r="E96" s="70">
        <v>2007</v>
      </c>
      <c r="F96" s="70" t="s">
        <v>791</v>
      </c>
      <c r="G96" s="70" t="s">
        <v>1656</v>
      </c>
      <c r="H96" s="70" t="s">
        <v>1657</v>
      </c>
      <c r="I96" s="148"/>
      <c r="J96" s="71">
        <v>1546.4321863017331</v>
      </c>
      <c r="K96" s="71">
        <v>122.5281875482075</v>
      </c>
      <c r="L96" s="71">
        <v>32.994505698662401</v>
      </c>
      <c r="M96" s="71">
        <v>2730.556899169399</v>
      </c>
      <c r="N96" s="71">
        <v>1753.567308172966</v>
      </c>
      <c r="O96" s="71">
        <v>1121.8487926566149</v>
      </c>
      <c r="P96" s="71">
        <v>681.07451910906036</v>
      </c>
      <c r="Q96" s="71">
        <v>85.548148708966806</v>
      </c>
      <c r="R96" s="71">
        <v>110.6917261076961</v>
      </c>
      <c r="S96" s="71">
        <v>214.39767859930001</v>
      </c>
      <c r="T96" s="72"/>
      <c r="U96" s="71">
        <v>66068158</v>
      </c>
      <c r="V96" s="71">
        <v>54836</v>
      </c>
      <c r="W96" s="71">
        <v>464</v>
      </c>
      <c r="X96" s="71">
        <v>721552</v>
      </c>
      <c r="Y96" s="71">
        <v>645778</v>
      </c>
      <c r="Z96" s="71">
        <v>555081</v>
      </c>
      <c r="AA96" s="71">
        <v>133374</v>
      </c>
      <c r="AB96" s="71">
        <v>1375292</v>
      </c>
      <c r="AC96" s="71">
        <v>20135155</v>
      </c>
      <c r="AD96" s="71">
        <v>214.39767859930001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1661</v>
      </c>
      <c r="B97" s="70">
        <v>73</v>
      </c>
      <c r="C97" s="70">
        <v>5</v>
      </c>
      <c r="D97" s="70">
        <v>5</v>
      </c>
      <c r="E97" s="70">
        <v>2008</v>
      </c>
      <c r="F97" s="70" t="s">
        <v>792</v>
      </c>
      <c r="G97" s="70" t="s">
        <v>1656</v>
      </c>
      <c r="H97" s="70" t="s">
        <v>1657</v>
      </c>
      <c r="I97" s="148"/>
      <c r="J97" s="71">
        <v>1460.542418919702</v>
      </c>
      <c r="K97" s="71">
        <v>95.696941241805888</v>
      </c>
      <c r="L97" s="71">
        <v>28.648861854367119</v>
      </c>
      <c r="M97" s="71">
        <v>2857.505080280604</v>
      </c>
      <c r="N97" s="71">
        <v>1665.2806490458311</v>
      </c>
      <c r="O97" s="71">
        <v>1085.246053937638</v>
      </c>
      <c r="P97" s="71">
        <v>656.96271466381734</v>
      </c>
      <c r="Q97" s="71">
        <v>84.746918767245404</v>
      </c>
      <c r="R97" s="71">
        <v>97.376076246046907</v>
      </c>
      <c r="S97" s="71">
        <v>200.51750255467991</v>
      </c>
      <c r="T97" s="72"/>
      <c r="U97" s="71">
        <v>64454191</v>
      </c>
      <c r="V97" s="71">
        <v>54836</v>
      </c>
      <c r="W97" s="71">
        <v>464</v>
      </c>
      <c r="X97" s="71">
        <v>721552</v>
      </c>
      <c r="Y97" s="71">
        <v>655180</v>
      </c>
      <c r="Z97" s="71">
        <v>555817</v>
      </c>
      <c r="AA97" s="71">
        <v>128799</v>
      </c>
      <c r="AB97" s="71">
        <v>1384820</v>
      </c>
      <c r="AC97" s="71">
        <v>18393001</v>
      </c>
      <c r="AD97" s="71">
        <v>200.51750255467991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1662</v>
      </c>
      <c r="B98" s="70">
        <v>74</v>
      </c>
      <c r="C98" s="70">
        <v>6</v>
      </c>
      <c r="D98" s="70">
        <v>5</v>
      </c>
      <c r="E98" s="70">
        <v>2009</v>
      </c>
      <c r="F98" s="70" t="s">
        <v>176</v>
      </c>
      <c r="G98" s="70" t="s">
        <v>1656</v>
      </c>
      <c r="H98" s="70" t="s">
        <v>1657</v>
      </c>
      <c r="I98" s="148"/>
      <c r="J98" s="71">
        <v>1221.530445543606</v>
      </c>
      <c r="K98" s="71">
        <v>107.7167751885374</v>
      </c>
      <c r="L98" s="71">
        <v>25.325770365563208</v>
      </c>
      <c r="M98" s="71">
        <v>3006.3463578398841</v>
      </c>
      <c r="N98" s="71">
        <v>1644.5377298576991</v>
      </c>
      <c r="O98" s="71">
        <v>1109.004774618958</v>
      </c>
      <c r="P98" s="71">
        <v>623.57611743470977</v>
      </c>
      <c r="Q98" s="71">
        <v>81.429108881549197</v>
      </c>
      <c r="R98" s="71">
        <v>95.351154460116689</v>
      </c>
      <c r="S98" s="71">
        <v>196.06295548772999</v>
      </c>
      <c r="T98" s="72"/>
      <c r="U98" s="71">
        <v>55166004</v>
      </c>
      <c r="V98" s="71">
        <v>77640</v>
      </c>
      <c r="W98" s="71">
        <v>597</v>
      </c>
      <c r="X98" s="71">
        <v>800508</v>
      </c>
      <c r="Y98" s="71">
        <v>665168</v>
      </c>
      <c r="Z98" s="71">
        <v>560629</v>
      </c>
      <c r="AA98" s="71">
        <v>125507</v>
      </c>
      <c r="AB98" s="71">
        <v>1396789</v>
      </c>
      <c r="AC98" s="71">
        <v>17570707</v>
      </c>
      <c r="AD98" s="71">
        <v>196.06295548772999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149.97800000000001</v>
      </c>
      <c r="BK98" s="71">
        <v>16.427</v>
      </c>
      <c r="BL98" s="71">
        <v>639.29600400000004</v>
      </c>
      <c r="BM98" s="71">
        <v>0</v>
      </c>
      <c r="BN98" s="72"/>
      <c r="BO98" s="71">
        <v>0</v>
      </c>
      <c r="BP98" s="71">
        <v>0</v>
      </c>
      <c r="BQ98" s="71">
        <v>15</v>
      </c>
      <c r="BR98" s="71">
        <v>8</v>
      </c>
      <c r="BS98" s="71">
        <v>95</v>
      </c>
      <c r="BT98" s="71">
        <v>0</v>
      </c>
      <c r="BU98"/>
      <c r="BV98" s="70">
        <v>694.03500399999996</v>
      </c>
      <c r="BW98" s="70">
        <v>0</v>
      </c>
      <c r="BX98" s="70">
        <v>78.073999999999998</v>
      </c>
      <c r="BY98" s="70">
        <v>0</v>
      </c>
      <c r="BZ98" s="70">
        <v>3.1509999999999998</v>
      </c>
      <c r="CA98" s="70">
        <v>0</v>
      </c>
      <c r="CB98" s="70">
        <v>30.440999999999999</v>
      </c>
      <c r="CC98" s="70">
        <v>0</v>
      </c>
      <c r="CD98" s="70">
        <v>0</v>
      </c>
    </row>
    <row r="99" spans="1:82">
      <c r="A99" s="70" t="s">
        <v>1663</v>
      </c>
      <c r="B99" s="70">
        <v>75</v>
      </c>
      <c r="C99" s="70">
        <v>7</v>
      </c>
      <c r="D99" s="70">
        <v>5</v>
      </c>
      <c r="E99" s="70">
        <v>2010</v>
      </c>
      <c r="F99" s="70" t="s">
        <v>177</v>
      </c>
      <c r="G99" s="70" t="s">
        <v>1656</v>
      </c>
      <c r="H99" s="70" t="s">
        <v>1657</v>
      </c>
      <c r="I99" s="148"/>
      <c r="J99" s="71">
        <v>1357.6813731451221</v>
      </c>
      <c r="K99" s="71">
        <v>120.69716282345139</v>
      </c>
      <c r="L99" s="71">
        <v>23.93040791141005</v>
      </c>
      <c r="M99" s="71">
        <v>3162.1671012649508</v>
      </c>
      <c r="N99" s="71">
        <v>1694.582406197238</v>
      </c>
      <c r="O99" s="71">
        <v>1111.45985336896</v>
      </c>
      <c r="P99" s="71">
        <v>627.90427999558563</v>
      </c>
      <c r="Q99" s="71">
        <v>85.740172550225395</v>
      </c>
      <c r="R99" s="71">
        <v>99.942411545442255</v>
      </c>
      <c r="S99" s="71">
        <v>202.08156663942</v>
      </c>
      <c r="T99" s="72"/>
      <c r="U99" s="71">
        <v>56602019</v>
      </c>
      <c r="V99" s="71">
        <v>77640</v>
      </c>
      <c r="W99" s="71">
        <v>597</v>
      </c>
      <c r="X99" s="71">
        <v>800508</v>
      </c>
      <c r="Y99" s="71">
        <v>676022</v>
      </c>
      <c r="Z99" s="71">
        <v>564481</v>
      </c>
      <c r="AA99" s="71">
        <v>123222</v>
      </c>
      <c r="AB99" s="71">
        <v>1409297</v>
      </c>
      <c r="AC99" s="71">
        <v>17452800</v>
      </c>
      <c r="AD99" s="71">
        <v>202.08156663942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112.444</v>
      </c>
      <c r="BK99" s="71">
        <v>11.539</v>
      </c>
      <c r="BL99" s="71">
        <v>704.84700000000009</v>
      </c>
      <c r="BM99" s="71">
        <v>0</v>
      </c>
      <c r="BN99" s="72"/>
      <c r="BO99" s="71">
        <v>0</v>
      </c>
      <c r="BP99" s="71">
        <v>0</v>
      </c>
      <c r="BQ99" s="71">
        <v>13</v>
      </c>
      <c r="BR99" s="71">
        <v>8</v>
      </c>
      <c r="BS99" s="71">
        <v>98</v>
      </c>
      <c r="BT99" s="71">
        <v>0</v>
      </c>
      <c r="BU99"/>
      <c r="BV99" s="70">
        <v>649.92999999999995</v>
      </c>
      <c r="BW99" s="70">
        <v>0</v>
      </c>
      <c r="BX99" s="70">
        <v>143.76499999999999</v>
      </c>
      <c r="BY99" s="70">
        <v>0</v>
      </c>
      <c r="BZ99" s="70">
        <v>6.7640000000000002</v>
      </c>
      <c r="CA99" s="70">
        <v>0</v>
      </c>
      <c r="CB99" s="70">
        <v>28.370999999999999</v>
      </c>
      <c r="CC99" s="70">
        <v>0</v>
      </c>
      <c r="CD99" s="70">
        <v>0</v>
      </c>
    </row>
    <row r="100" spans="1:82">
      <c r="A100" s="70" t="s">
        <v>1664</v>
      </c>
      <c r="B100" s="70">
        <v>76</v>
      </c>
      <c r="C100" s="70">
        <v>8</v>
      </c>
      <c r="D100" s="70">
        <v>5</v>
      </c>
      <c r="E100" s="70">
        <v>2011</v>
      </c>
      <c r="F100" s="70" t="s">
        <v>178</v>
      </c>
      <c r="G100" s="70" t="s">
        <v>1656</v>
      </c>
      <c r="H100" s="70" t="s">
        <v>1657</v>
      </c>
      <c r="I100" s="148"/>
      <c r="J100" s="71">
        <v>1683.0808009384691</v>
      </c>
      <c r="K100" s="71">
        <v>195.65284469939189</v>
      </c>
      <c r="L100" s="71">
        <v>26.91124659810988</v>
      </c>
      <c r="M100" s="71">
        <v>3826.57489044057</v>
      </c>
      <c r="N100" s="71">
        <v>2103.6395064675839</v>
      </c>
      <c r="O100" s="71">
        <v>1103.0222171988582</v>
      </c>
      <c r="P100" s="71">
        <v>604.60751491018198</v>
      </c>
      <c r="Q100" s="71">
        <v>99.850070566522504</v>
      </c>
      <c r="R100" s="71">
        <v>99.255785373580139</v>
      </c>
      <c r="S100" s="71">
        <v>196.31257314171</v>
      </c>
      <c r="T100" s="72"/>
      <c r="U100" s="71">
        <v>66257610</v>
      </c>
      <c r="V100" s="71">
        <v>77640</v>
      </c>
      <c r="W100" s="71">
        <v>597</v>
      </c>
      <c r="X100" s="71">
        <v>800508</v>
      </c>
      <c r="Y100" s="71">
        <v>687786</v>
      </c>
      <c r="Z100" s="71">
        <v>572366</v>
      </c>
      <c r="AA100" s="71">
        <v>122181</v>
      </c>
      <c r="AB100" s="71">
        <v>1422831</v>
      </c>
      <c r="AC100" s="71">
        <v>17304229</v>
      </c>
      <c r="AD100" s="71">
        <v>196.31257314171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148.32599999999999</v>
      </c>
      <c r="BK100" s="71">
        <v>10.68</v>
      </c>
      <c r="BL100" s="71">
        <v>823.21600000000001</v>
      </c>
      <c r="BM100" s="71">
        <v>0</v>
      </c>
      <c r="BN100" s="72"/>
      <c r="BO100" s="71">
        <v>0</v>
      </c>
      <c r="BP100" s="71">
        <v>0</v>
      </c>
      <c r="BQ100" s="71">
        <v>17</v>
      </c>
      <c r="BR100" s="71">
        <v>7</v>
      </c>
      <c r="BS100" s="71">
        <v>102</v>
      </c>
      <c r="BT100" s="71">
        <v>0</v>
      </c>
      <c r="BU100"/>
      <c r="BV100" s="70">
        <v>719.58299999999997</v>
      </c>
      <c r="BW100" s="70">
        <v>0</v>
      </c>
      <c r="BX100" s="70">
        <v>223.137</v>
      </c>
      <c r="BY100" s="70">
        <v>0</v>
      </c>
      <c r="BZ100" s="70">
        <v>9.8569999999999993</v>
      </c>
      <c r="CA100" s="70">
        <v>0</v>
      </c>
      <c r="CB100" s="70">
        <v>29.645</v>
      </c>
      <c r="CC100" s="70">
        <v>0</v>
      </c>
      <c r="CD100" s="70">
        <v>0</v>
      </c>
    </row>
    <row r="101" spans="1:82">
      <c r="A101" s="70" t="s">
        <v>1665</v>
      </c>
      <c r="B101" s="70">
        <v>77</v>
      </c>
      <c r="C101" s="70">
        <v>9</v>
      </c>
      <c r="D101" s="70">
        <v>5</v>
      </c>
      <c r="E101" s="70">
        <v>2012</v>
      </c>
      <c r="F101" s="70" t="s">
        <v>179</v>
      </c>
      <c r="G101" s="70" t="s">
        <v>1656</v>
      </c>
      <c r="H101" s="70" t="s">
        <v>1657</v>
      </c>
      <c r="I101" s="148"/>
      <c r="J101" s="71">
        <v>1522.337430319222</v>
      </c>
      <c r="K101" s="71">
        <v>182.76921828583721</v>
      </c>
      <c r="L101" s="71">
        <v>27.545119244782089</v>
      </c>
      <c r="M101" s="71">
        <v>4245.1649984172818</v>
      </c>
      <c r="N101" s="71">
        <v>2523.774057950704</v>
      </c>
      <c r="O101" s="71">
        <v>1112.9572339440792</v>
      </c>
      <c r="P101" s="71">
        <v>601.86647984646277</v>
      </c>
      <c r="Q101" s="71">
        <v>111.27416624564199</v>
      </c>
      <c r="R101" s="71">
        <v>106.4892859421942</v>
      </c>
      <c r="S101" s="71">
        <v>203.15868897287001</v>
      </c>
      <c r="T101" s="72"/>
      <c r="U101" s="71">
        <v>57652328</v>
      </c>
      <c r="V101" s="71">
        <v>77640</v>
      </c>
      <c r="W101" s="71">
        <v>597</v>
      </c>
      <c r="X101" s="71">
        <v>800508</v>
      </c>
      <c r="Y101" s="71">
        <v>713892</v>
      </c>
      <c r="Z101" s="71">
        <v>582102</v>
      </c>
      <c r="AA101" s="71">
        <v>120939</v>
      </c>
      <c r="AB101" s="71">
        <v>1459411</v>
      </c>
      <c r="AC101" s="71">
        <v>18084459</v>
      </c>
      <c r="AD101" s="71">
        <v>203.15868897287001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160.91900000000001</v>
      </c>
      <c r="BK101" s="71">
        <v>13.327999999999999</v>
      </c>
      <c r="BL101" s="71">
        <v>902.38599999999997</v>
      </c>
      <c r="BM101" s="71">
        <v>0</v>
      </c>
      <c r="BN101" s="72"/>
      <c r="BO101" s="71">
        <v>0</v>
      </c>
      <c r="BP101" s="71">
        <v>0</v>
      </c>
      <c r="BQ101" s="71">
        <v>16</v>
      </c>
      <c r="BR101" s="71">
        <v>7</v>
      </c>
      <c r="BS101" s="71">
        <v>104</v>
      </c>
      <c r="BT101" s="71">
        <v>0</v>
      </c>
      <c r="BU101"/>
      <c r="BV101" s="70">
        <v>883.24900000000002</v>
      </c>
      <c r="BW101" s="70">
        <v>0</v>
      </c>
      <c r="BX101" s="70">
        <v>148.80000000000001</v>
      </c>
      <c r="BY101" s="70">
        <v>0</v>
      </c>
      <c r="BZ101" s="70">
        <v>22.581</v>
      </c>
      <c r="CA101" s="70">
        <v>0</v>
      </c>
      <c r="CB101" s="70">
        <v>22.003</v>
      </c>
      <c r="CC101" s="70">
        <v>0</v>
      </c>
      <c r="CD101" s="70">
        <v>0</v>
      </c>
    </row>
    <row r="102" spans="1:82">
      <c r="A102" s="70" t="s">
        <v>1666</v>
      </c>
      <c r="B102" s="70">
        <v>78</v>
      </c>
      <c r="C102" s="70">
        <v>10</v>
      </c>
      <c r="D102" s="70">
        <v>5</v>
      </c>
      <c r="E102" s="70">
        <v>2013</v>
      </c>
      <c r="F102" s="70" t="s">
        <v>180</v>
      </c>
      <c r="G102" s="1064" t="s">
        <v>1656</v>
      </c>
      <c r="H102" s="70" t="s">
        <v>1657</v>
      </c>
      <c r="I102" s="148"/>
      <c r="J102" s="71">
        <v>1498.5433345005181</v>
      </c>
      <c r="K102" s="71">
        <v>152.2148746816591</v>
      </c>
      <c r="L102" s="71">
        <v>26.47063890328878</v>
      </c>
      <c r="M102" s="71">
        <v>4205.882097847677</v>
      </c>
      <c r="N102" s="71">
        <v>2442.1660568692359</v>
      </c>
      <c r="O102" s="71">
        <v>1085.9853062809216</v>
      </c>
      <c r="P102" s="71">
        <v>600.51767362925546</v>
      </c>
      <c r="Q102" s="71">
        <v>114.046331153632</v>
      </c>
      <c r="R102" s="71">
        <v>109.1246336137029</v>
      </c>
      <c r="S102" s="71">
        <v>218.13632621488</v>
      </c>
      <c r="T102" s="72"/>
      <c r="U102" s="71">
        <v>57003369</v>
      </c>
      <c r="V102" s="71">
        <v>77640</v>
      </c>
      <c r="W102" s="71">
        <v>597</v>
      </c>
      <c r="X102" s="71">
        <v>800508</v>
      </c>
      <c r="Y102" s="71">
        <v>724917</v>
      </c>
      <c r="Z102" s="71">
        <v>593355</v>
      </c>
      <c r="AA102" s="71">
        <v>120215</v>
      </c>
      <c r="AB102" s="71">
        <v>1474326</v>
      </c>
      <c r="AC102" s="71">
        <v>18089788</v>
      </c>
      <c r="AD102" s="71">
        <v>218.13632621488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189.661</v>
      </c>
      <c r="BK102" s="71">
        <v>14.881</v>
      </c>
      <c r="BL102" s="71">
        <v>996.72300000000018</v>
      </c>
      <c r="BM102" s="71">
        <v>0</v>
      </c>
      <c r="BN102" s="72"/>
      <c r="BO102" s="71">
        <v>0</v>
      </c>
      <c r="BP102" s="71">
        <v>0</v>
      </c>
      <c r="BQ102" s="71">
        <v>16</v>
      </c>
      <c r="BR102" s="71">
        <v>7</v>
      </c>
      <c r="BS102" s="71">
        <v>104</v>
      </c>
      <c r="BT102" s="71">
        <v>0</v>
      </c>
      <c r="BU102"/>
      <c r="BV102" s="70">
        <v>987.35199999999998</v>
      </c>
      <c r="BW102" s="70">
        <v>0</v>
      </c>
      <c r="BX102" s="70">
        <v>160.178</v>
      </c>
      <c r="BY102" s="70">
        <v>0</v>
      </c>
      <c r="BZ102" s="70">
        <v>26.949000000000002</v>
      </c>
      <c r="CA102" s="70">
        <v>0</v>
      </c>
      <c r="CB102" s="70">
        <v>26.786000000000001</v>
      </c>
      <c r="CC102" s="70">
        <v>0</v>
      </c>
      <c r="CD102" s="70">
        <v>0</v>
      </c>
    </row>
    <row r="103" spans="1:82">
      <c r="A103" s="70" t="s">
        <v>1667</v>
      </c>
      <c r="B103" s="70">
        <v>79</v>
      </c>
      <c r="C103" s="70">
        <v>11</v>
      </c>
      <c r="D103" s="70">
        <v>5</v>
      </c>
      <c r="E103" s="70">
        <v>2014</v>
      </c>
      <c r="F103" s="70" t="s">
        <v>181</v>
      </c>
      <c r="G103" s="1064" t="s">
        <v>1656</v>
      </c>
      <c r="H103" s="70" t="s">
        <v>1657</v>
      </c>
      <c r="I103" s="148"/>
      <c r="J103" s="71">
        <v>1640.29054204256</v>
      </c>
      <c r="K103" s="71">
        <v>142.5064008948367</v>
      </c>
      <c r="L103" s="71">
        <v>25.53894706042248</v>
      </c>
      <c r="M103" s="71">
        <v>4215.4742420545881</v>
      </c>
      <c r="N103" s="71">
        <v>2166.4591474718868</v>
      </c>
      <c r="O103" s="71">
        <v>1044.9970530096828</v>
      </c>
      <c r="P103" s="71">
        <v>599.64209484963544</v>
      </c>
      <c r="Q103" s="71">
        <v>110.310380113636</v>
      </c>
      <c r="R103" s="71">
        <v>109.6553227838298</v>
      </c>
      <c r="S103" s="71">
        <v>223.88500681240001</v>
      </c>
      <c r="T103" s="72"/>
      <c r="U103" s="71">
        <v>63652373</v>
      </c>
      <c r="V103" s="71">
        <v>55746</v>
      </c>
      <c r="W103" s="71">
        <v>586</v>
      </c>
      <c r="X103" s="71">
        <v>820222</v>
      </c>
      <c r="Y103" s="71">
        <v>735469</v>
      </c>
      <c r="Z103" s="71">
        <v>601348</v>
      </c>
      <c r="AA103" s="71">
        <v>119419</v>
      </c>
      <c r="AB103" s="71">
        <v>1486314</v>
      </c>
      <c r="AC103" s="71">
        <v>18234919</v>
      </c>
      <c r="AD103" s="71">
        <v>223.88500681240001</v>
      </c>
      <c r="AE103" s="72"/>
      <c r="AF103" s="71"/>
      <c r="AG103" s="71"/>
      <c r="AH103" s="71"/>
      <c r="AI103" s="71"/>
      <c r="AJ103" s="71"/>
      <c r="AK103" s="71"/>
      <c r="AL103" s="71"/>
      <c r="AM103" s="71"/>
      <c r="AN103" s="71"/>
      <c r="AO103" s="71"/>
      <c r="AP103" s="71"/>
      <c r="AQ103" s="72"/>
      <c r="AR103" s="71">
        <v>12847</v>
      </c>
      <c r="AS103" s="71">
        <v>1383</v>
      </c>
      <c r="AT103" s="71">
        <v>0</v>
      </c>
      <c r="AU103" s="71">
        <v>0</v>
      </c>
      <c r="AV103" s="71">
        <v>0</v>
      </c>
      <c r="AW103" s="71">
        <v>2</v>
      </c>
      <c r="AX103" s="71"/>
      <c r="AY103" s="72"/>
      <c r="AZ103" s="71">
        <v>52145.968999999997</v>
      </c>
      <c r="BA103" s="71">
        <v>35257.599999999999</v>
      </c>
      <c r="BB103" s="71">
        <v>0</v>
      </c>
      <c r="BC103" s="71">
        <v>0</v>
      </c>
      <c r="BD103" s="71">
        <v>0</v>
      </c>
      <c r="BE103" s="71">
        <v>30018</v>
      </c>
      <c r="BF103" s="71"/>
      <c r="BG103" s="72"/>
      <c r="BH103" s="71">
        <v>0</v>
      </c>
      <c r="BI103" s="71">
        <v>0</v>
      </c>
      <c r="BJ103" s="71">
        <v>196.435</v>
      </c>
      <c r="BK103" s="71">
        <v>14.295999999999999</v>
      </c>
      <c r="BL103" s="71">
        <v>828.03300000000013</v>
      </c>
      <c r="BM103" s="71">
        <v>0</v>
      </c>
      <c r="BN103" s="72"/>
      <c r="BO103" s="71">
        <v>0</v>
      </c>
      <c r="BP103" s="71">
        <v>0</v>
      </c>
      <c r="BQ103" s="71">
        <v>17</v>
      </c>
      <c r="BR103" s="71">
        <v>7</v>
      </c>
      <c r="BS103" s="71">
        <v>83</v>
      </c>
      <c r="BT103" s="71">
        <v>0</v>
      </c>
      <c r="BU103"/>
      <c r="BV103" s="70">
        <v>826.50599999999997</v>
      </c>
      <c r="BW103" s="70">
        <v>0</v>
      </c>
      <c r="BX103" s="70">
        <v>156.80099999999999</v>
      </c>
      <c r="BY103" s="70">
        <v>0</v>
      </c>
      <c r="BZ103" s="70">
        <v>22.628</v>
      </c>
      <c r="CA103" s="70">
        <v>0</v>
      </c>
      <c r="CB103" s="70">
        <v>32.829000000000001</v>
      </c>
      <c r="CC103" s="70">
        <v>0</v>
      </c>
      <c r="CD103" s="70">
        <v>0</v>
      </c>
    </row>
    <row r="104" spans="1:82">
      <c r="A104" s="70" t="s">
        <v>1668</v>
      </c>
      <c r="B104" s="70">
        <v>80</v>
      </c>
      <c r="C104" s="70">
        <v>12</v>
      </c>
      <c r="D104" s="70">
        <v>5</v>
      </c>
      <c r="E104" s="70">
        <v>2015</v>
      </c>
      <c r="F104" s="70" t="s">
        <v>182</v>
      </c>
      <c r="G104" s="70" t="s">
        <v>1656</v>
      </c>
      <c r="H104" s="70" t="s">
        <v>1657</v>
      </c>
      <c r="I104" s="148"/>
      <c r="J104" s="71">
        <v>1584.4494339178909</v>
      </c>
      <c r="K104" s="71">
        <v>127.9541103308475</v>
      </c>
      <c r="L104" s="71">
        <v>25.54476055402051</v>
      </c>
      <c r="M104" s="71">
        <v>4034.278370587368</v>
      </c>
      <c r="N104" s="71">
        <v>1955.980993570276</v>
      </c>
      <c r="O104" s="71">
        <v>1050.185894040668</v>
      </c>
      <c r="P104" s="71">
        <v>598.04039981393782</v>
      </c>
      <c r="Q104" s="71">
        <v>109.050480910576</v>
      </c>
      <c r="R104" s="71">
        <v>109.39665404677294</v>
      </c>
      <c r="S104" s="71">
        <v>196.49719485073999</v>
      </c>
      <c r="T104" s="72"/>
      <c r="U104" s="71">
        <v>70186087</v>
      </c>
      <c r="V104" s="71">
        <v>55746</v>
      </c>
      <c r="W104" s="71">
        <v>586</v>
      </c>
      <c r="X104" s="71">
        <v>820222</v>
      </c>
      <c r="Y104" s="71">
        <v>749139</v>
      </c>
      <c r="Z104" s="71">
        <v>610150</v>
      </c>
      <c r="AA104" s="71">
        <v>119006</v>
      </c>
      <c r="AB104" s="71">
        <v>1500955</v>
      </c>
      <c r="AC104" s="71">
        <v>18699573</v>
      </c>
      <c r="AD104" s="71">
        <v>196.49719485073999</v>
      </c>
      <c r="AE104" s="72"/>
      <c r="AF104" s="71">
        <v>805336510.97544098</v>
      </c>
      <c r="AG104" s="71">
        <v>102618024.59875999</v>
      </c>
      <c r="AH104" s="71">
        <v>4797972.5525643546</v>
      </c>
      <c r="AI104" s="71">
        <v>5070216396.1441822</v>
      </c>
      <c r="AJ104" s="71">
        <v>3122303338.871469</v>
      </c>
      <c r="AK104" s="71">
        <v>0</v>
      </c>
      <c r="AL104" s="71">
        <v>0</v>
      </c>
      <c r="AM104" s="71">
        <v>205699586.48058221</v>
      </c>
      <c r="AN104" s="71">
        <v>0</v>
      </c>
      <c r="AO104" s="71">
        <v>0</v>
      </c>
      <c r="AP104" s="71">
        <v>9310971829.6229973</v>
      </c>
      <c r="AQ104" s="72"/>
      <c r="AR104" s="71">
        <v>14103</v>
      </c>
      <c r="AS104" s="71">
        <v>1609</v>
      </c>
      <c r="AT104" s="71">
        <v>0</v>
      </c>
      <c r="AU104" s="71">
        <v>0</v>
      </c>
      <c r="AV104" s="71">
        <v>0</v>
      </c>
      <c r="AW104" s="71">
        <v>2</v>
      </c>
      <c r="AX104" s="71"/>
      <c r="AY104" s="72"/>
      <c r="AZ104" s="71">
        <v>58181.578999999998</v>
      </c>
      <c r="BA104" s="71">
        <v>41634</v>
      </c>
      <c r="BB104" s="71">
        <v>0</v>
      </c>
      <c r="BC104" s="71">
        <v>0</v>
      </c>
      <c r="BD104" s="71">
        <v>0</v>
      </c>
      <c r="BE104" s="71">
        <v>30018</v>
      </c>
      <c r="BF104" s="71"/>
      <c r="BG104" s="72"/>
      <c r="BH104" s="71">
        <v>0</v>
      </c>
      <c r="BI104" s="71">
        <v>0</v>
      </c>
      <c r="BJ104" s="71">
        <v>192.51499999999999</v>
      </c>
      <c r="BK104" s="71">
        <v>7.84</v>
      </c>
      <c r="BL104" s="71">
        <v>962.82099999999991</v>
      </c>
      <c r="BM104" s="71">
        <v>0</v>
      </c>
      <c r="BN104" s="72"/>
      <c r="BO104" s="71">
        <v>0</v>
      </c>
      <c r="BP104" s="71">
        <v>0</v>
      </c>
      <c r="BQ104" s="71">
        <v>19</v>
      </c>
      <c r="BR104" s="71">
        <v>6</v>
      </c>
      <c r="BS104" s="71">
        <v>98</v>
      </c>
      <c r="BT104" s="71">
        <v>0</v>
      </c>
      <c r="BU104"/>
      <c r="BV104" s="70">
        <v>925.66899999999998</v>
      </c>
      <c r="BW104" s="70">
        <v>0</v>
      </c>
      <c r="BX104" s="70">
        <v>189.45400000000001</v>
      </c>
      <c r="BY104" s="70">
        <v>0</v>
      </c>
      <c r="BZ104" s="70">
        <v>28.370999999999999</v>
      </c>
      <c r="CA104" s="70">
        <v>0</v>
      </c>
      <c r="CB104" s="70">
        <v>19.681999999999999</v>
      </c>
      <c r="CC104" s="70">
        <v>0</v>
      </c>
      <c r="CD104" s="70">
        <v>0</v>
      </c>
    </row>
    <row r="105" spans="1:82">
      <c r="A105" s="70" t="s">
        <v>1669</v>
      </c>
      <c r="B105" s="70">
        <v>81</v>
      </c>
      <c r="C105" s="70">
        <v>13</v>
      </c>
      <c r="D105" s="70">
        <v>5</v>
      </c>
      <c r="E105" s="70">
        <v>2016</v>
      </c>
      <c r="F105" s="70" t="s">
        <v>155</v>
      </c>
      <c r="G105" s="70" t="s">
        <v>1656</v>
      </c>
      <c r="H105" s="70" t="s">
        <v>1657</v>
      </c>
      <c r="I105" s="148"/>
      <c r="J105" s="71">
        <v>1229.8121756450703</v>
      </c>
      <c r="K105" s="71">
        <v>124.46333993745372</v>
      </c>
      <c r="L105" s="71">
        <v>24.115397572041083</v>
      </c>
      <c r="M105" s="71">
        <v>3280.7776927590435</v>
      </c>
      <c r="N105" s="71">
        <v>1978.9523002180863</v>
      </c>
      <c r="O105" s="71">
        <v>1052.8920335837663</v>
      </c>
      <c r="P105" s="71">
        <v>584.68888010099874</v>
      </c>
      <c r="Q105" s="71">
        <v>107.00215416061201</v>
      </c>
      <c r="R105" s="71">
        <v>107.66296501513364</v>
      </c>
      <c r="S105" s="71">
        <v>165.45680906424633</v>
      </c>
      <c r="T105" s="72"/>
      <c r="U105" s="71">
        <v>57620997</v>
      </c>
      <c r="V105" s="71">
        <v>55746</v>
      </c>
      <c r="W105" s="71">
        <v>586</v>
      </c>
      <c r="X105" s="71">
        <v>820222</v>
      </c>
      <c r="Y105" s="71">
        <v>762225</v>
      </c>
      <c r="Z105" s="71">
        <v>619242</v>
      </c>
      <c r="AA105" s="71">
        <v>120338</v>
      </c>
      <c r="AB105" s="71">
        <v>1514924</v>
      </c>
      <c r="AC105" s="71">
        <v>18387774.64633685</v>
      </c>
      <c r="AD105" s="71">
        <v>165.4568090642463</v>
      </c>
      <c r="AE105" s="72"/>
      <c r="AF105" s="71">
        <v>644147314.39238024</v>
      </c>
      <c r="AG105" s="71">
        <v>103402460.3869172</v>
      </c>
      <c r="AH105" s="71">
        <v>3558590.5941134798</v>
      </c>
      <c r="AI105" s="71">
        <v>5271670586.9853706</v>
      </c>
      <c r="AJ105" s="71">
        <v>3311745605.5561342</v>
      </c>
      <c r="AK105" s="71">
        <v>0</v>
      </c>
      <c r="AL105" s="71">
        <v>0</v>
      </c>
      <c r="AM105" s="71">
        <v>207775275.02387169</v>
      </c>
      <c r="AN105" s="71">
        <v>0</v>
      </c>
      <c r="AO105" s="71">
        <v>0</v>
      </c>
      <c r="AP105" s="71">
        <v>9542299832.9387894</v>
      </c>
      <c r="AQ105" s="72"/>
      <c r="AR105" s="71">
        <v>15356</v>
      </c>
      <c r="AS105" s="71">
        <v>1732</v>
      </c>
      <c r="AT105" s="71">
        <v>0</v>
      </c>
      <c r="AU105" s="71">
        <v>0</v>
      </c>
      <c r="AV105" s="71">
        <v>0</v>
      </c>
      <c r="AW105" s="71">
        <v>3</v>
      </c>
      <c r="AX105" s="71"/>
      <c r="AY105" s="72"/>
      <c r="AZ105" s="71">
        <v>64163.629000000001</v>
      </c>
      <c r="BA105" s="71">
        <v>48682.5</v>
      </c>
      <c r="BB105" s="71">
        <v>0</v>
      </c>
      <c r="BC105" s="71">
        <v>0</v>
      </c>
      <c r="BD105" s="71">
        <v>0</v>
      </c>
      <c r="BE105" s="71">
        <v>31113</v>
      </c>
      <c r="BF105" s="71"/>
      <c r="BG105" s="72"/>
      <c r="BH105" s="71">
        <v>0</v>
      </c>
      <c r="BI105" s="71">
        <v>0</v>
      </c>
      <c r="BJ105" s="71">
        <v>183.58600000000001</v>
      </c>
      <c r="BK105" s="71">
        <v>6.774</v>
      </c>
      <c r="BL105" s="71">
        <v>871.8359999999999</v>
      </c>
      <c r="BM105" s="71">
        <v>0</v>
      </c>
      <c r="BN105" s="72"/>
      <c r="BO105" s="71">
        <v>0</v>
      </c>
      <c r="BP105" s="71">
        <v>0</v>
      </c>
      <c r="BQ105" s="71">
        <v>19</v>
      </c>
      <c r="BR105" s="71">
        <v>6</v>
      </c>
      <c r="BS105" s="71">
        <v>104</v>
      </c>
      <c r="BT105" s="71">
        <v>0</v>
      </c>
      <c r="BU105"/>
      <c r="BV105" s="70">
        <v>853.72900000000004</v>
      </c>
      <c r="BW105" s="70">
        <v>0</v>
      </c>
      <c r="BX105" s="70">
        <v>155.50299999999999</v>
      </c>
      <c r="BY105" s="70">
        <v>2.4E-2</v>
      </c>
      <c r="BZ105" s="70">
        <v>27.491</v>
      </c>
      <c r="CA105" s="70">
        <v>0</v>
      </c>
      <c r="CB105" s="70">
        <v>25.449000000000002</v>
      </c>
      <c r="CC105" s="70">
        <v>0</v>
      </c>
      <c r="CD105" s="70">
        <v>0</v>
      </c>
    </row>
    <row r="106" spans="1:82">
      <c r="A106" s="70" t="s">
        <v>1670</v>
      </c>
      <c r="B106" s="70">
        <v>82</v>
      </c>
      <c r="C106" s="70">
        <v>14</v>
      </c>
      <c r="D106" s="70">
        <v>5</v>
      </c>
      <c r="E106" s="70">
        <v>2017</v>
      </c>
      <c r="F106" s="70" t="s">
        <v>156</v>
      </c>
      <c r="G106" s="70" t="s">
        <v>1656</v>
      </c>
      <c r="H106" s="70" t="s">
        <v>1657</v>
      </c>
      <c r="I106" s="148"/>
      <c r="J106" s="71">
        <v>1135.1185996073882</v>
      </c>
      <c r="K106" s="71">
        <v>127.87667343467125</v>
      </c>
      <c r="L106" s="71">
        <v>23.920649878165676</v>
      </c>
      <c r="M106" s="71">
        <v>3054.616955293136</v>
      </c>
      <c r="N106" s="71">
        <v>1866.1045018127613</v>
      </c>
      <c r="O106" s="71">
        <v>1048.307295763783</v>
      </c>
      <c r="P106" s="71">
        <v>581.45339536597555</v>
      </c>
      <c r="Q106" s="71">
        <v>104.437626355837</v>
      </c>
      <c r="R106" s="71">
        <v>107.30366575641952</v>
      </c>
      <c r="S106" s="71">
        <v>172.94262858981656</v>
      </c>
      <c r="T106" s="72"/>
      <c r="U106" s="71">
        <v>57200107.999999993</v>
      </c>
      <c r="V106" s="71">
        <v>55746</v>
      </c>
      <c r="W106" s="71">
        <v>586</v>
      </c>
      <c r="X106" s="71">
        <v>820222</v>
      </c>
      <c r="Y106" s="71">
        <v>776588</v>
      </c>
      <c r="Z106" s="71">
        <v>626773</v>
      </c>
      <c r="AA106" s="71">
        <v>120435</v>
      </c>
      <c r="AB106" s="71">
        <v>1529040</v>
      </c>
      <c r="AC106" s="71">
        <v>18690044</v>
      </c>
      <c r="AD106" s="71">
        <v>172.94262858981659</v>
      </c>
      <c r="AE106" s="72"/>
      <c r="AF106" s="71">
        <v>608950909.22731292</v>
      </c>
      <c r="AG106" s="71">
        <v>104678705.5218607</v>
      </c>
      <c r="AH106" s="71">
        <v>4775315.8849008428</v>
      </c>
      <c r="AI106" s="71">
        <v>5008855090.6154985</v>
      </c>
      <c r="AJ106" s="71">
        <v>3440966072.8802209</v>
      </c>
      <c r="AK106" s="71">
        <v>0</v>
      </c>
      <c r="AL106" s="71">
        <v>0</v>
      </c>
      <c r="AM106" s="71">
        <v>210039457.52151811</v>
      </c>
      <c r="AN106" s="71">
        <v>0</v>
      </c>
      <c r="AO106" s="71">
        <v>0</v>
      </c>
      <c r="AP106" s="71">
        <v>9378265551.6513119</v>
      </c>
      <c r="AQ106" s="72"/>
      <c r="AR106" s="71">
        <v>16355</v>
      </c>
      <c r="AS106" s="71">
        <v>1839</v>
      </c>
      <c r="AT106" s="71">
        <v>0</v>
      </c>
      <c r="AU106" s="71">
        <v>0</v>
      </c>
      <c r="AV106" s="71">
        <v>0</v>
      </c>
      <c r="AW106" s="71">
        <v>2</v>
      </c>
      <c r="AX106" s="71"/>
      <c r="AY106" s="72"/>
      <c r="AZ106" s="71">
        <v>69151.978999999992</v>
      </c>
      <c r="BA106" s="71">
        <v>52351.89999999998</v>
      </c>
      <c r="BB106" s="71">
        <v>0</v>
      </c>
      <c r="BC106" s="71">
        <v>0</v>
      </c>
      <c r="BD106" s="71">
        <v>0</v>
      </c>
      <c r="BE106" s="71">
        <v>16863</v>
      </c>
      <c r="BF106" s="71"/>
      <c r="BG106" s="72"/>
      <c r="BH106" s="71">
        <v>0</v>
      </c>
      <c r="BI106" s="71">
        <v>0</v>
      </c>
      <c r="BJ106" s="71">
        <v>174.84800000000001</v>
      </c>
      <c r="BK106" s="71">
        <v>5.9349999999999996</v>
      </c>
      <c r="BL106" s="71">
        <v>831.553</v>
      </c>
      <c r="BM106" s="71">
        <v>0</v>
      </c>
      <c r="BN106" s="72"/>
      <c r="BO106" s="71">
        <v>0</v>
      </c>
      <c r="BP106" s="71">
        <v>0</v>
      </c>
      <c r="BQ106" s="71">
        <v>20</v>
      </c>
      <c r="BR106" s="71">
        <v>6</v>
      </c>
      <c r="BS106" s="71">
        <v>103</v>
      </c>
      <c r="BT106" s="71">
        <v>0</v>
      </c>
      <c r="BU106"/>
      <c r="BV106" s="70">
        <v>795.10500000000002</v>
      </c>
      <c r="BW106" s="70">
        <v>159.13900000000001</v>
      </c>
      <c r="BX106" s="70">
        <v>0</v>
      </c>
      <c r="BY106" s="70">
        <v>2.7E-2</v>
      </c>
      <c r="BZ106" s="70">
        <v>30.82</v>
      </c>
      <c r="CA106" s="70">
        <v>0</v>
      </c>
      <c r="CB106" s="70">
        <v>27.245000000000001</v>
      </c>
      <c r="CC106" s="70">
        <v>0</v>
      </c>
      <c r="CD106" s="70">
        <v>0</v>
      </c>
    </row>
    <row r="107" spans="1:82">
      <c r="A107" s="70" t="s">
        <v>1671</v>
      </c>
      <c r="B107" s="70">
        <v>83</v>
      </c>
      <c r="C107" s="70">
        <v>15</v>
      </c>
      <c r="D107" s="70">
        <v>5</v>
      </c>
      <c r="E107" s="70">
        <v>2018</v>
      </c>
      <c r="F107" s="70" t="s">
        <v>183</v>
      </c>
      <c r="G107" s="70" t="s">
        <v>1656</v>
      </c>
      <c r="H107" s="70" t="s">
        <v>1657</v>
      </c>
      <c r="I107" s="148"/>
      <c r="J107" s="71">
        <v>1038.0648849589954</v>
      </c>
      <c r="K107" s="71">
        <v>107.9150564055949</v>
      </c>
      <c r="L107" s="71">
        <v>21.603042637869795</v>
      </c>
      <c r="M107" s="71">
        <v>2787.000506672568</v>
      </c>
      <c r="N107" s="71">
        <v>1311.4425718897025</v>
      </c>
      <c r="O107" s="71">
        <v>1036.8536116853234</v>
      </c>
      <c r="P107" s="71">
        <v>577.62522317557364</v>
      </c>
      <c r="Q107" s="71">
        <v>97.6649839147167</v>
      </c>
      <c r="R107" s="71">
        <v>110.17985799097296</v>
      </c>
      <c r="S107" s="71">
        <v>187.5624159814075</v>
      </c>
      <c r="T107" s="72"/>
      <c r="U107" s="71">
        <v>57726464</v>
      </c>
      <c r="V107" s="71">
        <v>55746</v>
      </c>
      <c r="W107" s="71">
        <v>586</v>
      </c>
      <c r="X107" s="71">
        <v>820222</v>
      </c>
      <c r="Y107" s="71">
        <v>789514</v>
      </c>
      <c r="Z107" s="71">
        <v>631795</v>
      </c>
      <c r="AA107" s="71">
        <v>120845</v>
      </c>
      <c r="AB107" s="71">
        <v>1540923</v>
      </c>
      <c r="AC107" s="71">
        <v>19115804</v>
      </c>
      <c r="AD107" s="71">
        <v>187.5624159814075</v>
      </c>
      <c r="AE107" s="72"/>
      <c r="AF107" s="71">
        <v>563949277.05674863</v>
      </c>
      <c r="AG107" s="71">
        <v>94694473.283979684</v>
      </c>
      <c r="AH107" s="71">
        <v>4535310.4995524883</v>
      </c>
      <c r="AI107" s="71">
        <v>4810856066.753273</v>
      </c>
      <c r="AJ107" s="71">
        <v>2939118489.737864</v>
      </c>
      <c r="AK107" s="71">
        <v>0</v>
      </c>
      <c r="AL107" s="71">
        <v>0</v>
      </c>
      <c r="AM107" s="71">
        <v>212109762.47112611</v>
      </c>
      <c r="AN107" s="71">
        <v>0</v>
      </c>
      <c r="AO107" s="71">
        <v>0</v>
      </c>
      <c r="AP107" s="71">
        <v>8625263379.8025436</v>
      </c>
      <c r="AQ107" s="72"/>
      <c r="AR107" s="71">
        <v>17406</v>
      </c>
      <c r="AS107" s="71">
        <v>1913</v>
      </c>
      <c r="AT107" s="71">
        <v>0</v>
      </c>
      <c r="AU107" s="71">
        <v>1</v>
      </c>
      <c r="AV107" s="71">
        <v>0</v>
      </c>
      <c r="AW107" s="71">
        <v>2</v>
      </c>
      <c r="AX107" s="71"/>
      <c r="AY107" s="72"/>
      <c r="AZ107" s="71">
        <v>74469.429000000091</v>
      </c>
      <c r="BA107" s="71">
        <v>54322.9</v>
      </c>
      <c r="BB107" s="71">
        <v>0</v>
      </c>
      <c r="BC107" s="71">
        <v>110</v>
      </c>
      <c r="BD107" s="71">
        <v>0</v>
      </c>
      <c r="BE107" s="71">
        <v>16863</v>
      </c>
      <c r="BF107" s="71"/>
      <c r="BG107" s="72"/>
      <c r="BH107" s="71">
        <v>0</v>
      </c>
      <c r="BI107" s="71">
        <v>0</v>
      </c>
      <c r="BJ107" s="71">
        <v>152.80199999999999</v>
      </c>
      <c r="BK107" s="71">
        <v>5.65</v>
      </c>
      <c r="BL107" s="71">
        <v>767.77599999999995</v>
      </c>
      <c r="BM107" s="71">
        <v>0</v>
      </c>
      <c r="BN107" s="72"/>
      <c r="BO107" s="71">
        <v>0</v>
      </c>
      <c r="BP107" s="71">
        <v>0</v>
      </c>
      <c r="BQ107" s="71">
        <v>19</v>
      </c>
      <c r="BR107" s="71">
        <v>6</v>
      </c>
      <c r="BS107" s="71">
        <v>96</v>
      </c>
      <c r="BT107" s="71">
        <v>0</v>
      </c>
      <c r="BU107"/>
      <c r="BV107" s="70">
        <v>706.88599999999997</v>
      </c>
      <c r="BW107" s="70">
        <v>175.786</v>
      </c>
      <c r="BX107" s="70">
        <v>0</v>
      </c>
      <c r="BY107" s="70">
        <v>0</v>
      </c>
      <c r="BZ107" s="70">
        <v>29.283000000000001</v>
      </c>
      <c r="CA107" s="70">
        <v>0</v>
      </c>
      <c r="CB107" s="70">
        <v>14.273</v>
      </c>
      <c r="CC107" s="70">
        <v>0</v>
      </c>
      <c r="CD107" s="70">
        <v>0</v>
      </c>
    </row>
    <row r="108" spans="1:82">
      <c r="A108" s="70" t="s">
        <v>1672</v>
      </c>
      <c r="B108" s="70">
        <v>84</v>
      </c>
      <c r="C108" s="70">
        <v>16</v>
      </c>
      <c r="D108" s="70">
        <v>5</v>
      </c>
      <c r="E108" s="70">
        <v>2019</v>
      </c>
      <c r="F108" s="70" t="s">
        <v>158</v>
      </c>
      <c r="G108" s="70" t="s">
        <v>1656</v>
      </c>
      <c r="H108" s="70" t="s">
        <v>1657</v>
      </c>
      <c r="I108" s="148"/>
      <c r="J108" s="71">
        <v>1049.2585307042502</v>
      </c>
      <c r="K108" s="71">
        <v>102.53877878519937</v>
      </c>
      <c r="L108" s="71">
        <v>21.968620950352651</v>
      </c>
      <c r="M108" s="71">
        <v>2926.7798184821295</v>
      </c>
      <c r="N108" s="71">
        <v>1311.0441031408016</v>
      </c>
      <c r="O108" s="71">
        <v>1015.8608988308732</v>
      </c>
      <c r="P108" s="71">
        <v>577.96972271089101</v>
      </c>
      <c r="Q108" s="71">
        <v>95.911812811611796</v>
      </c>
      <c r="R108" s="71">
        <v>119.55325311194441</v>
      </c>
      <c r="S108" s="71">
        <v>172.20230938754173</v>
      </c>
      <c r="T108" s="72"/>
      <c r="U108" s="71">
        <v>58226769</v>
      </c>
      <c r="V108" s="71">
        <v>55746</v>
      </c>
      <c r="W108" s="71">
        <v>586</v>
      </c>
      <c r="X108" s="71">
        <v>820222</v>
      </c>
      <c r="Y108" s="71">
        <v>804183</v>
      </c>
      <c r="Z108" s="71">
        <v>635997</v>
      </c>
      <c r="AA108" s="71">
        <v>120012</v>
      </c>
      <c r="AB108" s="71">
        <v>1554229</v>
      </c>
      <c r="AC108" s="71">
        <v>21081784</v>
      </c>
      <c r="AD108" s="71">
        <v>172.2023093875417</v>
      </c>
      <c r="AE108" s="72"/>
      <c r="AF108" s="71">
        <v>582242692.5072459</v>
      </c>
      <c r="AG108" s="71">
        <v>91770327.142148748</v>
      </c>
      <c r="AH108" s="71">
        <v>4819640.0946689202</v>
      </c>
      <c r="AI108" s="71">
        <v>4918706607.0383263</v>
      </c>
      <c r="AJ108" s="71">
        <v>2700706460.833673</v>
      </c>
      <c r="AK108" s="71">
        <v>0</v>
      </c>
      <c r="AL108" s="71">
        <v>0</v>
      </c>
      <c r="AM108" s="71">
        <v>211674289.57035229</v>
      </c>
      <c r="AN108" s="71">
        <v>0</v>
      </c>
      <c r="AO108" s="71">
        <v>0</v>
      </c>
      <c r="AP108" s="71">
        <v>8509920017.1864147</v>
      </c>
      <c r="AQ108" s="72"/>
      <c r="AR108" s="71">
        <v>18623</v>
      </c>
      <c r="AS108" s="71">
        <v>1963</v>
      </c>
      <c r="AT108" s="71">
        <v>0</v>
      </c>
      <c r="AU108" s="71">
        <v>1</v>
      </c>
      <c r="AV108" s="71">
        <v>0</v>
      </c>
      <c r="AW108" s="71">
        <v>2</v>
      </c>
      <c r="AX108" s="71"/>
      <c r="AY108" s="72"/>
      <c r="AZ108" s="71">
        <v>80649.519000000597</v>
      </c>
      <c r="BA108" s="71">
        <v>56009.900000000052</v>
      </c>
      <c r="BB108" s="71">
        <v>0</v>
      </c>
      <c r="BC108" s="71">
        <v>110</v>
      </c>
      <c r="BD108" s="71">
        <v>0</v>
      </c>
      <c r="BE108" s="71">
        <v>16863</v>
      </c>
      <c r="BF108" s="71"/>
      <c r="BG108" s="72"/>
      <c r="BH108" s="71">
        <v>0</v>
      </c>
      <c r="BI108" s="71">
        <v>0</v>
      </c>
      <c r="BJ108" s="71">
        <v>119.776</v>
      </c>
      <c r="BK108" s="71">
        <v>4.4029999999999996</v>
      </c>
      <c r="BL108" s="71">
        <v>657.49</v>
      </c>
      <c r="BM108" s="71">
        <v>0</v>
      </c>
      <c r="BN108" s="72"/>
      <c r="BO108" s="71">
        <v>0</v>
      </c>
      <c r="BP108" s="71">
        <v>0</v>
      </c>
      <c r="BQ108" s="71">
        <v>19</v>
      </c>
      <c r="BR108" s="71">
        <v>6</v>
      </c>
      <c r="BS108" s="71">
        <v>96</v>
      </c>
      <c r="BT108" s="71">
        <v>0</v>
      </c>
      <c r="BU108"/>
      <c r="BV108" s="70">
        <v>569.04100000000005</v>
      </c>
      <c r="BW108" s="70">
        <v>0</v>
      </c>
      <c r="BX108" s="70">
        <v>171.36600000000001</v>
      </c>
      <c r="BY108" s="70">
        <v>2.7E-2</v>
      </c>
      <c r="BZ108" s="70">
        <v>30.957999999999998</v>
      </c>
      <c r="CA108" s="70">
        <v>0</v>
      </c>
      <c r="CB108" s="70">
        <v>10.276999999999999</v>
      </c>
      <c r="CC108" s="70">
        <v>0</v>
      </c>
      <c r="CD108" s="70">
        <v>0</v>
      </c>
    </row>
    <row r="109" spans="1:82">
      <c r="A109" s="70" t="s">
        <v>1673</v>
      </c>
      <c r="B109" s="70">
        <v>85</v>
      </c>
      <c r="C109" s="70">
        <v>17</v>
      </c>
      <c r="D109" s="70">
        <v>5</v>
      </c>
      <c r="E109" s="70">
        <v>2020</v>
      </c>
      <c r="F109" s="70" t="s">
        <v>159</v>
      </c>
      <c r="G109" s="70" t="s">
        <v>1656</v>
      </c>
      <c r="H109" s="70" t="s">
        <v>1657</v>
      </c>
      <c r="I109" s="148"/>
      <c r="J109" s="71">
        <v>1057.568673001776</v>
      </c>
      <c r="K109" s="71">
        <v>114.25792099378783</v>
      </c>
      <c r="L109" s="71">
        <v>20.270748761643311</v>
      </c>
      <c r="M109" s="71">
        <v>2965.6914089338043</v>
      </c>
      <c r="N109" s="71">
        <v>1542.2919544270874</v>
      </c>
      <c r="O109" s="71">
        <v>896.52836191472238</v>
      </c>
      <c r="P109" s="71">
        <v>547.13602172009064</v>
      </c>
      <c r="Q109" s="71">
        <v>92.141872823959801</v>
      </c>
      <c r="R109" s="71">
        <v>113.9231488056449</v>
      </c>
      <c r="S109" s="71">
        <v>167.00758080516681</v>
      </c>
      <c r="T109" s="72"/>
      <c r="U109" s="71">
        <v>59701380</v>
      </c>
      <c r="V109" s="71">
        <v>61392</v>
      </c>
      <c r="W109" s="71">
        <v>715</v>
      </c>
      <c r="X109" s="71">
        <v>875193</v>
      </c>
      <c r="Y109" s="71">
        <v>815576</v>
      </c>
      <c r="Z109" s="71">
        <v>640635</v>
      </c>
      <c r="AA109" s="71">
        <v>120755</v>
      </c>
      <c r="AB109" s="71">
        <v>1562767</v>
      </c>
      <c r="AC109" s="71">
        <v>20195129.999999996</v>
      </c>
      <c r="AD109" s="71">
        <v>167.00758080516681</v>
      </c>
      <c r="AE109" s="72"/>
      <c r="AF109" s="71">
        <v>607051888.82254827</v>
      </c>
      <c r="AG109" s="71">
        <v>92263007.987962708</v>
      </c>
      <c r="AH109" s="71">
        <v>4612658.7186136348</v>
      </c>
      <c r="AI109" s="71">
        <v>4938845636.580822</v>
      </c>
      <c r="AJ109" s="71">
        <v>3219084219.8324451</v>
      </c>
      <c r="AK109" s="71"/>
      <c r="AL109" s="71"/>
      <c r="AM109" s="71">
        <v>203958456.20350471</v>
      </c>
      <c r="AN109" s="71"/>
      <c r="AO109" s="71"/>
      <c r="AP109" s="71">
        <v>9065815868.145895</v>
      </c>
      <c r="AQ109" s="72"/>
      <c r="AR109" s="71">
        <v>19659</v>
      </c>
      <c r="AS109" s="71">
        <v>1983</v>
      </c>
      <c r="AT109" s="71">
        <v>0</v>
      </c>
      <c r="AU109" s="71">
        <v>1</v>
      </c>
      <c r="AV109" s="71">
        <v>0</v>
      </c>
      <c r="AW109" s="71">
        <v>3</v>
      </c>
      <c r="AX109" s="71"/>
      <c r="AY109" s="72"/>
      <c r="AZ109" s="71">
        <v>86112.367000001133</v>
      </c>
      <c r="BA109" s="71">
        <v>57278.200000000063</v>
      </c>
      <c r="BB109" s="71">
        <v>0</v>
      </c>
      <c r="BC109" s="71">
        <v>110</v>
      </c>
      <c r="BD109" s="71">
        <v>0</v>
      </c>
      <c r="BE109" s="71">
        <v>17767</v>
      </c>
      <c r="BF109" s="71"/>
      <c r="BG109" s="72"/>
      <c r="BH109" s="71">
        <v>0</v>
      </c>
      <c r="BI109" s="71">
        <v>0</v>
      </c>
      <c r="BJ109" s="71">
        <v>119.02500000000001</v>
      </c>
      <c r="BK109" s="71">
        <v>4.7370000000000001</v>
      </c>
      <c r="BL109" s="71">
        <v>581.20499999999993</v>
      </c>
      <c r="BM109" s="71">
        <v>0</v>
      </c>
      <c r="BN109" s="72"/>
      <c r="BO109" s="71">
        <v>0</v>
      </c>
      <c r="BP109" s="71">
        <v>0</v>
      </c>
      <c r="BQ109" s="71">
        <v>19</v>
      </c>
      <c r="BR109" s="71">
        <v>6</v>
      </c>
      <c r="BS109" s="71">
        <v>95</v>
      </c>
      <c r="BT109" s="71">
        <v>0</v>
      </c>
      <c r="BU109"/>
      <c r="BV109" s="70">
        <v>537.68200000000002</v>
      </c>
      <c r="BW109" s="70">
        <v>0</v>
      </c>
      <c r="BX109" s="70">
        <v>130.08799999999999</v>
      </c>
      <c r="BY109" s="70">
        <v>1.9E-2</v>
      </c>
      <c r="BZ109" s="70">
        <v>23.798999999999999</v>
      </c>
      <c r="CA109" s="70">
        <v>0</v>
      </c>
      <c r="CB109" s="70">
        <v>13.379</v>
      </c>
      <c r="CC109" s="70">
        <v>0</v>
      </c>
      <c r="CD109" s="70">
        <v>0</v>
      </c>
    </row>
    <row r="110" spans="1:82">
      <c r="A110" s="70" t="s">
        <v>1674</v>
      </c>
      <c r="B110" s="70">
        <v>85</v>
      </c>
      <c r="C110" s="70">
        <v>18</v>
      </c>
      <c r="D110" s="70">
        <v>5</v>
      </c>
      <c r="E110" s="70">
        <v>2021</v>
      </c>
      <c r="F110" s="70" t="s">
        <v>160</v>
      </c>
      <c r="G110" s="70" t="s">
        <v>1656</v>
      </c>
      <c r="H110" s="70" t="s">
        <v>1657</v>
      </c>
      <c r="I110" s="148"/>
      <c r="J110" s="71">
        <v>1014.7008691841589</v>
      </c>
      <c r="K110" s="71">
        <v>123.49548577045361</v>
      </c>
      <c r="L110" s="71">
        <v>18.419239037088609</v>
      </c>
      <c r="M110" s="71">
        <v>2728.9855080216998</v>
      </c>
      <c r="N110" s="71">
        <v>1493.3299293631244</v>
      </c>
      <c r="O110" s="71">
        <v>877.00811286922249</v>
      </c>
      <c r="P110" s="71">
        <v>567.13267832339568</v>
      </c>
      <c r="Q110" s="71">
        <v>91.566456982640005</v>
      </c>
      <c r="R110" s="71">
        <v>115.08347580555939</v>
      </c>
      <c r="S110" s="71">
        <v>179.798494436309</v>
      </c>
      <c r="T110" s="72"/>
      <c r="U110" s="71">
        <v>62449217</v>
      </c>
      <c r="V110" s="71">
        <v>61392</v>
      </c>
      <c r="W110" s="71">
        <v>715</v>
      </c>
      <c r="X110" s="71">
        <v>875193</v>
      </c>
      <c r="Y110" s="71">
        <v>824687</v>
      </c>
      <c r="Z110" s="71">
        <v>645269</v>
      </c>
      <c r="AA110" s="71">
        <v>122053</v>
      </c>
      <c r="AB110" s="71">
        <v>1568265</v>
      </c>
      <c r="AC110" s="71">
        <v>19791188.999999996</v>
      </c>
      <c r="AD110" s="71">
        <v>179.798494436309</v>
      </c>
      <c r="AE110" s="72"/>
      <c r="AF110" s="71">
        <v>605664968.20985532</v>
      </c>
      <c r="AG110" s="71">
        <v>102876316.79398037</v>
      </c>
      <c r="AH110" s="71">
        <v>4128349.8325327504</v>
      </c>
      <c r="AI110" s="71">
        <v>5252940771.7146788</v>
      </c>
      <c r="AJ110" s="71">
        <v>3428776303.4293489</v>
      </c>
      <c r="AK110" s="71">
        <v>0</v>
      </c>
      <c r="AL110" s="71">
        <v>0</v>
      </c>
      <c r="AM110" s="71">
        <v>205856561.01290405</v>
      </c>
      <c r="AN110" s="71">
        <v>0</v>
      </c>
      <c r="AO110" s="71">
        <v>0</v>
      </c>
      <c r="AP110" s="71">
        <v>9600243270.9932995</v>
      </c>
      <c r="AQ110" s="72"/>
      <c r="AR110" s="71">
        <v>20756</v>
      </c>
      <c r="AS110" s="71">
        <v>2019</v>
      </c>
      <c r="AT110" s="71">
        <v>0</v>
      </c>
      <c r="AU110" s="71">
        <v>1</v>
      </c>
      <c r="AV110" s="71">
        <v>0</v>
      </c>
      <c r="AW110" s="71">
        <v>3</v>
      </c>
      <c r="AX110" s="71"/>
      <c r="AY110" s="72"/>
      <c r="AZ110" s="71">
        <v>91924.047000001287</v>
      </c>
      <c r="BA110" s="71">
        <v>59807.000000000007</v>
      </c>
      <c r="BB110" s="71">
        <v>0</v>
      </c>
      <c r="BC110" s="71">
        <v>110</v>
      </c>
      <c r="BD110" s="71">
        <v>0</v>
      </c>
      <c r="BE110" s="71">
        <v>17767</v>
      </c>
      <c r="BF110" s="71"/>
      <c r="BG110" s="72"/>
      <c r="BH110" s="71">
        <v>0</v>
      </c>
      <c r="BI110" s="71">
        <v>0</v>
      </c>
      <c r="BJ110" s="71">
        <v>125.32299999999999</v>
      </c>
      <c r="BK110" s="71">
        <v>5.3520000000000003</v>
      </c>
      <c r="BL110" s="71">
        <v>643.12900000000002</v>
      </c>
      <c r="BM110" s="71">
        <v>0</v>
      </c>
      <c r="BN110" s="72"/>
      <c r="BO110" s="71">
        <v>0</v>
      </c>
      <c r="BP110" s="71">
        <v>0</v>
      </c>
      <c r="BQ110" s="71">
        <v>18</v>
      </c>
      <c r="BR110" s="71">
        <v>6</v>
      </c>
      <c r="BS110" s="71">
        <v>93</v>
      </c>
      <c r="BT110" s="71">
        <v>0</v>
      </c>
      <c r="BU110"/>
      <c r="BV110" s="70">
        <v>578.99599999999998</v>
      </c>
      <c r="BW110" s="70">
        <v>0</v>
      </c>
      <c r="BX110" s="70">
        <v>172.36199999999999</v>
      </c>
      <c r="BY110" s="70">
        <v>0</v>
      </c>
      <c r="BZ110" s="70">
        <v>5.4569999999999999</v>
      </c>
      <c r="CA110" s="70">
        <v>0</v>
      </c>
      <c r="CB110" s="70">
        <v>16.989000000000001</v>
      </c>
      <c r="CC110" s="70">
        <v>0</v>
      </c>
      <c r="CD110" s="70">
        <v>0</v>
      </c>
    </row>
    <row r="111" spans="1:82">
      <c r="A111" s="70" t="s">
        <v>1675</v>
      </c>
      <c r="B111" s="70">
        <v>85</v>
      </c>
      <c r="C111" s="70">
        <v>19</v>
      </c>
      <c r="D111" s="70">
        <v>5</v>
      </c>
      <c r="E111" s="70">
        <v>2022</v>
      </c>
      <c r="F111" s="70" t="s">
        <v>161</v>
      </c>
      <c r="G111" s="70" t="s">
        <v>1656</v>
      </c>
      <c r="H111" s="70" t="s">
        <v>1657</v>
      </c>
      <c r="I111" s="148"/>
      <c r="J111" s="71">
        <v>989.75365245881426</v>
      </c>
      <c r="K111" s="71">
        <v>122.86991509524789</v>
      </c>
      <c r="L111" s="71">
        <v>15.632393025548476</v>
      </c>
      <c r="M111" s="71">
        <v>3088.6234587306872</v>
      </c>
      <c r="N111" s="71">
        <v>1930.1447595410791</v>
      </c>
      <c r="O111" s="71">
        <v>931.33139076806242</v>
      </c>
      <c r="P111" s="71">
        <v>564.73154361565184</v>
      </c>
      <c r="Q111" s="71">
        <v>93.096651201018048</v>
      </c>
      <c r="R111" s="71">
        <v>116.82216288202814</v>
      </c>
      <c r="S111" s="71">
        <v>166.90964199248401</v>
      </c>
      <c r="T111" s="72"/>
      <c r="U111" s="71">
        <v>65452961</v>
      </c>
      <c r="V111" s="71">
        <v>61392</v>
      </c>
      <c r="W111" s="71">
        <v>715</v>
      </c>
      <c r="X111" s="71">
        <v>875193</v>
      </c>
      <c r="Y111" s="71">
        <v>841762</v>
      </c>
      <c r="Z111" s="71">
        <v>651050</v>
      </c>
      <c r="AA111" s="71">
        <v>123389</v>
      </c>
      <c r="AB111" s="71">
        <v>1581398</v>
      </c>
      <c r="AC111" s="71">
        <v>20342517</v>
      </c>
      <c r="AD111" s="71">
        <v>166.90964199248401</v>
      </c>
      <c r="AE111" s="72"/>
      <c r="AF111" s="71">
        <v>589796657.50878286</v>
      </c>
      <c r="AG111" s="71">
        <v>102784044.97055171</v>
      </c>
      <c r="AH111" s="71">
        <v>4085848.2288206657</v>
      </c>
      <c r="AI111" s="71">
        <v>5260673878.6395445</v>
      </c>
      <c r="AJ111" s="71">
        <v>3693202261.6208215</v>
      </c>
      <c r="AK111" s="71">
        <v>0</v>
      </c>
      <c r="AL111" s="71">
        <v>0</v>
      </c>
      <c r="AM111" s="71">
        <v>204201645.12082374</v>
      </c>
      <c r="AN111" s="71">
        <v>0</v>
      </c>
      <c r="AO111" s="71">
        <v>0</v>
      </c>
      <c r="AP111" s="71">
        <v>9854744336.089344</v>
      </c>
      <c r="AQ111" s="72"/>
      <c r="AR111" s="71">
        <v>22053</v>
      </c>
      <c r="AS111" s="71">
        <v>2025</v>
      </c>
      <c r="AT111" s="71">
        <v>0</v>
      </c>
      <c r="AU111" s="71">
        <v>1</v>
      </c>
      <c r="AV111" s="71">
        <v>0</v>
      </c>
      <c r="AW111" s="71">
        <v>3</v>
      </c>
      <c r="AX111" s="71"/>
      <c r="AY111" s="72"/>
      <c r="AZ111" s="71">
        <v>99008.837000001222</v>
      </c>
      <c r="BA111" s="71">
        <v>59912.3</v>
      </c>
      <c r="BB111" s="71">
        <v>0</v>
      </c>
      <c r="BC111" s="71">
        <v>110</v>
      </c>
      <c r="BD111" s="71">
        <v>0</v>
      </c>
      <c r="BE111" s="71">
        <v>17767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1676</v>
      </c>
      <c r="B112" s="70">
        <v>85</v>
      </c>
      <c r="C112" s="70">
        <v>20</v>
      </c>
      <c r="D112" s="70">
        <v>5</v>
      </c>
      <c r="E112" s="70">
        <v>2023</v>
      </c>
      <c r="F112" s="70" t="s">
        <v>1539</v>
      </c>
      <c r="G112" s="70" t="s">
        <v>1656</v>
      </c>
      <c r="H112" s="70" t="s">
        <v>1657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23355</v>
      </c>
      <c r="AS112" s="71">
        <v>2034</v>
      </c>
      <c r="AT112" s="71">
        <v>0</v>
      </c>
      <c r="AU112" s="71">
        <v>1</v>
      </c>
      <c r="AV112" s="71">
        <v>0</v>
      </c>
      <c r="AW112" s="71">
        <v>4</v>
      </c>
      <c r="AX112" s="71"/>
      <c r="AY112" s="72"/>
      <c r="AZ112" s="71">
        <v>105788.44700000016</v>
      </c>
      <c r="BA112" s="71">
        <v>60756.299999999996</v>
      </c>
      <c r="BB112" s="71">
        <v>0</v>
      </c>
      <c r="BC112" s="71">
        <v>110</v>
      </c>
      <c r="BD112" s="71">
        <v>0</v>
      </c>
      <c r="BE112" s="71">
        <v>19747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1677</v>
      </c>
      <c r="B113" s="70">
        <v>85</v>
      </c>
      <c r="C113" s="70">
        <v>21</v>
      </c>
      <c r="D113" s="70">
        <v>5</v>
      </c>
      <c r="E113" s="70">
        <v>2024</v>
      </c>
      <c r="F113" s="70" t="s">
        <v>1585</v>
      </c>
      <c r="G113" s="70" t="s">
        <v>1656</v>
      </c>
      <c r="H113" s="70" t="s">
        <v>1657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1678</v>
      </c>
      <c r="B114" s="70">
        <v>103</v>
      </c>
      <c r="C114" s="70">
        <v>1</v>
      </c>
      <c r="D114" s="70">
        <v>7</v>
      </c>
      <c r="E114" s="70">
        <v>1990</v>
      </c>
      <c r="F114" s="70" t="s">
        <v>787</v>
      </c>
      <c r="G114" s="70" t="s">
        <v>1679</v>
      </c>
      <c r="H114" s="70" t="s">
        <v>1680</v>
      </c>
      <c r="I114" s="148"/>
      <c r="J114" s="71">
        <v>7818.1600210980978</v>
      </c>
      <c r="K114" s="71">
        <v>99.83550393624752</v>
      </c>
      <c r="L114" s="71">
        <v>25.347669253914301</v>
      </c>
      <c r="M114" s="71">
        <v>948.19483727596264</v>
      </c>
      <c r="N114" s="71">
        <v>1173.2479639653291</v>
      </c>
      <c r="O114" s="71">
        <v>651.13149972351539</v>
      </c>
      <c r="P114" s="71">
        <v>415.79648845374862</v>
      </c>
      <c r="Q114" s="71">
        <v>72.281291671305894</v>
      </c>
      <c r="R114" s="71">
        <v>207.3518983137175</v>
      </c>
      <c r="S114" s="71">
        <v>106.7169673320881</v>
      </c>
      <c r="T114" s="72"/>
      <c r="U114" s="71">
        <v>640877235</v>
      </c>
      <c r="V114" s="71">
        <v>41797</v>
      </c>
      <c r="W114" s="71">
        <v>231</v>
      </c>
      <c r="X114" s="71">
        <v>323441</v>
      </c>
      <c r="Y114" s="71">
        <v>466084</v>
      </c>
      <c r="Z114" s="71">
        <v>267818</v>
      </c>
      <c r="AA114" s="71">
        <v>100960</v>
      </c>
      <c r="AB114" s="71">
        <v>1173603</v>
      </c>
      <c r="AC114" s="71">
        <v>35913722</v>
      </c>
      <c r="AD114" s="71">
        <v>106.7169673320881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1681</v>
      </c>
      <c r="B115" s="70">
        <v>104</v>
      </c>
      <c r="C115" s="70">
        <v>2</v>
      </c>
      <c r="D115" s="70">
        <v>7</v>
      </c>
      <c r="E115" s="70">
        <v>2005</v>
      </c>
      <c r="F115" s="70" t="s">
        <v>789</v>
      </c>
      <c r="G115" s="70" t="s">
        <v>1679</v>
      </c>
      <c r="H115" s="70" t="s">
        <v>1680</v>
      </c>
      <c r="I115" s="148"/>
      <c r="J115" s="71">
        <v>6298.2944821559604</v>
      </c>
      <c r="K115" s="71">
        <v>65.649159541713033</v>
      </c>
      <c r="L115" s="71">
        <v>17.161774573714041</v>
      </c>
      <c r="M115" s="71">
        <v>1750.477938939066</v>
      </c>
      <c r="N115" s="71">
        <v>1697.2644689707499</v>
      </c>
      <c r="O115" s="71">
        <v>760.86308370769939</v>
      </c>
      <c r="P115" s="71">
        <v>401.09625872782561</v>
      </c>
      <c r="Q115" s="71">
        <v>76.260989506113901</v>
      </c>
      <c r="R115" s="71">
        <v>157.93755859205211</v>
      </c>
      <c r="S115" s="71">
        <v>163.83315035199999</v>
      </c>
      <c r="T115" s="72"/>
      <c r="U115" s="71">
        <v>422977600</v>
      </c>
      <c r="V115" s="71">
        <v>33229</v>
      </c>
      <c r="W115" s="71">
        <v>190</v>
      </c>
      <c r="X115" s="71">
        <v>333499</v>
      </c>
      <c r="Y115" s="71">
        <v>597441</v>
      </c>
      <c r="Z115" s="71">
        <v>362145</v>
      </c>
      <c r="AA115" s="71">
        <v>79762</v>
      </c>
      <c r="AB115" s="71">
        <v>1294439</v>
      </c>
      <c r="AC115" s="71">
        <v>27927987</v>
      </c>
      <c r="AD115" s="71">
        <v>163.83315035199999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1682</v>
      </c>
      <c r="B116" s="70">
        <v>105</v>
      </c>
      <c r="C116" s="70">
        <v>3</v>
      </c>
      <c r="D116" s="70">
        <v>7</v>
      </c>
      <c r="E116" s="70">
        <v>2006</v>
      </c>
      <c r="F116" s="70" t="s">
        <v>790</v>
      </c>
      <c r="G116" s="70" t="s">
        <v>1679</v>
      </c>
      <c r="H116" s="70" t="s">
        <v>1680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1683</v>
      </c>
      <c r="B117" s="70">
        <v>106</v>
      </c>
      <c r="C117" s="70">
        <v>4</v>
      </c>
      <c r="D117" s="70">
        <v>7</v>
      </c>
      <c r="E117" s="70">
        <v>2007</v>
      </c>
      <c r="F117" s="70" t="s">
        <v>791</v>
      </c>
      <c r="G117" s="70" t="s">
        <v>1679</v>
      </c>
      <c r="H117" s="70" t="s">
        <v>1680</v>
      </c>
      <c r="I117" s="148"/>
      <c r="J117" s="71">
        <v>7313.9587416460918</v>
      </c>
      <c r="K117" s="71">
        <v>62.90992196177617</v>
      </c>
      <c r="L117" s="71">
        <v>25.342831191985699</v>
      </c>
      <c r="M117" s="71">
        <v>1693.2578105772041</v>
      </c>
      <c r="N117" s="71">
        <v>1913.33134766842</v>
      </c>
      <c r="O117" s="71">
        <v>730.28166554460233</v>
      </c>
      <c r="P117" s="71">
        <v>402.03485603983029</v>
      </c>
      <c r="Q117" s="71">
        <v>83.402683457136007</v>
      </c>
      <c r="R117" s="71">
        <v>144.68369232489931</v>
      </c>
      <c r="S117" s="71">
        <v>184.89241750139999</v>
      </c>
      <c r="T117" s="72"/>
      <c r="U117" s="71">
        <v>493504193</v>
      </c>
      <c r="V117" s="71">
        <v>29894</v>
      </c>
      <c r="W117" s="71">
        <v>258</v>
      </c>
      <c r="X117" s="71">
        <v>373803</v>
      </c>
      <c r="Y117" s="71">
        <v>629279</v>
      </c>
      <c r="Z117" s="71">
        <v>361337</v>
      </c>
      <c r="AA117" s="71">
        <v>78730</v>
      </c>
      <c r="AB117" s="71">
        <v>1340801</v>
      </c>
      <c r="AC117" s="71">
        <v>26318395</v>
      </c>
      <c r="AD117" s="71">
        <v>184.89241750139999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1684</v>
      </c>
      <c r="B118" s="70">
        <v>107</v>
      </c>
      <c r="C118" s="70">
        <v>5</v>
      </c>
      <c r="D118" s="70">
        <v>7</v>
      </c>
      <c r="E118" s="70">
        <v>2008</v>
      </c>
      <c r="F118" s="70" t="s">
        <v>792</v>
      </c>
      <c r="G118" s="70" t="s">
        <v>1679</v>
      </c>
      <c r="H118" s="70" t="s">
        <v>1680</v>
      </c>
      <c r="I118" s="148"/>
      <c r="J118" s="71">
        <v>6513.0845363101762</v>
      </c>
      <c r="K118" s="71">
        <v>47.67105809355342</v>
      </c>
      <c r="L118" s="71">
        <v>20.148880832307469</v>
      </c>
      <c r="M118" s="71">
        <v>1771.087317431073</v>
      </c>
      <c r="N118" s="71">
        <v>1869.016643688341</v>
      </c>
      <c r="O118" s="71">
        <v>700.99322805642282</v>
      </c>
      <c r="P118" s="71">
        <v>393.15035148454342</v>
      </c>
      <c r="Q118" s="71">
        <v>83.170665978660693</v>
      </c>
      <c r="R118" s="71">
        <v>130.01686558668101</v>
      </c>
      <c r="S118" s="71">
        <v>186.45850453355001</v>
      </c>
      <c r="T118" s="72"/>
      <c r="U118" s="71">
        <v>461104350</v>
      </c>
      <c r="V118" s="71">
        <v>29894</v>
      </c>
      <c r="W118" s="71">
        <v>258</v>
      </c>
      <c r="X118" s="71">
        <v>373803</v>
      </c>
      <c r="Y118" s="71">
        <v>641545</v>
      </c>
      <c r="Z118" s="71">
        <v>359019</v>
      </c>
      <c r="AA118" s="71">
        <v>77078</v>
      </c>
      <c r="AB118" s="71">
        <v>1359063</v>
      </c>
      <c r="AC118" s="71">
        <v>24558397</v>
      </c>
      <c r="AD118" s="71">
        <v>186.45850453355001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1685</v>
      </c>
      <c r="B119" s="70">
        <v>108</v>
      </c>
      <c r="C119" s="70">
        <v>6</v>
      </c>
      <c r="D119" s="70">
        <v>7</v>
      </c>
      <c r="E119" s="70">
        <v>2009</v>
      </c>
      <c r="F119" s="70" t="s">
        <v>176</v>
      </c>
      <c r="G119" s="70" t="s">
        <v>1679</v>
      </c>
      <c r="H119" s="70" t="s">
        <v>1680</v>
      </c>
      <c r="I119" s="148"/>
      <c r="J119" s="71">
        <v>6208.8880288883574</v>
      </c>
      <c r="K119" s="71">
        <v>46.251039951649467</v>
      </c>
      <c r="L119" s="71">
        <v>41.404019485938342</v>
      </c>
      <c r="M119" s="71">
        <v>1672.481981310066</v>
      </c>
      <c r="N119" s="71">
        <v>1618.699157898928</v>
      </c>
      <c r="O119" s="71">
        <v>709.53446145980695</v>
      </c>
      <c r="P119" s="71">
        <v>375.3818225321665</v>
      </c>
      <c r="Q119" s="71">
        <v>80.091884075565702</v>
      </c>
      <c r="R119" s="71">
        <v>122.7843685987803</v>
      </c>
      <c r="S119" s="71">
        <v>169.45356319481999</v>
      </c>
      <c r="T119" s="72"/>
      <c r="U119" s="71">
        <v>347358588</v>
      </c>
      <c r="V119" s="71">
        <v>35388</v>
      </c>
      <c r="W119" s="71">
        <v>783</v>
      </c>
      <c r="X119" s="71">
        <v>412105</v>
      </c>
      <c r="Y119" s="71">
        <v>650556</v>
      </c>
      <c r="Z119" s="71">
        <v>358687</v>
      </c>
      <c r="AA119" s="71">
        <v>75553</v>
      </c>
      <c r="AB119" s="71">
        <v>1373851</v>
      </c>
      <c r="AC119" s="71">
        <v>22625926</v>
      </c>
      <c r="AD119" s="71">
        <v>169.45356319481999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12391.894</v>
      </c>
      <c r="BK119" s="71">
        <v>2944.194</v>
      </c>
      <c r="BL119" s="71">
        <v>712.13300000000004</v>
      </c>
      <c r="BM119" s="71">
        <v>0</v>
      </c>
      <c r="BN119" s="72"/>
      <c r="BO119" s="71">
        <v>0</v>
      </c>
      <c r="BP119" s="71">
        <v>0</v>
      </c>
      <c r="BQ119" s="71">
        <v>73</v>
      </c>
      <c r="BR119" s="71">
        <v>7</v>
      </c>
      <c r="BS119" s="71">
        <v>69</v>
      </c>
      <c r="BT119" s="71">
        <v>0</v>
      </c>
      <c r="BU119"/>
      <c r="BV119" s="70">
        <v>14982.791999999999</v>
      </c>
      <c r="BW119" s="70">
        <v>68.05</v>
      </c>
      <c r="BX119" s="70">
        <v>614.41</v>
      </c>
      <c r="BY119" s="70">
        <v>13.952999999999999</v>
      </c>
      <c r="BZ119" s="70">
        <v>69.293000000000006</v>
      </c>
      <c r="CA119" s="70">
        <v>45.27</v>
      </c>
      <c r="CB119" s="70">
        <v>216.57300000000001</v>
      </c>
      <c r="CC119" s="70">
        <v>37.880000000000003</v>
      </c>
      <c r="CD119" s="70">
        <v>0</v>
      </c>
    </row>
    <row r="120" spans="1:82">
      <c r="A120" s="70" t="s">
        <v>1686</v>
      </c>
      <c r="B120" s="70">
        <v>109</v>
      </c>
      <c r="C120" s="70">
        <v>7</v>
      </c>
      <c r="D120" s="70">
        <v>7</v>
      </c>
      <c r="E120" s="70">
        <v>2010</v>
      </c>
      <c r="F120" s="70" t="s">
        <v>177</v>
      </c>
      <c r="G120" s="70" t="s">
        <v>1679</v>
      </c>
      <c r="H120" s="70" t="s">
        <v>1680</v>
      </c>
      <c r="I120" s="148"/>
      <c r="J120" s="71">
        <v>6209.9660537025047</v>
      </c>
      <c r="K120" s="71">
        <v>49.448688639079982</v>
      </c>
      <c r="L120" s="71">
        <v>38.362768370497278</v>
      </c>
      <c r="M120" s="71">
        <v>1693.5580624595409</v>
      </c>
      <c r="N120" s="71">
        <v>1728.3888236441339</v>
      </c>
      <c r="O120" s="71">
        <v>704.66957559819298</v>
      </c>
      <c r="P120" s="71">
        <v>382.39779328130311</v>
      </c>
      <c r="Q120" s="71">
        <v>84.061564633772505</v>
      </c>
      <c r="R120" s="71">
        <v>128.63907394081599</v>
      </c>
      <c r="S120" s="71">
        <v>210.51745823008</v>
      </c>
      <c r="T120" s="72"/>
      <c r="U120" s="71">
        <v>407931330</v>
      </c>
      <c r="V120" s="71">
        <v>35388</v>
      </c>
      <c r="W120" s="71">
        <v>783</v>
      </c>
      <c r="X120" s="71">
        <v>412105</v>
      </c>
      <c r="Y120" s="71">
        <v>656236</v>
      </c>
      <c r="Z120" s="71">
        <v>357883</v>
      </c>
      <c r="AA120" s="71">
        <v>75043</v>
      </c>
      <c r="AB120" s="71">
        <v>1381706</v>
      </c>
      <c r="AC120" s="71">
        <v>22464057</v>
      </c>
      <c r="AD120" s="71">
        <v>210.51745823008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13946.074000000001</v>
      </c>
      <c r="BK120" s="71">
        <v>2760.15</v>
      </c>
      <c r="BL120" s="71">
        <v>690.80400000000009</v>
      </c>
      <c r="BM120" s="71">
        <v>0</v>
      </c>
      <c r="BN120" s="72"/>
      <c r="BO120" s="71">
        <v>0</v>
      </c>
      <c r="BP120" s="71">
        <v>0</v>
      </c>
      <c r="BQ120" s="71">
        <v>76</v>
      </c>
      <c r="BR120" s="71">
        <v>7</v>
      </c>
      <c r="BS120" s="71">
        <v>74</v>
      </c>
      <c r="BT120" s="71">
        <v>0</v>
      </c>
      <c r="BU120"/>
      <c r="BV120" s="70">
        <v>16486.881000000001</v>
      </c>
      <c r="BW120" s="70">
        <v>78.072000000000003</v>
      </c>
      <c r="BX120" s="70">
        <v>595.02099999999996</v>
      </c>
      <c r="BY120" s="70">
        <v>12.923</v>
      </c>
      <c r="BZ120" s="70">
        <v>37.009</v>
      </c>
      <c r="CA120" s="70">
        <v>24.283000000000001</v>
      </c>
      <c r="CB120" s="70">
        <v>123.782</v>
      </c>
      <c r="CC120" s="70">
        <v>39.057000000000002</v>
      </c>
      <c r="CD120" s="70">
        <v>0</v>
      </c>
    </row>
    <row r="121" spans="1:82">
      <c r="A121" s="70" t="s">
        <v>1687</v>
      </c>
      <c r="B121" s="70">
        <v>110</v>
      </c>
      <c r="C121" s="70">
        <v>8</v>
      </c>
      <c r="D121" s="70">
        <v>7</v>
      </c>
      <c r="E121" s="70">
        <v>2011</v>
      </c>
      <c r="F121" s="70" t="s">
        <v>178</v>
      </c>
      <c r="G121" s="1064" t="s">
        <v>1679</v>
      </c>
      <c r="H121" s="70" t="s">
        <v>1680</v>
      </c>
      <c r="I121" s="148"/>
      <c r="J121" s="71">
        <v>6483.5180148274212</v>
      </c>
      <c r="K121" s="71">
        <v>77.374094717380672</v>
      </c>
      <c r="L121" s="71">
        <v>35.160950282901773</v>
      </c>
      <c r="M121" s="71">
        <v>2139.770703731966</v>
      </c>
      <c r="N121" s="71">
        <v>1830.7896248913239</v>
      </c>
      <c r="O121" s="71">
        <v>691.18352316619541</v>
      </c>
      <c r="P121" s="71">
        <v>370.20896876744706</v>
      </c>
      <c r="Q121" s="71">
        <v>97.439489180567193</v>
      </c>
      <c r="R121" s="71">
        <v>129.34487258301539</v>
      </c>
      <c r="S121" s="71">
        <v>164.16155549314999</v>
      </c>
      <c r="T121" s="72"/>
      <c r="U121" s="71">
        <v>428385416</v>
      </c>
      <c r="V121" s="71">
        <v>35388</v>
      </c>
      <c r="W121" s="71">
        <v>783</v>
      </c>
      <c r="X121" s="71">
        <v>412105</v>
      </c>
      <c r="Y121" s="71">
        <v>661467</v>
      </c>
      <c r="Z121" s="71">
        <v>358660</v>
      </c>
      <c r="AA121" s="71">
        <v>74813</v>
      </c>
      <c r="AB121" s="71">
        <v>1388481</v>
      </c>
      <c r="AC121" s="71">
        <v>22549953</v>
      </c>
      <c r="AD121" s="71">
        <v>164.16155549314999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13847.308999999999</v>
      </c>
      <c r="BK121" s="71">
        <v>2461.1689999999999</v>
      </c>
      <c r="BL121" s="71">
        <v>576.73199999999997</v>
      </c>
      <c r="BM121" s="71">
        <v>0</v>
      </c>
      <c r="BN121" s="72"/>
      <c r="BO121" s="71">
        <v>0</v>
      </c>
      <c r="BP121" s="71">
        <v>0</v>
      </c>
      <c r="BQ121" s="71">
        <v>74</v>
      </c>
      <c r="BR121" s="71">
        <v>7</v>
      </c>
      <c r="BS121" s="71">
        <v>72</v>
      </c>
      <c r="BT121" s="71">
        <v>0</v>
      </c>
      <c r="BU121"/>
      <c r="BV121" s="70">
        <v>16013.843999999999</v>
      </c>
      <c r="BW121" s="70">
        <v>79.155000000000001</v>
      </c>
      <c r="BX121" s="70">
        <v>518.83799999999997</v>
      </c>
      <c r="BY121" s="70">
        <v>11.869</v>
      </c>
      <c r="BZ121" s="70">
        <v>37.04</v>
      </c>
      <c r="CA121" s="70">
        <v>69.453000000000003</v>
      </c>
      <c r="CB121" s="70">
        <v>99.86</v>
      </c>
      <c r="CC121" s="70">
        <v>55.151000000000003</v>
      </c>
      <c r="CD121" s="70">
        <v>0</v>
      </c>
    </row>
    <row r="122" spans="1:82">
      <c r="A122" s="70" t="s">
        <v>1688</v>
      </c>
      <c r="B122" s="70">
        <v>111</v>
      </c>
      <c r="C122" s="70">
        <v>9</v>
      </c>
      <c r="D122" s="70">
        <v>7</v>
      </c>
      <c r="E122" s="70">
        <v>2012</v>
      </c>
      <c r="F122" s="70" t="s">
        <v>179</v>
      </c>
      <c r="G122" s="1064" t="s">
        <v>1679</v>
      </c>
      <c r="H122" s="70" t="s">
        <v>1680</v>
      </c>
      <c r="I122" s="148"/>
      <c r="J122" s="71">
        <v>6459.0840557880383</v>
      </c>
      <c r="K122" s="71">
        <v>73.359779596779077</v>
      </c>
      <c r="L122" s="71">
        <v>34.67206264246142</v>
      </c>
      <c r="M122" s="71">
        <v>2200.9417143796009</v>
      </c>
      <c r="N122" s="71">
        <v>1967.7638196395201</v>
      </c>
      <c r="O122" s="71">
        <v>688.17268659700949</v>
      </c>
      <c r="P122" s="71">
        <v>370.62820281369517</v>
      </c>
      <c r="Q122" s="71">
        <v>108.686455225093</v>
      </c>
      <c r="R122" s="71">
        <v>132.5069483558878</v>
      </c>
      <c r="S122" s="71">
        <v>188.68864655444159</v>
      </c>
      <c r="T122" s="72"/>
      <c r="U122" s="71">
        <v>417841023</v>
      </c>
      <c r="V122" s="71">
        <v>35388</v>
      </c>
      <c r="W122" s="71">
        <v>783</v>
      </c>
      <c r="X122" s="71">
        <v>412105</v>
      </c>
      <c r="Y122" s="71">
        <v>680586</v>
      </c>
      <c r="Z122" s="71">
        <v>359930</v>
      </c>
      <c r="AA122" s="71">
        <v>74474</v>
      </c>
      <c r="AB122" s="71">
        <v>1425472</v>
      </c>
      <c r="AC122" s="71">
        <v>22502888</v>
      </c>
      <c r="AD122" s="71">
        <v>188.68864655444159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13738.195</v>
      </c>
      <c r="BK122" s="71">
        <v>2297.1179999999999</v>
      </c>
      <c r="BL122" s="71">
        <v>728.94399999999996</v>
      </c>
      <c r="BM122" s="71">
        <v>0</v>
      </c>
      <c r="BN122" s="72"/>
      <c r="BO122" s="71">
        <v>0</v>
      </c>
      <c r="BP122" s="71">
        <v>0</v>
      </c>
      <c r="BQ122" s="71">
        <v>79</v>
      </c>
      <c r="BR122" s="71">
        <v>7</v>
      </c>
      <c r="BS122" s="71">
        <v>76</v>
      </c>
      <c r="BT122" s="71">
        <v>0</v>
      </c>
      <c r="BU122"/>
      <c r="BV122" s="70">
        <v>15848.337</v>
      </c>
      <c r="BW122" s="70">
        <v>99.186000000000007</v>
      </c>
      <c r="BX122" s="70">
        <v>580.05799999999999</v>
      </c>
      <c r="BY122" s="70">
        <v>14.516999999999999</v>
      </c>
      <c r="BZ122" s="70">
        <v>70.138999999999996</v>
      </c>
      <c r="CA122" s="70">
        <v>62.427</v>
      </c>
      <c r="CB122" s="70">
        <v>54.08</v>
      </c>
      <c r="CC122" s="70">
        <v>35.512999999999998</v>
      </c>
      <c r="CD122" s="70">
        <v>0</v>
      </c>
    </row>
    <row r="123" spans="1:82">
      <c r="A123" s="70" t="s">
        <v>1689</v>
      </c>
      <c r="B123" s="70">
        <v>112</v>
      </c>
      <c r="C123" s="70">
        <v>10</v>
      </c>
      <c r="D123" s="70">
        <v>7</v>
      </c>
      <c r="E123" s="70">
        <v>2013</v>
      </c>
      <c r="F123" s="70" t="s">
        <v>180</v>
      </c>
      <c r="G123" s="70" t="s">
        <v>1679</v>
      </c>
      <c r="H123" s="70" t="s">
        <v>1680</v>
      </c>
      <c r="I123" s="148"/>
      <c r="J123" s="71">
        <v>7349.9175793536806</v>
      </c>
      <c r="K123" s="71">
        <v>65.816340795706196</v>
      </c>
      <c r="L123" s="71">
        <v>31.71843437932154</v>
      </c>
      <c r="M123" s="71">
        <v>2325.1982704758589</v>
      </c>
      <c r="N123" s="71">
        <v>2086.5108925436111</v>
      </c>
      <c r="O123" s="71">
        <v>663.26265918909132</v>
      </c>
      <c r="P123" s="71">
        <v>373.20363845478249</v>
      </c>
      <c r="Q123" s="71">
        <v>110.908739306291</v>
      </c>
      <c r="R123" s="71">
        <v>142.22915849654731</v>
      </c>
      <c r="S123" s="71">
        <v>159.23692959451949</v>
      </c>
      <c r="T123" s="72"/>
      <c r="U123" s="71">
        <v>442809379</v>
      </c>
      <c r="V123" s="71">
        <v>35388</v>
      </c>
      <c r="W123" s="71">
        <v>783</v>
      </c>
      <c r="X123" s="71">
        <v>412105</v>
      </c>
      <c r="Y123" s="71">
        <v>684378</v>
      </c>
      <c r="Z123" s="71">
        <v>362390</v>
      </c>
      <c r="AA123" s="71">
        <v>74710</v>
      </c>
      <c r="AB123" s="71">
        <v>1433765</v>
      </c>
      <c r="AC123" s="71">
        <v>23577585</v>
      </c>
      <c r="AD123" s="71">
        <v>159.23692959451949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3.8210000000000002</v>
      </c>
      <c r="BI123" s="71">
        <v>0</v>
      </c>
      <c r="BJ123" s="71">
        <v>15078.931</v>
      </c>
      <c r="BK123" s="71">
        <v>2273.491</v>
      </c>
      <c r="BL123" s="71">
        <v>779.03599999999994</v>
      </c>
      <c r="BM123" s="71">
        <v>0</v>
      </c>
      <c r="BN123" s="72"/>
      <c r="BO123" s="71">
        <v>1</v>
      </c>
      <c r="BP123" s="71">
        <v>0</v>
      </c>
      <c r="BQ123" s="71">
        <v>77</v>
      </c>
      <c r="BR123" s="71">
        <v>7</v>
      </c>
      <c r="BS123" s="71">
        <v>74</v>
      </c>
      <c r="BT123" s="71">
        <v>0</v>
      </c>
      <c r="BU123"/>
      <c r="BV123" s="70">
        <v>16845.894</v>
      </c>
      <c r="BW123" s="70">
        <v>170.47900000000001</v>
      </c>
      <c r="BX123" s="70">
        <v>983.98</v>
      </c>
      <c r="BY123" s="70">
        <v>15.519</v>
      </c>
      <c r="BZ123" s="70">
        <v>41.335999999999999</v>
      </c>
      <c r="CA123" s="70">
        <v>26.488</v>
      </c>
      <c r="CB123" s="70">
        <v>23.23</v>
      </c>
      <c r="CC123" s="70">
        <v>28.353000000000002</v>
      </c>
      <c r="CD123" s="70">
        <v>0</v>
      </c>
    </row>
    <row r="124" spans="1:82">
      <c r="A124" s="70" t="s">
        <v>1690</v>
      </c>
      <c r="B124" s="70">
        <v>113</v>
      </c>
      <c r="C124" s="70">
        <v>11</v>
      </c>
      <c r="D124" s="70">
        <v>7</v>
      </c>
      <c r="E124" s="70">
        <v>2014</v>
      </c>
      <c r="F124" s="70" t="s">
        <v>181</v>
      </c>
      <c r="G124" s="70" t="s">
        <v>1679</v>
      </c>
      <c r="H124" s="70" t="s">
        <v>1680</v>
      </c>
      <c r="I124" s="148"/>
      <c r="J124" s="71">
        <v>6947.9666526382489</v>
      </c>
      <c r="K124" s="71">
        <v>65.313919884946515</v>
      </c>
      <c r="L124" s="71">
        <v>50.103140580299403</v>
      </c>
      <c r="M124" s="71">
        <v>2280.4473664079392</v>
      </c>
      <c r="N124" s="71">
        <v>2098.7439853099731</v>
      </c>
      <c r="O124" s="71">
        <v>630.01880205388795</v>
      </c>
      <c r="P124" s="71">
        <v>377.79977704043512</v>
      </c>
      <c r="Q124" s="71">
        <v>107.280083137331</v>
      </c>
      <c r="R124" s="71">
        <v>137.89327837883741</v>
      </c>
      <c r="S124" s="71">
        <v>151.68056350870319</v>
      </c>
      <c r="T124" s="72"/>
      <c r="U124" s="71">
        <v>454843922</v>
      </c>
      <c r="V124" s="71">
        <v>31531</v>
      </c>
      <c r="W124" s="71">
        <v>782</v>
      </c>
      <c r="X124" s="71">
        <v>468277</v>
      </c>
      <c r="Y124" s="71">
        <v>693307</v>
      </c>
      <c r="Z124" s="71">
        <v>362547</v>
      </c>
      <c r="AA124" s="71">
        <v>75239</v>
      </c>
      <c r="AB124" s="71">
        <v>1445484</v>
      </c>
      <c r="AC124" s="71">
        <v>22930695</v>
      </c>
      <c r="AD124" s="71">
        <v>151.68056350870319</v>
      </c>
      <c r="AE124" s="72"/>
      <c r="AF124" s="71"/>
      <c r="AG124" s="71"/>
      <c r="AH124" s="71"/>
      <c r="AI124" s="71"/>
      <c r="AJ124" s="71"/>
      <c r="AK124" s="71"/>
      <c r="AL124" s="71"/>
      <c r="AM124" s="71"/>
      <c r="AN124" s="71"/>
      <c r="AO124" s="71"/>
      <c r="AP124" s="71"/>
      <c r="AQ124" s="72"/>
      <c r="AR124" s="71">
        <v>3562</v>
      </c>
      <c r="AS124" s="71">
        <v>363</v>
      </c>
      <c r="AT124" s="71">
        <v>1</v>
      </c>
      <c r="AU124" s="71">
        <v>1</v>
      </c>
      <c r="AV124" s="71">
        <v>0</v>
      </c>
      <c r="AW124" s="71">
        <v>2</v>
      </c>
      <c r="AX124" s="71"/>
      <c r="AY124" s="72"/>
      <c r="AZ124" s="71">
        <v>13414</v>
      </c>
      <c r="BA124" s="71">
        <v>14685.2</v>
      </c>
      <c r="BB124" s="71">
        <v>1990</v>
      </c>
      <c r="BC124" s="71">
        <v>90</v>
      </c>
      <c r="BD124" s="71">
        <v>0</v>
      </c>
      <c r="BE124" s="71">
        <v>6489</v>
      </c>
      <c r="BF124" s="71"/>
      <c r="BG124" s="72"/>
      <c r="BH124" s="71">
        <v>0</v>
      </c>
      <c r="BI124" s="71">
        <v>0</v>
      </c>
      <c r="BJ124" s="71">
        <v>14780.925999999999</v>
      </c>
      <c r="BK124" s="71">
        <v>2396.6619999999998</v>
      </c>
      <c r="BL124" s="71">
        <v>743.98900000000003</v>
      </c>
      <c r="BM124" s="71">
        <v>0</v>
      </c>
      <c r="BN124" s="72"/>
      <c r="BO124" s="71">
        <v>0</v>
      </c>
      <c r="BP124" s="71">
        <v>0</v>
      </c>
      <c r="BQ124" s="71">
        <v>76</v>
      </c>
      <c r="BR124" s="71">
        <v>7</v>
      </c>
      <c r="BS124" s="71">
        <v>75</v>
      </c>
      <c r="BT124" s="71">
        <v>0</v>
      </c>
      <c r="BU124"/>
      <c r="BV124" s="70">
        <v>16680.714</v>
      </c>
      <c r="BW124" s="70">
        <v>143.727</v>
      </c>
      <c r="BX124" s="70">
        <v>961.43</v>
      </c>
      <c r="BY124" s="70">
        <v>12.022</v>
      </c>
      <c r="BZ124" s="70">
        <v>28.565000000000001</v>
      </c>
      <c r="CA124" s="70">
        <v>32.656999999999996</v>
      </c>
      <c r="CB124" s="70">
        <v>21.32</v>
      </c>
      <c r="CC124" s="70">
        <v>41.142000000000003</v>
      </c>
      <c r="CD124" s="70">
        <v>0</v>
      </c>
    </row>
    <row r="125" spans="1:82">
      <c r="A125" s="70" t="s">
        <v>1691</v>
      </c>
      <c r="B125" s="70">
        <v>114</v>
      </c>
      <c r="C125" s="70">
        <v>12</v>
      </c>
      <c r="D125" s="70">
        <v>7</v>
      </c>
      <c r="E125" s="70">
        <v>2015</v>
      </c>
      <c r="F125" s="70" t="s">
        <v>182</v>
      </c>
      <c r="G125" s="70" t="s">
        <v>1679</v>
      </c>
      <c r="H125" s="70" t="s">
        <v>1680</v>
      </c>
      <c r="I125" s="148"/>
      <c r="J125" s="71">
        <v>6462.8251358713433</v>
      </c>
      <c r="K125" s="71">
        <v>62.365040188694877</v>
      </c>
      <c r="L125" s="71">
        <v>55.347754124474257</v>
      </c>
      <c r="M125" s="71">
        <v>2292.5128440319459</v>
      </c>
      <c r="N125" s="71">
        <v>1884.915988337684</v>
      </c>
      <c r="O125" s="71">
        <v>624.52454402571857</v>
      </c>
      <c r="P125" s="71">
        <v>379.24402847552602</v>
      </c>
      <c r="Q125" s="71">
        <v>106.05807796894</v>
      </c>
      <c r="R125" s="71">
        <v>145.46771907352147</v>
      </c>
      <c r="S125" s="71">
        <v>154.63056031008219</v>
      </c>
      <c r="T125" s="72"/>
      <c r="U125" s="71">
        <v>428835424</v>
      </c>
      <c r="V125" s="71">
        <v>31531</v>
      </c>
      <c r="W125" s="71">
        <v>782</v>
      </c>
      <c r="X125" s="71">
        <v>468277</v>
      </c>
      <c r="Y125" s="71">
        <v>705075</v>
      </c>
      <c r="Z125" s="71">
        <v>362844</v>
      </c>
      <c r="AA125" s="71">
        <v>75467</v>
      </c>
      <c r="AB125" s="71">
        <v>1459768</v>
      </c>
      <c r="AC125" s="71">
        <v>24865333</v>
      </c>
      <c r="AD125" s="71">
        <v>154.63056031008219</v>
      </c>
      <c r="AE125" s="72"/>
      <c r="AF125" s="71">
        <v>3059708810.6247201</v>
      </c>
      <c r="AG125" s="71">
        <v>52912797.968976237</v>
      </c>
      <c r="AH125" s="71">
        <v>10575542.138791591</v>
      </c>
      <c r="AI125" s="71">
        <v>3300759897.713336</v>
      </c>
      <c r="AJ125" s="71">
        <v>2771515306.3416471</v>
      </c>
      <c r="AK125" s="71">
        <v>0</v>
      </c>
      <c r="AL125" s="71">
        <v>0</v>
      </c>
      <c r="AM125" s="71">
        <v>200055080.9035491</v>
      </c>
      <c r="AN125" s="71">
        <v>0</v>
      </c>
      <c r="AO125" s="71">
        <v>0</v>
      </c>
      <c r="AP125" s="71">
        <v>9395527435.691021</v>
      </c>
      <c r="AQ125" s="72"/>
      <c r="AR125" s="71">
        <v>4339</v>
      </c>
      <c r="AS125" s="71">
        <v>509</v>
      </c>
      <c r="AT125" s="71">
        <v>1</v>
      </c>
      <c r="AU125" s="71">
        <v>1</v>
      </c>
      <c r="AV125" s="71">
        <v>0</v>
      </c>
      <c r="AW125" s="71">
        <v>3</v>
      </c>
      <c r="AX125" s="71"/>
      <c r="AY125" s="72"/>
      <c r="AZ125" s="71">
        <v>16529.400000000001</v>
      </c>
      <c r="BA125" s="71">
        <v>17213</v>
      </c>
      <c r="BB125" s="71">
        <v>1990</v>
      </c>
      <c r="BC125" s="71">
        <v>90</v>
      </c>
      <c r="BD125" s="71">
        <v>0</v>
      </c>
      <c r="BE125" s="71">
        <v>55489</v>
      </c>
      <c r="BF125" s="71"/>
      <c r="BG125" s="72"/>
      <c r="BH125" s="71">
        <v>0</v>
      </c>
      <c r="BI125" s="71">
        <v>0</v>
      </c>
      <c r="BJ125" s="71">
        <v>13909.241</v>
      </c>
      <c r="BK125" s="71">
        <v>2514.9589999999998</v>
      </c>
      <c r="BL125" s="71">
        <v>680.10799999999995</v>
      </c>
      <c r="BM125" s="71">
        <v>0</v>
      </c>
      <c r="BN125" s="72"/>
      <c r="BO125" s="71">
        <v>0</v>
      </c>
      <c r="BP125" s="71">
        <v>0</v>
      </c>
      <c r="BQ125" s="71">
        <v>71</v>
      </c>
      <c r="BR125" s="71">
        <v>7</v>
      </c>
      <c r="BS125" s="71">
        <v>74</v>
      </c>
      <c r="BT125" s="71">
        <v>0</v>
      </c>
      <c r="BU125"/>
      <c r="BV125" s="70">
        <v>16259.235000000001</v>
      </c>
      <c r="BW125" s="70">
        <v>107.977</v>
      </c>
      <c r="BX125" s="70">
        <v>563.04300000000001</v>
      </c>
      <c r="BY125" s="70">
        <v>13.305</v>
      </c>
      <c r="BZ125" s="70">
        <v>28.63</v>
      </c>
      <c r="CA125" s="70">
        <v>48.622</v>
      </c>
      <c r="CB125" s="70">
        <v>32.496000000000002</v>
      </c>
      <c r="CC125" s="70">
        <v>51</v>
      </c>
      <c r="CD125" s="70">
        <v>0</v>
      </c>
    </row>
    <row r="126" spans="1:82">
      <c r="A126" s="70" t="s">
        <v>1692</v>
      </c>
      <c r="B126" s="70">
        <v>115</v>
      </c>
      <c r="C126" s="70">
        <v>13</v>
      </c>
      <c r="D126" s="70">
        <v>7</v>
      </c>
      <c r="E126" s="70">
        <v>2016</v>
      </c>
      <c r="F126" s="70" t="s">
        <v>155</v>
      </c>
      <c r="G126" s="70" t="s">
        <v>1679</v>
      </c>
      <c r="H126" s="70" t="s">
        <v>1680</v>
      </c>
      <c r="I126" s="148"/>
      <c r="J126" s="71">
        <v>5681.2435873578634</v>
      </c>
      <c r="K126" s="71">
        <v>61.421007948200405</v>
      </c>
      <c r="L126" s="71">
        <v>60.725849008280768</v>
      </c>
      <c r="M126" s="71">
        <v>1943.2650121064096</v>
      </c>
      <c r="N126" s="71">
        <v>1836.523662551682</v>
      </c>
      <c r="O126" s="71">
        <v>619.16972442065696</v>
      </c>
      <c r="P126" s="71">
        <v>378.54302588267058</v>
      </c>
      <c r="Q126" s="71">
        <v>104.12340460147632</v>
      </c>
      <c r="R126" s="71">
        <v>141.06156267907633</v>
      </c>
      <c r="S126" s="71">
        <v>157.936078129886</v>
      </c>
      <c r="T126" s="72"/>
      <c r="U126" s="71">
        <v>359378763</v>
      </c>
      <c r="V126" s="71">
        <v>31531</v>
      </c>
      <c r="W126" s="71">
        <v>782</v>
      </c>
      <c r="X126" s="71">
        <v>468277</v>
      </c>
      <c r="Y126" s="71">
        <v>716865</v>
      </c>
      <c r="Z126" s="71">
        <v>364155</v>
      </c>
      <c r="AA126" s="71">
        <v>77910</v>
      </c>
      <c r="AB126" s="71">
        <v>1474167</v>
      </c>
      <c r="AC126" s="71">
        <v>24091926.368908551</v>
      </c>
      <c r="AD126" s="71">
        <v>157.936078129886</v>
      </c>
      <c r="AE126" s="72"/>
      <c r="AF126" s="71">
        <v>2753161777.7511172</v>
      </c>
      <c r="AG126" s="71">
        <v>49159796.070777193</v>
      </c>
      <c r="AH126" s="71">
        <v>11114554.54447712</v>
      </c>
      <c r="AI126" s="71">
        <v>3072113223.5914769</v>
      </c>
      <c r="AJ126" s="71">
        <v>2666646429.4997811</v>
      </c>
      <c r="AK126" s="71">
        <v>0</v>
      </c>
      <c r="AL126" s="71">
        <v>0</v>
      </c>
      <c r="AM126" s="71">
        <v>202185359.69864881</v>
      </c>
      <c r="AN126" s="71">
        <v>0</v>
      </c>
      <c r="AO126" s="71">
        <v>0</v>
      </c>
      <c r="AP126" s="71">
        <v>8754381141.1562786</v>
      </c>
      <c r="AQ126" s="72"/>
      <c r="AR126" s="71">
        <v>4958</v>
      </c>
      <c r="AS126" s="71">
        <v>595</v>
      </c>
      <c r="AT126" s="71">
        <v>1</v>
      </c>
      <c r="AU126" s="71">
        <v>2</v>
      </c>
      <c r="AV126" s="71">
        <v>0</v>
      </c>
      <c r="AW126" s="71">
        <v>3</v>
      </c>
      <c r="AX126" s="71"/>
      <c r="AY126" s="72"/>
      <c r="AZ126" s="71">
        <v>19130.599999999999</v>
      </c>
      <c r="BA126" s="71">
        <v>19579.3</v>
      </c>
      <c r="BB126" s="71">
        <v>1990</v>
      </c>
      <c r="BC126" s="71">
        <v>211</v>
      </c>
      <c r="BD126" s="71">
        <v>0</v>
      </c>
      <c r="BE126" s="71">
        <v>55489</v>
      </c>
      <c r="BF126" s="71"/>
      <c r="BG126" s="72"/>
      <c r="BH126" s="71">
        <v>3.6930000000000001</v>
      </c>
      <c r="BI126" s="71">
        <v>0</v>
      </c>
      <c r="BJ126" s="71">
        <v>14574.823</v>
      </c>
      <c r="BK126" s="71">
        <v>1011.7380000000001</v>
      </c>
      <c r="BL126" s="71">
        <v>702.28000000000009</v>
      </c>
      <c r="BM126" s="71">
        <v>0</v>
      </c>
      <c r="BN126" s="72"/>
      <c r="BO126" s="71">
        <v>1</v>
      </c>
      <c r="BP126" s="71">
        <v>0</v>
      </c>
      <c r="BQ126" s="71">
        <v>74</v>
      </c>
      <c r="BR126" s="71">
        <v>5</v>
      </c>
      <c r="BS126" s="71">
        <v>76</v>
      </c>
      <c r="BT126" s="71">
        <v>0</v>
      </c>
      <c r="BU126"/>
      <c r="BV126" s="70">
        <v>15069.528</v>
      </c>
      <c r="BW126" s="70">
        <v>177.309</v>
      </c>
      <c r="BX126" s="70">
        <v>895.90099999999995</v>
      </c>
      <c r="BY126" s="70">
        <v>17.440000000000001</v>
      </c>
      <c r="BZ126" s="70">
        <v>47.685000000000002</v>
      </c>
      <c r="CA126" s="70">
        <v>56.218000000000004</v>
      </c>
      <c r="CB126" s="70">
        <v>0</v>
      </c>
      <c r="CC126" s="70">
        <v>28.452999999999999</v>
      </c>
      <c r="CD126" s="70">
        <v>0</v>
      </c>
    </row>
    <row r="127" spans="1:82">
      <c r="A127" s="70" t="s">
        <v>1693</v>
      </c>
      <c r="B127" s="70">
        <v>116</v>
      </c>
      <c r="C127" s="70">
        <v>14</v>
      </c>
      <c r="D127" s="70">
        <v>7</v>
      </c>
      <c r="E127" s="70">
        <v>2017</v>
      </c>
      <c r="F127" s="70" t="s">
        <v>156</v>
      </c>
      <c r="G127" s="70" t="s">
        <v>1679</v>
      </c>
      <c r="H127" s="70" t="s">
        <v>1680</v>
      </c>
      <c r="I127" s="148"/>
      <c r="J127" s="71">
        <v>5917.20619622511</v>
      </c>
      <c r="K127" s="71">
        <v>63.391486420286341</v>
      </c>
      <c r="L127" s="71">
        <v>71.818342380569064</v>
      </c>
      <c r="M127" s="71">
        <v>1938.5290381604159</v>
      </c>
      <c r="N127" s="71">
        <v>1899.7509694876137</v>
      </c>
      <c r="O127" s="71">
        <v>609.74373137267366</v>
      </c>
      <c r="P127" s="71">
        <v>376.86928253637274</v>
      </c>
      <c r="Q127" s="71">
        <v>101.63659916281</v>
      </c>
      <c r="R127" s="71">
        <v>144.35623474351229</v>
      </c>
      <c r="S127" s="71">
        <v>167.179449090752</v>
      </c>
      <c r="T127" s="72"/>
      <c r="U127" s="71">
        <v>409291599</v>
      </c>
      <c r="V127" s="71">
        <v>31531</v>
      </c>
      <c r="W127" s="71">
        <v>782</v>
      </c>
      <c r="X127" s="71">
        <v>468277</v>
      </c>
      <c r="Y127" s="71">
        <v>729378</v>
      </c>
      <c r="Z127" s="71">
        <v>364560</v>
      </c>
      <c r="AA127" s="71">
        <v>78060</v>
      </c>
      <c r="AB127" s="71">
        <v>1488031</v>
      </c>
      <c r="AC127" s="71">
        <v>25143822.999999989</v>
      </c>
      <c r="AD127" s="71">
        <v>167.179449090752</v>
      </c>
      <c r="AE127" s="72"/>
      <c r="AF127" s="71">
        <v>2944929895.6714311</v>
      </c>
      <c r="AG127" s="71">
        <v>51119623.601765379</v>
      </c>
      <c r="AH127" s="71">
        <v>15821575.5063217</v>
      </c>
      <c r="AI127" s="71">
        <v>3181759925.9546461</v>
      </c>
      <c r="AJ127" s="71">
        <v>2881182782.572114</v>
      </c>
      <c r="AK127" s="71">
        <v>0</v>
      </c>
      <c r="AL127" s="71">
        <v>0</v>
      </c>
      <c r="AM127" s="71">
        <v>204406179.05038601</v>
      </c>
      <c r="AN127" s="71">
        <v>0</v>
      </c>
      <c r="AO127" s="71">
        <v>0</v>
      </c>
      <c r="AP127" s="71">
        <v>9279219982.3566647</v>
      </c>
      <c r="AQ127" s="72"/>
      <c r="AR127" s="71">
        <v>5513</v>
      </c>
      <c r="AS127" s="71">
        <v>658</v>
      </c>
      <c r="AT127" s="71">
        <v>1</v>
      </c>
      <c r="AU127" s="71">
        <v>2</v>
      </c>
      <c r="AV127" s="71">
        <v>0</v>
      </c>
      <c r="AW127" s="71">
        <v>3</v>
      </c>
      <c r="AX127" s="71"/>
      <c r="AY127" s="72"/>
      <c r="AZ127" s="71">
        <v>21427.599999999999</v>
      </c>
      <c r="BA127" s="71">
        <v>20661.099999999999</v>
      </c>
      <c r="BB127" s="71">
        <v>1990</v>
      </c>
      <c r="BC127" s="71">
        <v>211</v>
      </c>
      <c r="BD127" s="71">
        <v>0</v>
      </c>
      <c r="BE127" s="71">
        <v>55489</v>
      </c>
      <c r="BF127" s="71"/>
      <c r="BG127" s="72"/>
      <c r="BH127" s="71">
        <v>3.8490000000000002</v>
      </c>
      <c r="BI127" s="71">
        <v>0</v>
      </c>
      <c r="BJ127" s="71">
        <v>14590.023999999999</v>
      </c>
      <c r="BK127" s="71">
        <v>2567.2669999999998</v>
      </c>
      <c r="BL127" s="71">
        <v>775.96699999999998</v>
      </c>
      <c r="BM127" s="71">
        <v>0</v>
      </c>
      <c r="BN127" s="72"/>
      <c r="BO127" s="71">
        <v>1</v>
      </c>
      <c r="BP127" s="71">
        <v>0</v>
      </c>
      <c r="BQ127" s="71">
        <v>79</v>
      </c>
      <c r="BR127" s="71">
        <v>7</v>
      </c>
      <c r="BS127" s="71">
        <v>83</v>
      </c>
      <c r="BT127" s="71">
        <v>0</v>
      </c>
      <c r="BU127"/>
      <c r="BV127" s="70">
        <v>16586.671999999999</v>
      </c>
      <c r="BW127" s="70">
        <v>182.16399999999999</v>
      </c>
      <c r="BX127" s="70">
        <v>1018.6609999999999</v>
      </c>
      <c r="BY127" s="70">
        <v>13.015000000000001</v>
      </c>
      <c r="BZ127" s="70">
        <v>28.370999999999999</v>
      </c>
      <c r="CA127" s="70">
        <v>50.92</v>
      </c>
      <c r="CB127" s="70">
        <v>26.052</v>
      </c>
      <c r="CC127" s="70">
        <v>31.251999999999999</v>
      </c>
      <c r="CD127" s="70">
        <v>0</v>
      </c>
    </row>
    <row r="128" spans="1:82">
      <c r="A128" s="70" t="s">
        <v>1694</v>
      </c>
      <c r="B128" s="70">
        <v>117</v>
      </c>
      <c r="C128" s="70">
        <v>15</v>
      </c>
      <c r="D128" s="70">
        <v>7</v>
      </c>
      <c r="E128" s="70">
        <v>2018</v>
      </c>
      <c r="F128" s="70" t="s">
        <v>183</v>
      </c>
      <c r="G128" s="70" t="s">
        <v>1679</v>
      </c>
      <c r="H128" s="70" t="s">
        <v>1680</v>
      </c>
      <c r="I128" s="148"/>
      <c r="J128" s="71">
        <v>5781.2905990763302</v>
      </c>
      <c r="K128" s="71">
        <v>59.209458716206839</v>
      </c>
      <c r="L128" s="71">
        <v>47.150540046646412</v>
      </c>
      <c r="M128" s="71">
        <v>1910.4371631940851</v>
      </c>
      <c r="N128" s="71">
        <v>1852.2745828302336</v>
      </c>
      <c r="O128" s="71">
        <v>598.38152143000116</v>
      </c>
      <c r="P128" s="71">
        <v>376.63583172942612</v>
      </c>
      <c r="Q128" s="71">
        <v>95.100405253653705</v>
      </c>
      <c r="R128" s="71">
        <v>137.99356011957016</v>
      </c>
      <c r="S128" s="71">
        <v>163.01949999999999</v>
      </c>
      <c r="T128" s="72"/>
      <c r="U128" s="71">
        <v>420122680</v>
      </c>
      <c r="V128" s="71">
        <v>31531</v>
      </c>
      <c r="W128" s="71">
        <v>782</v>
      </c>
      <c r="X128" s="71">
        <v>468277</v>
      </c>
      <c r="Y128" s="71">
        <v>740452</v>
      </c>
      <c r="Z128" s="71">
        <v>364617</v>
      </c>
      <c r="AA128" s="71">
        <v>78796</v>
      </c>
      <c r="AB128" s="71">
        <v>1500460</v>
      </c>
      <c r="AC128" s="71">
        <v>23941380</v>
      </c>
      <c r="AD128" s="71">
        <v>163.01949999999999</v>
      </c>
      <c r="AE128" s="72"/>
      <c r="AF128" s="71">
        <v>2789786709.3127122</v>
      </c>
      <c r="AG128" s="71">
        <v>45390425.305698916</v>
      </c>
      <c r="AH128" s="71">
        <v>9425931.7518225946</v>
      </c>
      <c r="AI128" s="71">
        <v>3084886231.6671019</v>
      </c>
      <c r="AJ128" s="71">
        <v>2716011258.3187671</v>
      </c>
      <c r="AK128" s="71">
        <v>0</v>
      </c>
      <c r="AL128" s="71">
        <v>0</v>
      </c>
      <c r="AM128" s="71">
        <v>206539985.57840061</v>
      </c>
      <c r="AN128" s="71">
        <v>0</v>
      </c>
      <c r="AO128" s="71">
        <v>0</v>
      </c>
      <c r="AP128" s="71">
        <v>8852040541.9345016</v>
      </c>
      <c r="AQ128" s="72"/>
      <c r="AR128" s="71">
        <v>6101</v>
      </c>
      <c r="AS128" s="71">
        <v>751</v>
      </c>
      <c r="AT128" s="71">
        <v>1</v>
      </c>
      <c r="AU128" s="71">
        <v>2</v>
      </c>
      <c r="AV128" s="71">
        <v>0</v>
      </c>
      <c r="AW128" s="71">
        <v>3</v>
      </c>
      <c r="AX128" s="71"/>
      <c r="AY128" s="72"/>
      <c r="AZ128" s="71">
        <v>23848.7</v>
      </c>
      <c r="BA128" s="71">
        <v>22176.7</v>
      </c>
      <c r="BB128" s="71">
        <v>1990</v>
      </c>
      <c r="BC128" s="71">
        <v>211</v>
      </c>
      <c r="BD128" s="71">
        <v>0</v>
      </c>
      <c r="BE128" s="71">
        <v>55489</v>
      </c>
      <c r="BF128" s="71"/>
      <c r="BG128" s="72"/>
      <c r="BH128" s="71">
        <v>3.3889999999999998</v>
      </c>
      <c r="BI128" s="71">
        <v>0</v>
      </c>
      <c r="BJ128" s="71">
        <v>14646.019</v>
      </c>
      <c r="BK128" s="71">
        <v>2419.5749999999998</v>
      </c>
      <c r="BL128" s="71">
        <v>814.71799999999996</v>
      </c>
      <c r="BM128" s="71">
        <v>0</v>
      </c>
      <c r="BN128" s="72"/>
      <c r="BO128" s="71">
        <v>1</v>
      </c>
      <c r="BP128" s="71">
        <v>0</v>
      </c>
      <c r="BQ128" s="71">
        <v>75</v>
      </c>
      <c r="BR128" s="71">
        <v>7</v>
      </c>
      <c r="BS128" s="71">
        <v>82</v>
      </c>
      <c r="BT128" s="71">
        <v>0</v>
      </c>
      <c r="BU128"/>
      <c r="BV128" s="70">
        <v>16518.689999999999</v>
      </c>
      <c r="BW128" s="70">
        <v>202.00899999999999</v>
      </c>
      <c r="BX128" s="70">
        <v>1025.1659999999999</v>
      </c>
      <c r="BY128" s="70">
        <v>18.062999999999999</v>
      </c>
      <c r="BZ128" s="70">
        <v>63.728999999999999</v>
      </c>
      <c r="CA128" s="70">
        <v>19.234000000000002</v>
      </c>
      <c r="CB128" s="70">
        <v>24.902999999999999</v>
      </c>
      <c r="CC128" s="70">
        <v>11.907</v>
      </c>
      <c r="CD128" s="70">
        <v>0</v>
      </c>
    </row>
    <row r="129" spans="1:82">
      <c r="A129" s="70" t="s">
        <v>1695</v>
      </c>
      <c r="B129" s="70">
        <v>118</v>
      </c>
      <c r="C129" s="70">
        <v>16</v>
      </c>
      <c r="D129" s="70">
        <v>7</v>
      </c>
      <c r="E129" s="70">
        <v>2019</v>
      </c>
      <c r="F129" s="70" t="s">
        <v>158</v>
      </c>
      <c r="G129" s="70" t="s">
        <v>1679</v>
      </c>
      <c r="H129" s="70" t="s">
        <v>1680</v>
      </c>
      <c r="I129" s="148"/>
      <c r="J129" s="71">
        <v>5576.2129444916927</v>
      </c>
      <c r="K129" s="71">
        <v>53.852374371277122</v>
      </c>
      <c r="L129" s="71">
        <v>47.552073750498231</v>
      </c>
      <c r="M129" s="71">
        <v>1909.8151680360984</v>
      </c>
      <c r="N129" s="71">
        <v>1918.0333848933137</v>
      </c>
      <c r="O129" s="71">
        <v>580.82759772162797</v>
      </c>
      <c r="P129" s="71">
        <v>370.64381727890213</v>
      </c>
      <c r="Q129" s="71">
        <v>93.447723745220898</v>
      </c>
      <c r="R129" s="71">
        <v>121.73187005953172</v>
      </c>
      <c r="S129" s="71">
        <v>163.90347743593009</v>
      </c>
      <c r="T129" s="72"/>
      <c r="U129" s="71">
        <v>408279669</v>
      </c>
      <c r="V129" s="71">
        <v>31531</v>
      </c>
      <c r="W129" s="71">
        <v>782</v>
      </c>
      <c r="X129" s="71">
        <v>468277</v>
      </c>
      <c r="Y129" s="71">
        <v>753100</v>
      </c>
      <c r="Z129" s="71">
        <v>363637</v>
      </c>
      <c r="AA129" s="71">
        <v>76962</v>
      </c>
      <c r="AB129" s="71">
        <v>1514299</v>
      </c>
      <c r="AC129" s="71">
        <v>21465957</v>
      </c>
      <c r="AD129" s="71">
        <v>163.90347743593011</v>
      </c>
      <c r="AE129" s="72"/>
      <c r="AF129" s="71">
        <v>2782969313.0179009</v>
      </c>
      <c r="AG129" s="71">
        <v>43672767.016904444</v>
      </c>
      <c r="AH129" s="71">
        <v>9948633.2759077307</v>
      </c>
      <c r="AI129" s="71">
        <v>3203464734.3005099</v>
      </c>
      <c r="AJ129" s="71">
        <v>2810672059.560307</v>
      </c>
      <c r="AK129" s="71">
        <v>0</v>
      </c>
      <c r="AL129" s="71">
        <v>0</v>
      </c>
      <c r="AM129" s="71">
        <v>206236124.16323131</v>
      </c>
      <c r="AN129" s="71">
        <v>0</v>
      </c>
      <c r="AO129" s="71">
        <v>0</v>
      </c>
      <c r="AP129" s="71">
        <v>9056963631.3347607</v>
      </c>
      <c r="AQ129" s="72"/>
      <c r="AR129" s="71">
        <v>6818</v>
      </c>
      <c r="AS129" s="71">
        <v>818</v>
      </c>
      <c r="AT129" s="71">
        <v>1</v>
      </c>
      <c r="AU129" s="71">
        <v>2</v>
      </c>
      <c r="AV129" s="71">
        <v>0</v>
      </c>
      <c r="AW129" s="71">
        <v>3</v>
      </c>
      <c r="AX129" s="71"/>
      <c r="AY129" s="72"/>
      <c r="AZ129" s="71">
        <v>26773.499999999942</v>
      </c>
      <c r="BA129" s="71">
        <v>23294.9</v>
      </c>
      <c r="BB129" s="71">
        <v>1990</v>
      </c>
      <c r="BC129" s="71">
        <v>211</v>
      </c>
      <c r="BD129" s="71">
        <v>0</v>
      </c>
      <c r="BE129" s="71">
        <v>55489</v>
      </c>
      <c r="BF129" s="71"/>
      <c r="BG129" s="72"/>
      <c r="BH129" s="71">
        <v>3.613</v>
      </c>
      <c r="BI129" s="71">
        <v>0</v>
      </c>
      <c r="BJ129" s="71">
        <v>13736.17</v>
      </c>
      <c r="BK129" s="71">
        <v>2276.4899999999998</v>
      </c>
      <c r="BL129" s="71">
        <v>791.173</v>
      </c>
      <c r="BM129" s="71">
        <v>0</v>
      </c>
      <c r="BN129" s="72"/>
      <c r="BO129" s="71">
        <v>1</v>
      </c>
      <c r="BP129" s="71">
        <v>0</v>
      </c>
      <c r="BQ129" s="71">
        <v>76</v>
      </c>
      <c r="BR129" s="71">
        <v>7</v>
      </c>
      <c r="BS129" s="71">
        <v>81</v>
      </c>
      <c r="BT129" s="71">
        <v>0</v>
      </c>
      <c r="BU129"/>
      <c r="BV129" s="70">
        <v>15918.754000000001</v>
      </c>
      <c r="BW129" s="70">
        <v>125.77200000000001</v>
      </c>
      <c r="BX129" s="70">
        <v>610.62900000000002</v>
      </c>
      <c r="BY129" s="70">
        <v>12.526999999999999</v>
      </c>
      <c r="BZ129" s="70">
        <v>52.216999999999999</v>
      </c>
      <c r="CA129" s="70">
        <v>30.545000000000002</v>
      </c>
      <c r="CB129" s="70">
        <v>27.193999999999999</v>
      </c>
      <c r="CC129" s="70">
        <v>29.808</v>
      </c>
      <c r="CD129" s="70">
        <v>0</v>
      </c>
    </row>
    <row r="130" spans="1:82">
      <c r="A130" s="70" t="s">
        <v>1696</v>
      </c>
      <c r="B130" s="70">
        <v>119</v>
      </c>
      <c r="C130" s="70">
        <v>17</v>
      </c>
      <c r="D130" s="70">
        <v>7</v>
      </c>
      <c r="E130" s="70">
        <v>2020</v>
      </c>
      <c r="F130" s="70" t="s">
        <v>159</v>
      </c>
      <c r="G130" s="70" t="s">
        <v>1679</v>
      </c>
      <c r="H130" s="70" t="s">
        <v>1680</v>
      </c>
      <c r="I130" s="148"/>
      <c r="J130" s="71">
        <v>4728.826860379103</v>
      </c>
      <c r="K130" s="71">
        <v>56.830253698365141</v>
      </c>
      <c r="L130" s="71">
        <v>33.024568832267981</v>
      </c>
      <c r="M130" s="71">
        <v>1716.8821269354062</v>
      </c>
      <c r="N130" s="71">
        <v>1974.0296131097191</v>
      </c>
      <c r="O130" s="71">
        <v>511.69436548984186</v>
      </c>
      <c r="P130" s="71">
        <v>349.98037836696813</v>
      </c>
      <c r="Q130" s="71">
        <v>89.712396216307297</v>
      </c>
      <c r="R130" s="71">
        <v>108.9611972172154</v>
      </c>
      <c r="S130" s="71">
        <v>169.823347667088</v>
      </c>
      <c r="T130" s="72"/>
      <c r="U130" s="71">
        <v>339987387</v>
      </c>
      <c r="V130" s="71">
        <v>31236</v>
      </c>
      <c r="W130" s="71">
        <v>561</v>
      </c>
      <c r="X130" s="71">
        <v>477650</v>
      </c>
      <c r="Y130" s="71">
        <v>763178</v>
      </c>
      <c r="Z130" s="71">
        <v>365643</v>
      </c>
      <c r="AA130" s="71">
        <v>77242</v>
      </c>
      <c r="AB130" s="71">
        <v>1521562</v>
      </c>
      <c r="AC130" s="71">
        <v>19315526</v>
      </c>
      <c r="AD130" s="71">
        <v>169.823347667088</v>
      </c>
      <c r="AE130" s="72"/>
      <c r="AF130" s="71">
        <v>2368433021.873385</v>
      </c>
      <c r="AG130" s="71">
        <v>43428816.328307196</v>
      </c>
      <c r="AH130" s="71">
        <v>6841088.6141363671</v>
      </c>
      <c r="AI130" s="71">
        <v>2900154244.9052019</v>
      </c>
      <c r="AJ130" s="71">
        <v>3188333634.0831499</v>
      </c>
      <c r="AK130" s="71"/>
      <c r="AL130" s="71"/>
      <c r="AM130" s="71">
        <v>198580745.9064064</v>
      </c>
      <c r="AN130" s="71"/>
      <c r="AO130" s="71"/>
      <c r="AP130" s="71">
        <v>8705771551.7105865</v>
      </c>
      <c r="AQ130" s="72"/>
      <c r="AR130" s="71">
        <v>7548</v>
      </c>
      <c r="AS130" s="71">
        <v>826</v>
      </c>
      <c r="AT130" s="71">
        <v>1</v>
      </c>
      <c r="AU130" s="71">
        <v>2</v>
      </c>
      <c r="AV130" s="71">
        <v>0</v>
      </c>
      <c r="AW130" s="71">
        <v>3</v>
      </c>
      <c r="AX130" s="71"/>
      <c r="AY130" s="72"/>
      <c r="AZ130" s="71">
        <v>30003.600000000009</v>
      </c>
      <c r="BA130" s="71">
        <v>24506.200000000012</v>
      </c>
      <c r="BB130" s="71">
        <v>1990</v>
      </c>
      <c r="BC130" s="71">
        <v>211</v>
      </c>
      <c r="BD130" s="71">
        <v>0</v>
      </c>
      <c r="BE130" s="71">
        <v>55489</v>
      </c>
      <c r="BF130" s="71"/>
      <c r="BG130" s="72"/>
      <c r="BH130" s="71">
        <v>3.9020000000000001</v>
      </c>
      <c r="BI130" s="71">
        <v>0</v>
      </c>
      <c r="BJ130" s="71">
        <v>11611.368</v>
      </c>
      <c r="BK130" s="71">
        <v>2111.5920000000001</v>
      </c>
      <c r="BL130" s="71">
        <v>699.76699999999994</v>
      </c>
      <c r="BM130" s="71">
        <v>0</v>
      </c>
      <c r="BN130" s="72"/>
      <c r="BO130" s="71">
        <v>1</v>
      </c>
      <c r="BP130" s="71">
        <v>0</v>
      </c>
      <c r="BQ130" s="71">
        <v>73</v>
      </c>
      <c r="BR130" s="71">
        <v>8</v>
      </c>
      <c r="BS130" s="71">
        <v>79</v>
      </c>
      <c r="BT130" s="71">
        <v>0</v>
      </c>
      <c r="BU130"/>
      <c r="BV130" s="70">
        <v>13684.532999999999</v>
      </c>
      <c r="BW130" s="70">
        <v>120.321</v>
      </c>
      <c r="BX130" s="70">
        <v>509.36500000000001</v>
      </c>
      <c r="BY130" s="70">
        <v>12.226000000000001</v>
      </c>
      <c r="BZ130" s="70">
        <v>40.841000000000001</v>
      </c>
      <c r="CA130" s="70">
        <v>17.536000000000001</v>
      </c>
      <c r="CB130" s="70">
        <v>34.734000000000002</v>
      </c>
      <c r="CC130" s="70">
        <v>7.0730000000000004</v>
      </c>
      <c r="CD130" s="70">
        <v>0</v>
      </c>
    </row>
    <row r="131" spans="1:82">
      <c r="A131" s="70" t="s">
        <v>1697</v>
      </c>
      <c r="B131" s="70">
        <v>119</v>
      </c>
      <c r="C131" s="70">
        <v>18</v>
      </c>
      <c r="D131" s="70">
        <v>7</v>
      </c>
      <c r="E131" s="70">
        <v>2021</v>
      </c>
      <c r="F131" s="70" t="s">
        <v>160</v>
      </c>
      <c r="G131" s="70" t="s">
        <v>1679</v>
      </c>
      <c r="H131" s="70" t="s">
        <v>1680</v>
      </c>
      <c r="I131" s="148"/>
      <c r="J131" s="71">
        <v>5263.4595579061934</v>
      </c>
      <c r="K131" s="71">
        <v>71.371491558272027</v>
      </c>
      <c r="L131" s="71">
        <v>32.189676693116446</v>
      </c>
      <c r="M131" s="71">
        <v>1849.8279857373577</v>
      </c>
      <c r="N131" s="71">
        <v>1891.7822069510623</v>
      </c>
      <c r="O131" s="71">
        <v>498.40999967205221</v>
      </c>
      <c r="P131" s="71">
        <v>358.88091575223444</v>
      </c>
      <c r="Q131" s="71">
        <v>88.8879484307826</v>
      </c>
      <c r="R131" s="71">
        <v>122.70395738088925</v>
      </c>
      <c r="S131" s="71">
        <v>157.82607453526001</v>
      </c>
      <c r="T131" s="72"/>
      <c r="U131" s="71">
        <v>395711817</v>
      </c>
      <c r="V131" s="71">
        <v>31236</v>
      </c>
      <c r="W131" s="71">
        <v>561</v>
      </c>
      <c r="X131" s="71">
        <v>477650</v>
      </c>
      <c r="Y131" s="71">
        <v>770057</v>
      </c>
      <c r="Z131" s="71">
        <v>366711</v>
      </c>
      <c r="AA131" s="71">
        <v>77235</v>
      </c>
      <c r="AB131" s="71">
        <v>1522390</v>
      </c>
      <c r="AC131" s="71">
        <v>21101701.999999996</v>
      </c>
      <c r="AD131" s="71">
        <v>157.82607453526001</v>
      </c>
      <c r="AE131" s="72"/>
      <c r="AF131" s="71">
        <v>2436128632.9585156</v>
      </c>
      <c r="AG131" s="71">
        <v>53825324.356896564</v>
      </c>
      <c r="AH131" s="71">
        <v>6475605.2096315119</v>
      </c>
      <c r="AI131" s="71">
        <v>3087105026.4022994</v>
      </c>
      <c r="AJ131" s="71">
        <v>2817516197.0701752</v>
      </c>
      <c r="AK131" s="71">
        <v>0</v>
      </c>
      <c r="AL131" s="71">
        <v>0</v>
      </c>
      <c r="AM131" s="71">
        <v>199834830.15972111</v>
      </c>
      <c r="AN131" s="71">
        <v>0</v>
      </c>
      <c r="AO131" s="71">
        <v>0</v>
      </c>
      <c r="AP131" s="71">
        <v>8600885616.1572399</v>
      </c>
      <c r="AQ131" s="72"/>
      <c r="AR131" s="71">
        <v>8366</v>
      </c>
      <c r="AS131" s="71">
        <v>830</v>
      </c>
      <c r="AT131" s="71">
        <v>1</v>
      </c>
      <c r="AU131" s="71">
        <v>2</v>
      </c>
      <c r="AV131" s="71">
        <v>0</v>
      </c>
      <c r="AW131" s="71">
        <v>3</v>
      </c>
      <c r="AX131" s="71"/>
      <c r="AY131" s="72"/>
      <c r="AZ131" s="71">
        <v>33436.000000000087</v>
      </c>
      <c r="BA131" s="71">
        <v>27615.500000000011</v>
      </c>
      <c r="BB131" s="71">
        <v>1990</v>
      </c>
      <c r="BC131" s="71">
        <v>211</v>
      </c>
      <c r="BD131" s="71">
        <v>0</v>
      </c>
      <c r="BE131" s="71">
        <v>55489</v>
      </c>
      <c r="BF131" s="71"/>
      <c r="BG131" s="72"/>
      <c r="BH131" s="71">
        <v>3.5390000000000001</v>
      </c>
      <c r="BI131" s="71">
        <v>0</v>
      </c>
      <c r="BJ131" s="71">
        <v>12170.324000000001</v>
      </c>
      <c r="BK131" s="71">
        <v>2360.451</v>
      </c>
      <c r="BL131" s="71">
        <v>773.68499999999995</v>
      </c>
      <c r="BM131" s="71">
        <v>0</v>
      </c>
      <c r="BN131" s="72"/>
      <c r="BO131" s="71">
        <v>1</v>
      </c>
      <c r="BP131" s="71">
        <v>0</v>
      </c>
      <c r="BQ131" s="71">
        <v>72</v>
      </c>
      <c r="BR131" s="71">
        <v>8</v>
      </c>
      <c r="BS131" s="71">
        <v>83</v>
      </c>
      <c r="BT131" s="71">
        <v>0</v>
      </c>
      <c r="BU131"/>
      <c r="BV131" s="70">
        <v>14433.705</v>
      </c>
      <c r="BW131" s="70">
        <v>108.40600000000001</v>
      </c>
      <c r="BX131" s="70">
        <v>643.649</v>
      </c>
      <c r="BY131" s="70">
        <v>12.932</v>
      </c>
      <c r="BZ131" s="70">
        <v>43.887</v>
      </c>
      <c r="CA131" s="70">
        <v>20.748999999999999</v>
      </c>
      <c r="CB131" s="70">
        <v>33.18</v>
      </c>
      <c r="CC131" s="70">
        <v>11.491</v>
      </c>
      <c r="CD131" s="70">
        <v>0</v>
      </c>
    </row>
    <row r="132" spans="1:82">
      <c r="A132" s="70" t="s">
        <v>1698</v>
      </c>
      <c r="B132" s="70">
        <v>119</v>
      </c>
      <c r="C132" s="70">
        <v>19</v>
      </c>
      <c r="D132" s="70">
        <v>7</v>
      </c>
      <c r="E132" s="70">
        <v>2022</v>
      </c>
      <c r="F132" s="70" t="s">
        <v>161</v>
      </c>
      <c r="G132" s="70" t="s">
        <v>1679</v>
      </c>
      <c r="H132" s="70" t="s">
        <v>1680</v>
      </c>
      <c r="I132" s="148"/>
      <c r="J132" s="71">
        <v>5046.1077717078933</v>
      </c>
      <c r="K132" s="71">
        <v>62.86115015464879</v>
      </c>
      <c r="L132" s="71">
        <v>22.866897867449666</v>
      </c>
      <c r="M132" s="71">
        <v>1832.4896028586568</v>
      </c>
      <c r="N132" s="71">
        <v>1950.9879577650427</v>
      </c>
      <c r="O132" s="71">
        <v>525.18478788950199</v>
      </c>
      <c r="P132" s="71">
        <v>355.28167668680828</v>
      </c>
      <c r="Q132" s="71">
        <v>89.719170596701602</v>
      </c>
      <c r="R132" s="71">
        <v>118.44614033648571</v>
      </c>
      <c r="S132" s="71">
        <v>156.58932766096461</v>
      </c>
      <c r="T132" s="72"/>
      <c r="U132" s="71">
        <v>413430560</v>
      </c>
      <c r="V132" s="71">
        <v>31236</v>
      </c>
      <c r="W132" s="71">
        <v>561</v>
      </c>
      <c r="X132" s="71">
        <v>477650</v>
      </c>
      <c r="Y132" s="71">
        <v>778087</v>
      </c>
      <c r="Z132" s="71">
        <v>367132</v>
      </c>
      <c r="AA132" s="71">
        <v>77626</v>
      </c>
      <c r="AB132" s="71">
        <v>1524026</v>
      </c>
      <c r="AC132" s="71">
        <v>20625303.999999996</v>
      </c>
      <c r="AD132" s="71">
        <v>156.58932766096461</v>
      </c>
      <c r="AE132" s="72"/>
      <c r="AF132" s="71">
        <v>2420820861.4715352</v>
      </c>
      <c r="AG132" s="71">
        <v>51486493.138202451</v>
      </c>
      <c r="AH132" s="71">
        <v>5253410.9174807891</v>
      </c>
      <c r="AI132" s="71">
        <v>3013121389.5932159</v>
      </c>
      <c r="AJ132" s="71">
        <v>2990926530.0405746</v>
      </c>
      <c r="AK132" s="71">
        <v>0</v>
      </c>
      <c r="AL132" s="71">
        <v>0</v>
      </c>
      <c r="AM132" s="71">
        <v>196793353.98609871</v>
      </c>
      <c r="AN132" s="71">
        <v>0</v>
      </c>
      <c r="AO132" s="71">
        <v>0</v>
      </c>
      <c r="AP132" s="71">
        <v>8678402039.1471081</v>
      </c>
      <c r="AQ132" s="72"/>
      <c r="AR132" s="71">
        <v>9481</v>
      </c>
      <c r="AS132" s="71">
        <v>832</v>
      </c>
      <c r="AT132" s="71">
        <v>1</v>
      </c>
      <c r="AU132" s="71">
        <v>2</v>
      </c>
      <c r="AV132" s="71">
        <v>0</v>
      </c>
      <c r="AW132" s="71">
        <v>3</v>
      </c>
      <c r="AX132" s="71"/>
      <c r="AY132" s="72"/>
      <c r="AZ132" s="71">
        <v>37574.300000000221</v>
      </c>
      <c r="BA132" s="71">
        <v>27675.100000000006</v>
      </c>
      <c r="BB132" s="71">
        <v>1990</v>
      </c>
      <c r="BC132" s="71">
        <v>211</v>
      </c>
      <c r="BD132" s="71">
        <v>0</v>
      </c>
      <c r="BE132" s="71">
        <v>55489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1699</v>
      </c>
      <c r="B133" s="70">
        <v>119</v>
      </c>
      <c r="C133" s="70">
        <v>20</v>
      </c>
      <c r="D133" s="70">
        <v>7</v>
      </c>
      <c r="E133" s="70">
        <v>2023</v>
      </c>
      <c r="F133" s="70" t="s">
        <v>1539</v>
      </c>
      <c r="G133" s="70" t="s">
        <v>1679</v>
      </c>
      <c r="H133" s="70" t="s">
        <v>1680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10683</v>
      </c>
      <c r="AS133" s="71">
        <v>833</v>
      </c>
      <c r="AT133" s="71">
        <v>1</v>
      </c>
      <c r="AU133" s="71">
        <v>2</v>
      </c>
      <c r="AV133" s="71">
        <v>0</v>
      </c>
      <c r="AW133" s="71">
        <v>3</v>
      </c>
      <c r="AX133" s="71"/>
      <c r="AY133" s="72"/>
      <c r="AZ133" s="71">
        <v>41950.70000000015</v>
      </c>
      <c r="BA133" s="71">
        <v>27700.800000000007</v>
      </c>
      <c r="BB133" s="71">
        <v>1990</v>
      </c>
      <c r="BC133" s="71">
        <v>211</v>
      </c>
      <c r="BD133" s="71">
        <v>0</v>
      </c>
      <c r="BE133" s="71">
        <v>55489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1700</v>
      </c>
      <c r="B134" s="70">
        <v>119</v>
      </c>
      <c r="C134" s="70">
        <v>21</v>
      </c>
      <c r="D134" s="70">
        <v>7</v>
      </c>
      <c r="E134" s="70">
        <v>2024</v>
      </c>
      <c r="F134" s="70" t="s">
        <v>1585</v>
      </c>
      <c r="G134" s="70" t="s">
        <v>1679</v>
      </c>
      <c r="H134" s="70" t="s">
        <v>1680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1701</v>
      </c>
      <c r="B135" s="70">
        <v>86</v>
      </c>
      <c r="C135" s="70">
        <v>1</v>
      </c>
      <c r="D135" s="70">
        <v>6</v>
      </c>
      <c r="E135" s="70">
        <v>1990</v>
      </c>
      <c r="F135" s="70" t="s">
        <v>787</v>
      </c>
      <c r="G135" s="70" t="s">
        <v>1702</v>
      </c>
      <c r="H135" s="70" t="s">
        <v>1703</v>
      </c>
      <c r="I135" s="148"/>
      <c r="J135" s="71">
        <v>7818.869119774683</v>
      </c>
      <c r="K135" s="71">
        <v>105.2194144316438</v>
      </c>
      <c r="L135" s="71">
        <v>59.396621223298602</v>
      </c>
      <c r="M135" s="71">
        <v>1579.5229602676579</v>
      </c>
      <c r="N135" s="71">
        <v>1252.6179289164679</v>
      </c>
      <c r="O135" s="71">
        <v>794.77925129235769</v>
      </c>
      <c r="P135" s="71">
        <v>661.33304595299614</v>
      </c>
      <c r="Q135" s="71">
        <v>90.992527394786904</v>
      </c>
      <c r="R135" s="71">
        <v>729.26044114494368</v>
      </c>
      <c r="S135" s="71">
        <v>114.8352035670041</v>
      </c>
      <c r="T135" s="72"/>
      <c r="U135" s="71">
        <v>328088307</v>
      </c>
      <c r="V135" s="71">
        <v>46593</v>
      </c>
      <c r="W135" s="71">
        <v>621</v>
      </c>
      <c r="X135" s="71">
        <v>588136</v>
      </c>
      <c r="Y135" s="71">
        <v>539151</v>
      </c>
      <c r="Z135" s="71">
        <v>326902</v>
      </c>
      <c r="AA135" s="71">
        <v>160579</v>
      </c>
      <c r="AB135" s="71">
        <v>1477410</v>
      </c>
      <c r="AC135" s="71">
        <v>126309221</v>
      </c>
      <c r="AD135" s="71">
        <v>114.8352035670041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1704</v>
      </c>
      <c r="B136" s="70">
        <v>87</v>
      </c>
      <c r="C136" s="70">
        <v>2</v>
      </c>
      <c r="D136" s="70">
        <v>6</v>
      </c>
      <c r="E136" s="70">
        <v>2005</v>
      </c>
      <c r="F136" s="70" t="s">
        <v>789</v>
      </c>
      <c r="G136" s="70" t="s">
        <v>1702</v>
      </c>
      <c r="H136" s="70" t="s">
        <v>1703</v>
      </c>
      <c r="I136" s="148"/>
      <c r="J136" s="71">
        <v>5755.2515412586381</v>
      </c>
      <c r="K136" s="71">
        <v>72.122351553920495</v>
      </c>
      <c r="L136" s="71">
        <v>53.541558139890299</v>
      </c>
      <c r="M136" s="71">
        <v>2490.7790911812908</v>
      </c>
      <c r="N136" s="71">
        <v>1781.080613517031</v>
      </c>
      <c r="O136" s="71">
        <v>1052.505730646448</v>
      </c>
      <c r="P136" s="71">
        <v>574.77623896831142</v>
      </c>
      <c r="Q136" s="71">
        <v>88.3010728019715</v>
      </c>
      <c r="R136" s="71">
        <v>304.92359464538919</v>
      </c>
      <c r="S136" s="71">
        <v>376.13743844999999</v>
      </c>
      <c r="T136" s="72"/>
      <c r="U136" s="71">
        <v>255212400</v>
      </c>
      <c r="V136" s="71">
        <v>35185</v>
      </c>
      <c r="W136" s="71">
        <v>479</v>
      </c>
      <c r="X136" s="71">
        <v>506554</v>
      </c>
      <c r="Y136" s="71">
        <v>662984</v>
      </c>
      <c r="Z136" s="71">
        <v>500957</v>
      </c>
      <c r="AA136" s="71">
        <v>114300</v>
      </c>
      <c r="AB136" s="71">
        <v>1498805</v>
      </c>
      <c r="AC136" s="71">
        <v>53919424</v>
      </c>
      <c r="AD136" s="71">
        <v>376.13743844999999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1705</v>
      </c>
      <c r="B137" s="70">
        <v>88</v>
      </c>
      <c r="C137" s="70">
        <v>3</v>
      </c>
      <c r="D137" s="70">
        <v>6</v>
      </c>
      <c r="E137" s="70">
        <v>2006</v>
      </c>
      <c r="F137" s="70" t="s">
        <v>790</v>
      </c>
      <c r="G137" s="70" t="s">
        <v>1702</v>
      </c>
      <c r="H137" s="70" t="s">
        <v>1703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1706</v>
      </c>
      <c r="B138" s="70">
        <v>89</v>
      </c>
      <c r="C138" s="70">
        <v>4</v>
      </c>
      <c r="D138" s="70">
        <v>6</v>
      </c>
      <c r="E138" s="70">
        <v>2007</v>
      </c>
      <c r="F138" s="70" t="s">
        <v>791</v>
      </c>
      <c r="G138" s="70" t="s">
        <v>1702</v>
      </c>
      <c r="H138" s="70" t="s">
        <v>1703</v>
      </c>
      <c r="I138" s="148"/>
      <c r="J138" s="71">
        <v>6132.5283238040329</v>
      </c>
      <c r="K138" s="71">
        <v>88.92286098348454</v>
      </c>
      <c r="L138" s="71">
        <v>62.711765581707922</v>
      </c>
      <c r="M138" s="71">
        <v>2307.9373650935831</v>
      </c>
      <c r="N138" s="71">
        <v>1936.2590524125289</v>
      </c>
      <c r="O138" s="71">
        <v>1015.575699064396</v>
      </c>
      <c r="P138" s="71">
        <v>568.1799859282072</v>
      </c>
      <c r="Q138" s="71">
        <v>93.623361185480505</v>
      </c>
      <c r="R138" s="71">
        <v>300.9975128820256</v>
      </c>
      <c r="S138" s="71">
        <v>279.03363954550002</v>
      </c>
      <c r="T138" s="72"/>
      <c r="U138" s="71">
        <v>290385873</v>
      </c>
      <c r="V138" s="71">
        <v>32706</v>
      </c>
      <c r="W138" s="71">
        <v>738</v>
      </c>
      <c r="X138" s="71">
        <v>599829</v>
      </c>
      <c r="Y138" s="71">
        <v>678299</v>
      </c>
      <c r="Z138" s="71">
        <v>502498</v>
      </c>
      <c r="AA138" s="71">
        <v>111266</v>
      </c>
      <c r="AB138" s="71">
        <v>1505111</v>
      </c>
      <c r="AC138" s="71">
        <v>54752345</v>
      </c>
      <c r="AD138" s="71">
        <v>279.03363954550002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1707</v>
      </c>
      <c r="B139" s="70">
        <v>90</v>
      </c>
      <c r="C139" s="70">
        <v>5</v>
      </c>
      <c r="D139" s="70">
        <v>6</v>
      </c>
      <c r="E139" s="70">
        <v>2008</v>
      </c>
      <c r="F139" s="70" t="s">
        <v>792</v>
      </c>
      <c r="G139" s="70" t="s">
        <v>1702</v>
      </c>
      <c r="H139" s="70" t="s">
        <v>1703</v>
      </c>
      <c r="I139" s="148"/>
      <c r="J139" s="71">
        <v>5796.6565014043063</v>
      </c>
      <c r="K139" s="71">
        <v>69.765992432905989</v>
      </c>
      <c r="L139" s="71">
        <v>56.574838473219437</v>
      </c>
      <c r="M139" s="71">
        <v>2527.413222047297</v>
      </c>
      <c r="N139" s="71">
        <v>1754.8898495618801</v>
      </c>
      <c r="O139" s="71">
        <v>981.79156771665907</v>
      </c>
      <c r="P139" s="71">
        <v>555.19901214859726</v>
      </c>
      <c r="Q139" s="71">
        <v>92.297412576912194</v>
      </c>
      <c r="R139" s="71">
        <v>252.95990200866621</v>
      </c>
      <c r="S139" s="71">
        <v>271.10773083414011</v>
      </c>
      <c r="T139" s="72"/>
      <c r="U139" s="71">
        <v>309633143</v>
      </c>
      <c r="V139" s="71">
        <v>32706</v>
      </c>
      <c r="W139" s="71">
        <v>738</v>
      </c>
      <c r="X139" s="71">
        <v>599829</v>
      </c>
      <c r="Y139" s="71">
        <v>686499</v>
      </c>
      <c r="Z139" s="71">
        <v>502832</v>
      </c>
      <c r="AA139" s="71">
        <v>108848</v>
      </c>
      <c r="AB139" s="71">
        <v>1508200</v>
      </c>
      <c r="AC139" s="71">
        <v>47780645</v>
      </c>
      <c r="AD139" s="71">
        <v>271.10773083414011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1708</v>
      </c>
      <c r="B140" s="70">
        <v>91</v>
      </c>
      <c r="C140" s="70">
        <v>6</v>
      </c>
      <c r="D140" s="70">
        <v>6</v>
      </c>
      <c r="E140" s="70">
        <v>2009</v>
      </c>
      <c r="F140" s="70" t="s">
        <v>176</v>
      </c>
      <c r="G140" s="1064" t="s">
        <v>1702</v>
      </c>
      <c r="H140" s="70" t="s">
        <v>1703</v>
      </c>
      <c r="I140" s="148"/>
      <c r="J140" s="71">
        <v>6054.7696972751874</v>
      </c>
      <c r="K140" s="71">
        <v>52.005451731442292</v>
      </c>
      <c r="L140" s="71">
        <v>44.988406203138219</v>
      </c>
      <c r="M140" s="71">
        <v>2260.510808527084</v>
      </c>
      <c r="N140" s="71">
        <v>1551.485979955507</v>
      </c>
      <c r="O140" s="71">
        <v>999.26724789096716</v>
      </c>
      <c r="P140" s="71">
        <v>533.87062849557742</v>
      </c>
      <c r="Q140" s="71">
        <v>88.107770849597401</v>
      </c>
      <c r="R140" s="71">
        <v>228.787153425372</v>
      </c>
      <c r="S140" s="71">
        <v>242.61620747318</v>
      </c>
      <c r="T140" s="72"/>
      <c r="U140" s="71">
        <v>285845094</v>
      </c>
      <c r="V140" s="71">
        <v>33296</v>
      </c>
      <c r="W140" s="71">
        <v>703</v>
      </c>
      <c r="X140" s="71">
        <v>662029</v>
      </c>
      <c r="Y140" s="71">
        <v>694165</v>
      </c>
      <c r="Z140" s="71">
        <v>505154</v>
      </c>
      <c r="AA140" s="71">
        <v>107452</v>
      </c>
      <c r="AB140" s="71">
        <v>1511351</v>
      </c>
      <c r="AC140" s="71">
        <v>42159448</v>
      </c>
      <c r="AD140" s="71">
        <v>242.61620747318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3189.489</v>
      </c>
      <c r="BK140" s="71">
        <v>421.31200000000001</v>
      </c>
      <c r="BL140" s="71">
        <v>700.3660000000001</v>
      </c>
      <c r="BM140" s="71">
        <v>0</v>
      </c>
      <c r="BN140" s="72"/>
      <c r="BO140" s="71">
        <v>0</v>
      </c>
      <c r="BP140" s="71">
        <v>0</v>
      </c>
      <c r="BQ140" s="71">
        <v>68</v>
      </c>
      <c r="BR140" s="71">
        <v>6</v>
      </c>
      <c r="BS140" s="71">
        <v>97</v>
      </c>
      <c r="BT140" s="71">
        <v>0</v>
      </c>
      <c r="BU140"/>
      <c r="BV140" s="70">
        <v>3955.1959999999999</v>
      </c>
      <c r="BW140" s="70">
        <v>0.2</v>
      </c>
      <c r="BX140" s="70">
        <v>275.048</v>
      </c>
      <c r="BY140" s="70">
        <v>7.9640000000000004</v>
      </c>
      <c r="BZ140" s="70">
        <v>72.759</v>
      </c>
      <c r="CA140" s="70">
        <v>0</v>
      </c>
      <c r="CB140" s="70">
        <v>0</v>
      </c>
      <c r="CC140" s="70">
        <v>0</v>
      </c>
      <c r="CD140" s="70">
        <v>0</v>
      </c>
    </row>
    <row r="141" spans="1:82">
      <c r="A141" s="70" t="s">
        <v>1709</v>
      </c>
      <c r="B141" s="70">
        <v>92</v>
      </c>
      <c r="C141" s="70">
        <v>7</v>
      </c>
      <c r="D141" s="70">
        <v>6</v>
      </c>
      <c r="E141" s="70">
        <v>2010</v>
      </c>
      <c r="F141" s="70" t="s">
        <v>177</v>
      </c>
      <c r="G141" s="1064" t="s">
        <v>1702</v>
      </c>
      <c r="H141" s="70" t="s">
        <v>1703</v>
      </c>
      <c r="I141" s="148"/>
      <c r="J141" s="71">
        <v>6473.9282785399</v>
      </c>
      <c r="K141" s="71">
        <v>72.884195546413935</v>
      </c>
      <c r="L141" s="71">
        <v>41.84615188651545</v>
      </c>
      <c r="M141" s="71">
        <v>2482.5252158546218</v>
      </c>
      <c r="N141" s="71">
        <v>1695.277249275475</v>
      </c>
      <c r="O141" s="71">
        <v>997.54762798501542</v>
      </c>
      <c r="P141" s="71">
        <v>538.91270100934196</v>
      </c>
      <c r="Q141" s="71">
        <v>91.979695245871497</v>
      </c>
      <c r="R141" s="71">
        <v>239.92493888907401</v>
      </c>
      <c r="S141" s="71">
        <v>247.02612516056001</v>
      </c>
      <c r="T141" s="72"/>
      <c r="U141" s="71">
        <v>298343428</v>
      </c>
      <c r="V141" s="71">
        <v>33296</v>
      </c>
      <c r="W141" s="71">
        <v>703</v>
      </c>
      <c r="X141" s="71">
        <v>662029</v>
      </c>
      <c r="Y141" s="71">
        <v>699850</v>
      </c>
      <c r="Z141" s="71">
        <v>506628</v>
      </c>
      <c r="AA141" s="71">
        <v>105758</v>
      </c>
      <c r="AB141" s="71">
        <v>1511855</v>
      </c>
      <c r="AC141" s="71">
        <v>41897748</v>
      </c>
      <c r="AD141" s="71">
        <v>247.02612516056001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3582.279</v>
      </c>
      <c r="BK141" s="71">
        <v>374.149</v>
      </c>
      <c r="BL141" s="71">
        <v>691.85559999999998</v>
      </c>
      <c r="BM141" s="71">
        <v>0</v>
      </c>
      <c r="BN141" s="72"/>
      <c r="BO141" s="71">
        <v>0</v>
      </c>
      <c r="BP141" s="71">
        <v>0</v>
      </c>
      <c r="BQ141" s="71">
        <v>70</v>
      </c>
      <c r="BR141" s="71">
        <v>6</v>
      </c>
      <c r="BS141" s="71">
        <v>93</v>
      </c>
      <c r="BT141" s="71">
        <v>0</v>
      </c>
      <c r="BU141"/>
      <c r="BV141" s="70">
        <v>4218.8256000000001</v>
      </c>
      <c r="BW141" s="70">
        <v>0.17399999999999999</v>
      </c>
      <c r="BX141" s="70">
        <v>353.089</v>
      </c>
      <c r="BY141" s="70">
        <v>7.1719999999999997</v>
      </c>
      <c r="BZ141" s="70">
        <v>69.022999999999996</v>
      </c>
      <c r="CA141" s="70">
        <v>0</v>
      </c>
      <c r="CB141" s="70">
        <v>0</v>
      </c>
      <c r="CC141" s="70">
        <v>0</v>
      </c>
      <c r="CD141" s="70">
        <v>0</v>
      </c>
    </row>
    <row r="142" spans="1:82">
      <c r="A142" s="70" t="s">
        <v>1710</v>
      </c>
      <c r="B142" s="70">
        <v>93</v>
      </c>
      <c r="C142" s="70">
        <v>8</v>
      </c>
      <c r="D142" s="70">
        <v>6</v>
      </c>
      <c r="E142" s="70">
        <v>2011</v>
      </c>
      <c r="F142" s="70" t="s">
        <v>178</v>
      </c>
      <c r="G142" s="70" t="s">
        <v>1702</v>
      </c>
      <c r="H142" s="70" t="s">
        <v>1703</v>
      </c>
      <c r="I142" s="148"/>
      <c r="J142" s="71">
        <v>6619.0668524217617</v>
      </c>
      <c r="K142" s="71">
        <v>76.763659284369282</v>
      </c>
      <c r="L142" s="71">
        <v>31.86732573414027</v>
      </c>
      <c r="M142" s="71">
        <v>3113.2791524020899</v>
      </c>
      <c r="N142" s="71">
        <v>2065.2793199244711</v>
      </c>
      <c r="O142" s="71">
        <v>985.73531483054921</v>
      </c>
      <c r="P142" s="71">
        <v>526.39219190030042</v>
      </c>
      <c r="Q142" s="71">
        <v>106.11533650466799</v>
      </c>
      <c r="R142" s="71">
        <v>237.88190897395791</v>
      </c>
      <c r="S142" s="71">
        <v>209.3011790235</v>
      </c>
      <c r="T142" s="72"/>
      <c r="U142" s="71">
        <v>297225293</v>
      </c>
      <c r="V142" s="71">
        <v>33296</v>
      </c>
      <c r="W142" s="71">
        <v>703</v>
      </c>
      <c r="X142" s="71">
        <v>662029</v>
      </c>
      <c r="Y142" s="71">
        <v>705150</v>
      </c>
      <c r="Z142" s="71">
        <v>511505</v>
      </c>
      <c r="AA142" s="71">
        <v>106375</v>
      </c>
      <c r="AB142" s="71">
        <v>1512109</v>
      </c>
      <c r="AC142" s="71">
        <v>41472273</v>
      </c>
      <c r="AD142" s="71">
        <v>209.3011790235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3578.3470000000002</v>
      </c>
      <c r="BK142" s="71">
        <v>416.51299999999998</v>
      </c>
      <c r="BL142" s="71">
        <v>693.63</v>
      </c>
      <c r="BM142" s="71">
        <v>0</v>
      </c>
      <c r="BN142" s="72"/>
      <c r="BO142" s="71">
        <v>0</v>
      </c>
      <c r="BP142" s="71">
        <v>0</v>
      </c>
      <c r="BQ142" s="71">
        <v>77</v>
      </c>
      <c r="BR142" s="71">
        <v>6</v>
      </c>
      <c r="BS142" s="71">
        <v>94</v>
      </c>
      <c r="BT142" s="71">
        <v>0</v>
      </c>
      <c r="BU142"/>
      <c r="BV142" s="70">
        <v>4334.5079999999998</v>
      </c>
      <c r="BW142" s="70">
        <v>0</v>
      </c>
      <c r="BX142" s="70">
        <v>274.642</v>
      </c>
      <c r="BY142" s="70">
        <v>10.173999999999999</v>
      </c>
      <c r="BZ142" s="70">
        <v>69.165999999999997</v>
      </c>
      <c r="CA142" s="70">
        <v>0</v>
      </c>
      <c r="CB142" s="70">
        <v>0</v>
      </c>
      <c r="CC142" s="70">
        <v>0</v>
      </c>
      <c r="CD142" s="70">
        <v>0</v>
      </c>
    </row>
    <row r="143" spans="1:82">
      <c r="A143" s="70" t="s">
        <v>1711</v>
      </c>
      <c r="B143" s="70">
        <v>94</v>
      </c>
      <c r="C143" s="70">
        <v>9</v>
      </c>
      <c r="D143" s="70">
        <v>6</v>
      </c>
      <c r="E143" s="70">
        <v>2012</v>
      </c>
      <c r="F143" s="70" t="s">
        <v>179</v>
      </c>
      <c r="G143" s="70" t="s">
        <v>1702</v>
      </c>
      <c r="H143" s="70" t="s">
        <v>1703</v>
      </c>
      <c r="I143" s="148"/>
      <c r="J143" s="71">
        <v>6529.5366029491597</v>
      </c>
      <c r="K143" s="71">
        <v>72.350785664876568</v>
      </c>
      <c r="L143" s="71">
        <v>31.253839317275261</v>
      </c>
      <c r="M143" s="71">
        <v>3309.5009294080519</v>
      </c>
      <c r="N143" s="71">
        <v>2152.770832510329</v>
      </c>
      <c r="O143" s="71">
        <v>985.63391074636115</v>
      </c>
      <c r="P143" s="71">
        <v>527.29194888044492</v>
      </c>
      <c r="Q143" s="71">
        <v>118.57463893212601</v>
      </c>
      <c r="R143" s="71">
        <v>250.22242510499461</v>
      </c>
      <c r="S143" s="71">
        <v>198.62081935562</v>
      </c>
      <c r="T143" s="72"/>
      <c r="U143" s="71">
        <v>286678538</v>
      </c>
      <c r="V143" s="71">
        <v>33296</v>
      </c>
      <c r="W143" s="71">
        <v>703</v>
      </c>
      <c r="X143" s="71">
        <v>662029</v>
      </c>
      <c r="Y143" s="71">
        <v>732306</v>
      </c>
      <c r="Z143" s="71">
        <v>515509</v>
      </c>
      <c r="AA143" s="71">
        <v>105954</v>
      </c>
      <c r="AB143" s="71">
        <v>1555160</v>
      </c>
      <c r="AC143" s="71">
        <v>42493826</v>
      </c>
      <c r="AD143" s="71">
        <v>198.62081935562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3616.1379999999999</v>
      </c>
      <c r="BK143" s="71">
        <v>434.37</v>
      </c>
      <c r="BL143" s="71">
        <v>755.37700000000007</v>
      </c>
      <c r="BM143" s="71">
        <v>0</v>
      </c>
      <c r="BN143" s="72"/>
      <c r="BO143" s="71">
        <v>0</v>
      </c>
      <c r="BP143" s="71">
        <v>0</v>
      </c>
      <c r="BQ143" s="71">
        <v>76</v>
      </c>
      <c r="BR143" s="71">
        <v>6</v>
      </c>
      <c r="BS143" s="71">
        <v>92</v>
      </c>
      <c r="BT143" s="71">
        <v>0</v>
      </c>
      <c r="BU143"/>
      <c r="BV143" s="70">
        <v>4464.6629999999996</v>
      </c>
      <c r="BW143" s="70">
        <v>0</v>
      </c>
      <c r="BX143" s="70">
        <v>244.97499999999999</v>
      </c>
      <c r="BY143" s="70">
        <v>6.95</v>
      </c>
      <c r="BZ143" s="70">
        <v>89.296999999999997</v>
      </c>
      <c r="CA143" s="70">
        <v>0</v>
      </c>
      <c r="CB143" s="70">
        <v>0</v>
      </c>
      <c r="CC143" s="70">
        <v>0</v>
      </c>
      <c r="CD143" s="70">
        <v>0</v>
      </c>
    </row>
    <row r="144" spans="1:82">
      <c r="A144" s="70" t="s">
        <v>1712</v>
      </c>
      <c r="B144" s="70">
        <v>95</v>
      </c>
      <c r="C144" s="70">
        <v>10</v>
      </c>
      <c r="D144" s="70">
        <v>6</v>
      </c>
      <c r="E144" s="70">
        <v>2013</v>
      </c>
      <c r="F144" s="70" t="s">
        <v>180</v>
      </c>
      <c r="G144" s="70" t="s">
        <v>1702</v>
      </c>
      <c r="H144" s="70" t="s">
        <v>1703</v>
      </c>
      <c r="I144" s="148"/>
      <c r="J144" s="71">
        <v>6612.7519138643047</v>
      </c>
      <c r="K144" s="71">
        <v>61.911722529928937</v>
      </c>
      <c r="L144" s="71">
        <v>31.21658958202481</v>
      </c>
      <c r="M144" s="71">
        <v>3234.9570461479052</v>
      </c>
      <c r="N144" s="71">
        <v>2335.1486885306308</v>
      </c>
      <c r="O144" s="71">
        <v>952.78553104483763</v>
      </c>
      <c r="P144" s="71">
        <v>532.18609056911669</v>
      </c>
      <c r="Q144" s="71">
        <v>120.19318307950201</v>
      </c>
      <c r="R144" s="71">
        <v>260.61687491379598</v>
      </c>
      <c r="S144" s="71">
        <v>238.47401062416</v>
      </c>
      <c r="T144" s="72"/>
      <c r="U144" s="71">
        <v>270396759</v>
      </c>
      <c r="V144" s="71">
        <v>33296</v>
      </c>
      <c r="W144" s="71">
        <v>703</v>
      </c>
      <c r="X144" s="71">
        <v>662029</v>
      </c>
      <c r="Y144" s="71">
        <v>735197</v>
      </c>
      <c r="Z144" s="71">
        <v>520578</v>
      </c>
      <c r="AA144" s="71">
        <v>106536</v>
      </c>
      <c r="AB144" s="71">
        <v>1553789</v>
      </c>
      <c r="AC144" s="71">
        <v>43202931</v>
      </c>
      <c r="AD144" s="71">
        <v>238.47401062416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3880.7040000000002</v>
      </c>
      <c r="BK144" s="71">
        <v>433.48599999999999</v>
      </c>
      <c r="BL144" s="71">
        <v>846.35500000000002</v>
      </c>
      <c r="BM144" s="71">
        <v>0</v>
      </c>
      <c r="BN144" s="72"/>
      <c r="BO144" s="71">
        <v>0</v>
      </c>
      <c r="BP144" s="71">
        <v>0</v>
      </c>
      <c r="BQ144" s="71">
        <v>77</v>
      </c>
      <c r="BR144" s="71">
        <v>5</v>
      </c>
      <c r="BS144" s="71">
        <v>95</v>
      </c>
      <c r="BT144" s="71">
        <v>0</v>
      </c>
      <c r="BU144"/>
      <c r="BV144" s="70">
        <v>4778.8469999999998</v>
      </c>
      <c r="BW144" s="70">
        <v>0</v>
      </c>
      <c r="BX144" s="70">
        <v>286.99400000000003</v>
      </c>
      <c r="BY144" s="70">
        <v>8.2959999999999994</v>
      </c>
      <c r="BZ144" s="70">
        <v>86.408000000000001</v>
      </c>
      <c r="CA144" s="70">
        <v>0</v>
      </c>
      <c r="CB144" s="70">
        <v>0</v>
      </c>
      <c r="CC144" s="70">
        <v>0</v>
      </c>
      <c r="CD144" s="70">
        <v>0</v>
      </c>
    </row>
    <row r="145" spans="1:82">
      <c r="A145" s="70" t="s">
        <v>1713</v>
      </c>
      <c r="B145" s="70">
        <v>96</v>
      </c>
      <c r="C145" s="70">
        <v>11</v>
      </c>
      <c r="D145" s="70">
        <v>6</v>
      </c>
      <c r="E145" s="70">
        <v>2014</v>
      </c>
      <c r="F145" s="70" t="s">
        <v>181</v>
      </c>
      <c r="G145" s="70" t="s">
        <v>1702</v>
      </c>
      <c r="H145" s="70" t="s">
        <v>1703</v>
      </c>
      <c r="I145" s="148"/>
      <c r="J145" s="71">
        <v>6409.881808992106</v>
      </c>
      <c r="K145" s="71">
        <v>65.235176754538656</v>
      </c>
      <c r="L145" s="71">
        <v>35.849085316991342</v>
      </c>
      <c r="M145" s="71">
        <v>3457.4381855267939</v>
      </c>
      <c r="N145" s="71">
        <v>2100.451606656276</v>
      </c>
      <c r="O145" s="71">
        <v>910.14358828101081</v>
      </c>
      <c r="P145" s="71">
        <v>534.98244056196961</v>
      </c>
      <c r="Q145" s="71">
        <v>115.09866495371099</v>
      </c>
      <c r="R145" s="71">
        <v>256.02798095893672</v>
      </c>
      <c r="S145" s="71">
        <v>218.54277016724001</v>
      </c>
      <c r="T145" s="72"/>
      <c r="U145" s="71">
        <v>283180150</v>
      </c>
      <c r="V145" s="71">
        <v>28668</v>
      </c>
      <c r="W145" s="71">
        <v>778</v>
      </c>
      <c r="X145" s="71">
        <v>656255</v>
      </c>
      <c r="Y145" s="71">
        <v>739276</v>
      </c>
      <c r="Z145" s="71">
        <v>523746</v>
      </c>
      <c r="AA145" s="71">
        <v>106542</v>
      </c>
      <c r="AB145" s="71">
        <v>1550831</v>
      </c>
      <c r="AC145" s="71">
        <v>42575676</v>
      </c>
      <c r="AD145" s="71">
        <v>218.54277016724001</v>
      </c>
      <c r="AE145" s="72"/>
      <c r="AF145" s="71"/>
      <c r="AG145" s="71"/>
      <c r="AH145" s="71"/>
      <c r="AI145" s="71"/>
      <c r="AJ145" s="71"/>
      <c r="AK145" s="71"/>
      <c r="AL145" s="71"/>
      <c r="AM145" s="71"/>
      <c r="AN145" s="71"/>
      <c r="AO145" s="71"/>
      <c r="AP145" s="71"/>
      <c r="AQ145" s="72"/>
      <c r="AR145" s="71">
        <v>15372</v>
      </c>
      <c r="AS145" s="71">
        <v>1186</v>
      </c>
      <c r="AT145" s="71">
        <v>0</v>
      </c>
      <c r="AU145" s="71">
        <v>0</v>
      </c>
      <c r="AV145" s="71">
        <v>0</v>
      </c>
      <c r="AW145" s="71">
        <v>2</v>
      </c>
      <c r="AX145" s="71"/>
      <c r="AY145" s="72"/>
      <c r="AZ145" s="71">
        <v>57097.2</v>
      </c>
      <c r="BA145" s="71">
        <v>71164.599999999991</v>
      </c>
      <c r="BB145" s="71">
        <v>0</v>
      </c>
      <c r="BC145" s="71">
        <v>0</v>
      </c>
      <c r="BD145" s="71">
        <v>0</v>
      </c>
      <c r="BE145" s="71">
        <v>10555.1</v>
      </c>
      <c r="BF145" s="71"/>
      <c r="BG145" s="72"/>
      <c r="BH145" s="71">
        <v>0</v>
      </c>
      <c r="BI145" s="71">
        <v>0</v>
      </c>
      <c r="BJ145" s="71">
        <v>3905.18</v>
      </c>
      <c r="BK145" s="71">
        <v>421.15699999999998</v>
      </c>
      <c r="BL145" s="71">
        <v>795.47799999999995</v>
      </c>
      <c r="BM145" s="71">
        <v>0</v>
      </c>
      <c r="BN145" s="72"/>
      <c r="BO145" s="71">
        <v>0</v>
      </c>
      <c r="BP145" s="71">
        <v>0</v>
      </c>
      <c r="BQ145" s="71">
        <v>78</v>
      </c>
      <c r="BR145" s="71">
        <v>5</v>
      </c>
      <c r="BS145" s="71">
        <v>94</v>
      </c>
      <c r="BT145" s="71">
        <v>0</v>
      </c>
      <c r="BU145"/>
      <c r="BV145" s="70">
        <v>4774.7420000000002</v>
      </c>
      <c r="BW145" s="70">
        <v>0</v>
      </c>
      <c r="BX145" s="70">
        <v>258.43099999999998</v>
      </c>
      <c r="BY145" s="70">
        <v>5.7789999999999999</v>
      </c>
      <c r="BZ145" s="70">
        <v>82.863</v>
      </c>
      <c r="CA145" s="70">
        <v>0</v>
      </c>
      <c r="CB145" s="70">
        <v>0</v>
      </c>
      <c r="CC145" s="70">
        <v>0</v>
      </c>
      <c r="CD145" s="70">
        <v>0</v>
      </c>
    </row>
    <row r="146" spans="1:82">
      <c r="A146" s="70" t="s">
        <v>1714</v>
      </c>
      <c r="B146" s="70">
        <v>97</v>
      </c>
      <c r="C146" s="70">
        <v>12</v>
      </c>
      <c r="D146" s="70">
        <v>6</v>
      </c>
      <c r="E146" s="70">
        <v>2015</v>
      </c>
      <c r="F146" s="70" t="s">
        <v>182</v>
      </c>
      <c r="G146" s="70" t="s">
        <v>1702</v>
      </c>
      <c r="H146" s="70" t="s">
        <v>1703</v>
      </c>
      <c r="I146" s="148"/>
      <c r="J146" s="71">
        <v>6605.2454941176984</v>
      </c>
      <c r="K146" s="71">
        <v>62.803612300142383</v>
      </c>
      <c r="L146" s="71">
        <v>41.973521345303148</v>
      </c>
      <c r="M146" s="71">
        <v>3209.109950724182</v>
      </c>
      <c r="N146" s="71">
        <v>1931.141709021746</v>
      </c>
      <c r="O146" s="71">
        <v>905.65731988251855</v>
      </c>
      <c r="P146" s="71">
        <v>536.96797507116196</v>
      </c>
      <c r="Q146" s="71">
        <v>112.457593250587</v>
      </c>
      <c r="R146" s="71">
        <v>265.57472561672142</v>
      </c>
      <c r="S146" s="71">
        <v>211.40178969847051</v>
      </c>
      <c r="T146" s="72"/>
      <c r="U146" s="71">
        <v>312582578</v>
      </c>
      <c r="V146" s="71">
        <v>28668</v>
      </c>
      <c r="W146" s="71">
        <v>778</v>
      </c>
      <c r="X146" s="71">
        <v>656255</v>
      </c>
      <c r="Y146" s="71">
        <v>744565</v>
      </c>
      <c r="Z146" s="71">
        <v>526180</v>
      </c>
      <c r="AA146" s="71">
        <v>106853</v>
      </c>
      <c r="AB146" s="71">
        <v>1547850</v>
      </c>
      <c r="AC146" s="71">
        <v>45395666</v>
      </c>
      <c r="AD146" s="71">
        <v>211.40178969847051</v>
      </c>
      <c r="AE146" s="72"/>
      <c r="AF146" s="71">
        <v>2628026874.8278828</v>
      </c>
      <c r="AG146" s="71">
        <v>49837808.040814251</v>
      </c>
      <c r="AH146" s="71">
        <v>8083151.3022260517</v>
      </c>
      <c r="AI146" s="71">
        <v>4384876497.3264999</v>
      </c>
      <c r="AJ146" s="71">
        <v>2790771345.3749609</v>
      </c>
      <c r="AK146" s="71">
        <v>0</v>
      </c>
      <c r="AL146" s="71">
        <v>0</v>
      </c>
      <c r="AM146" s="71">
        <v>212126349.5134559</v>
      </c>
      <c r="AN146" s="71">
        <v>0</v>
      </c>
      <c r="AO146" s="71">
        <v>0</v>
      </c>
      <c r="AP146" s="71">
        <v>10073722026.385839</v>
      </c>
      <c r="AQ146" s="72"/>
      <c r="AR146" s="71">
        <v>16799</v>
      </c>
      <c r="AS146" s="71">
        <v>1571</v>
      </c>
      <c r="AT146" s="71">
        <v>0</v>
      </c>
      <c r="AU146" s="71">
        <v>0</v>
      </c>
      <c r="AV146" s="71">
        <v>0</v>
      </c>
      <c r="AW146" s="71">
        <v>2</v>
      </c>
      <c r="AX146" s="71"/>
      <c r="AY146" s="72"/>
      <c r="AZ146" s="71">
        <v>63128.9</v>
      </c>
      <c r="BA146" s="71">
        <v>95090.599999999991</v>
      </c>
      <c r="BB146" s="71">
        <v>0</v>
      </c>
      <c r="BC146" s="71">
        <v>0</v>
      </c>
      <c r="BD146" s="71">
        <v>0</v>
      </c>
      <c r="BE146" s="71">
        <v>10555.1</v>
      </c>
      <c r="BF146" s="71"/>
      <c r="BG146" s="72"/>
      <c r="BH146" s="71">
        <v>0</v>
      </c>
      <c r="BI146" s="71">
        <v>0</v>
      </c>
      <c r="BJ146" s="71">
        <v>3759.4789999999998</v>
      </c>
      <c r="BK146" s="71">
        <v>420.86500000000001</v>
      </c>
      <c r="BL146" s="71">
        <v>800.25099999999998</v>
      </c>
      <c r="BM146" s="71">
        <v>0</v>
      </c>
      <c r="BN146" s="72"/>
      <c r="BO146" s="71">
        <v>0</v>
      </c>
      <c r="BP146" s="71">
        <v>0</v>
      </c>
      <c r="BQ146" s="71">
        <v>76</v>
      </c>
      <c r="BR146" s="71">
        <v>6</v>
      </c>
      <c r="BS146" s="71">
        <v>94</v>
      </c>
      <c r="BT146" s="71">
        <v>0</v>
      </c>
      <c r="BU146"/>
      <c r="BV146" s="70">
        <v>4641.058</v>
      </c>
      <c r="BW146" s="70">
        <v>0</v>
      </c>
      <c r="BX146" s="70">
        <v>258.221</v>
      </c>
      <c r="BY146" s="70">
        <v>2.5000000000000001E-2</v>
      </c>
      <c r="BZ146" s="70">
        <v>81.290999999999997</v>
      </c>
      <c r="CA146" s="70">
        <v>0</v>
      </c>
      <c r="CB146" s="70">
        <v>0</v>
      </c>
      <c r="CC146" s="70">
        <v>0</v>
      </c>
      <c r="CD146" s="70">
        <v>0</v>
      </c>
    </row>
    <row r="147" spans="1:82">
      <c r="A147" s="70" t="s">
        <v>1715</v>
      </c>
      <c r="B147" s="70">
        <v>98</v>
      </c>
      <c r="C147" s="70">
        <v>13</v>
      </c>
      <c r="D147" s="70">
        <v>6</v>
      </c>
      <c r="E147" s="70">
        <v>2016</v>
      </c>
      <c r="F147" s="70" t="s">
        <v>155</v>
      </c>
      <c r="G147" s="70" t="s">
        <v>1702</v>
      </c>
      <c r="H147" s="70" t="s">
        <v>1703</v>
      </c>
      <c r="I147" s="148"/>
      <c r="J147" s="71">
        <v>6777.1061437192784</v>
      </c>
      <c r="K147" s="71">
        <v>59.725223051993346</v>
      </c>
      <c r="L147" s="71">
        <v>41.410756191086556</v>
      </c>
      <c r="M147" s="71">
        <v>2897.4350175750155</v>
      </c>
      <c r="N147" s="71">
        <v>1778.0964330320655</v>
      </c>
      <c r="O147" s="71">
        <v>900.32485924244043</v>
      </c>
      <c r="P147" s="71">
        <v>541.22761240082571</v>
      </c>
      <c r="Q147" s="71">
        <v>109.21512622522127</v>
      </c>
      <c r="R147" s="71">
        <v>275.49363461614735</v>
      </c>
      <c r="S147" s="71">
        <v>225.68910743256083</v>
      </c>
      <c r="T147" s="72"/>
      <c r="U147" s="71">
        <v>321348534</v>
      </c>
      <c r="V147" s="71">
        <v>28668</v>
      </c>
      <c r="W147" s="71">
        <v>778</v>
      </c>
      <c r="X147" s="71">
        <v>656255</v>
      </c>
      <c r="Y147" s="71">
        <v>748989</v>
      </c>
      <c r="Z147" s="71">
        <v>529512</v>
      </c>
      <c r="AA147" s="71">
        <v>111393</v>
      </c>
      <c r="AB147" s="71">
        <v>1546255</v>
      </c>
      <c r="AC147" s="71">
        <v>47051600.976342417</v>
      </c>
      <c r="AD147" s="71">
        <v>225.6891074325608</v>
      </c>
      <c r="AE147" s="72"/>
      <c r="AF147" s="71">
        <v>2694240670.6307788</v>
      </c>
      <c r="AG147" s="71">
        <v>45023524.43844457</v>
      </c>
      <c r="AH147" s="71">
        <v>5827247.9485395681</v>
      </c>
      <c r="AI147" s="71">
        <v>4351894304.7355881</v>
      </c>
      <c r="AJ147" s="71">
        <v>2437972681.0697942</v>
      </c>
      <c r="AK147" s="71">
        <v>0</v>
      </c>
      <c r="AL147" s="71">
        <v>0</v>
      </c>
      <c r="AM147" s="71">
        <v>212072392.99267599</v>
      </c>
      <c r="AN147" s="71">
        <v>0</v>
      </c>
      <c r="AO147" s="71">
        <v>0</v>
      </c>
      <c r="AP147" s="71">
        <v>9747030821.8158207</v>
      </c>
      <c r="AQ147" s="72"/>
      <c r="AR147" s="71">
        <v>17967</v>
      </c>
      <c r="AS147" s="71">
        <v>1790</v>
      </c>
      <c r="AT147" s="71">
        <v>0</v>
      </c>
      <c r="AU147" s="71">
        <v>1</v>
      </c>
      <c r="AV147" s="71">
        <v>0</v>
      </c>
      <c r="AW147" s="71">
        <v>3</v>
      </c>
      <c r="AX147" s="71"/>
      <c r="AY147" s="72"/>
      <c r="AZ147" s="71">
        <v>68143.8</v>
      </c>
      <c r="BA147" s="71">
        <v>111930.1</v>
      </c>
      <c r="BB147" s="71">
        <v>0</v>
      </c>
      <c r="BC147" s="71">
        <v>24.1</v>
      </c>
      <c r="BD147" s="71">
        <v>0</v>
      </c>
      <c r="BE147" s="71">
        <v>18170.099999999999</v>
      </c>
      <c r="BF147" s="71"/>
      <c r="BG147" s="72"/>
      <c r="BH147" s="71">
        <v>0</v>
      </c>
      <c r="BI147" s="71">
        <v>0</v>
      </c>
      <c r="BJ147" s="71">
        <v>3736.663</v>
      </c>
      <c r="BK147" s="71">
        <v>433.82</v>
      </c>
      <c r="BL147" s="71">
        <v>795.851</v>
      </c>
      <c r="BM147" s="71">
        <v>0</v>
      </c>
      <c r="BN147" s="72"/>
      <c r="BO147" s="71">
        <v>0</v>
      </c>
      <c r="BP147" s="71">
        <v>0</v>
      </c>
      <c r="BQ147" s="71">
        <v>80</v>
      </c>
      <c r="BR147" s="71">
        <v>6</v>
      </c>
      <c r="BS147" s="71">
        <v>95</v>
      </c>
      <c r="BT147" s="71">
        <v>0</v>
      </c>
      <c r="BU147"/>
      <c r="BV147" s="70">
        <v>4590.3310000000001</v>
      </c>
      <c r="BW147" s="70">
        <v>0</v>
      </c>
      <c r="BX147" s="70">
        <v>297.80799999999999</v>
      </c>
      <c r="BY147" s="70">
        <v>4.84</v>
      </c>
      <c r="BZ147" s="70">
        <v>73.355000000000004</v>
      </c>
      <c r="CA147" s="70">
        <v>0</v>
      </c>
      <c r="CB147" s="70">
        <v>0</v>
      </c>
      <c r="CC147" s="70">
        <v>0</v>
      </c>
      <c r="CD147" s="70">
        <v>0</v>
      </c>
    </row>
    <row r="148" spans="1:82">
      <c r="A148" s="70" t="s">
        <v>1716</v>
      </c>
      <c r="B148" s="70">
        <v>99</v>
      </c>
      <c r="C148" s="70">
        <v>14</v>
      </c>
      <c r="D148" s="70">
        <v>6</v>
      </c>
      <c r="E148" s="70">
        <v>2017</v>
      </c>
      <c r="F148" s="70" t="s">
        <v>156</v>
      </c>
      <c r="G148" s="70" t="s">
        <v>1702</v>
      </c>
      <c r="H148" s="70" t="s">
        <v>1703</v>
      </c>
      <c r="I148" s="148"/>
      <c r="J148" s="71">
        <v>6443.075352489348</v>
      </c>
      <c r="K148" s="71">
        <v>58.816221919866194</v>
      </c>
      <c r="L148" s="71">
        <v>33.290579373224567</v>
      </c>
      <c r="M148" s="71">
        <v>2523.6201081978202</v>
      </c>
      <c r="N148" s="71">
        <v>1744.7300888967447</v>
      </c>
      <c r="O148" s="71">
        <v>890.54931839233996</v>
      </c>
      <c r="P148" s="71">
        <v>541.5263012515021</v>
      </c>
      <c r="Q148" s="71">
        <v>105.38669297163101</v>
      </c>
      <c r="R148" s="71">
        <v>266.30128185724709</v>
      </c>
      <c r="S148" s="71">
        <v>227.44767622711902</v>
      </c>
      <c r="T148" s="72"/>
      <c r="U148" s="71">
        <v>325563703</v>
      </c>
      <c r="V148" s="71">
        <v>28668</v>
      </c>
      <c r="W148" s="71">
        <v>778</v>
      </c>
      <c r="X148" s="71">
        <v>656255</v>
      </c>
      <c r="Y148" s="71">
        <v>753149</v>
      </c>
      <c r="Z148" s="71">
        <v>532451</v>
      </c>
      <c r="AA148" s="71">
        <v>112165</v>
      </c>
      <c r="AB148" s="71">
        <v>1542935</v>
      </c>
      <c r="AC148" s="71">
        <v>46384087.999999993</v>
      </c>
      <c r="AD148" s="71">
        <v>227.44767622711899</v>
      </c>
      <c r="AE148" s="72"/>
      <c r="AF148" s="71">
        <v>2646205545.801559</v>
      </c>
      <c r="AG148" s="71">
        <v>47603293.764219597</v>
      </c>
      <c r="AH148" s="71">
        <v>6433306.0432265792</v>
      </c>
      <c r="AI148" s="71">
        <v>4404657326.7979879</v>
      </c>
      <c r="AJ148" s="71">
        <v>2729862555.678834</v>
      </c>
      <c r="AK148" s="71">
        <v>0</v>
      </c>
      <c r="AL148" s="71">
        <v>0</v>
      </c>
      <c r="AM148" s="71">
        <v>211948170.34934571</v>
      </c>
      <c r="AN148" s="71">
        <v>0</v>
      </c>
      <c r="AO148" s="71">
        <v>0</v>
      </c>
      <c r="AP148" s="71">
        <v>10046710198.435173</v>
      </c>
      <c r="AQ148" s="72"/>
      <c r="AR148" s="71">
        <v>18800</v>
      </c>
      <c r="AS148" s="71">
        <v>1950</v>
      </c>
      <c r="AT148" s="71">
        <v>0</v>
      </c>
      <c r="AU148" s="71">
        <v>1</v>
      </c>
      <c r="AV148" s="71">
        <v>0</v>
      </c>
      <c r="AW148" s="71">
        <v>3</v>
      </c>
      <c r="AX148" s="71"/>
      <c r="AY148" s="72"/>
      <c r="AZ148" s="71">
        <v>71802.100000000006</v>
      </c>
      <c r="BA148" s="71">
        <v>123200.7</v>
      </c>
      <c r="BB148" s="71">
        <v>0</v>
      </c>
      <c r="BC148" s="71">
        <v>24.1</v>
      </c>
      <c r="BD148" s="71">
        <v>0</v>
      </c>
      <c r="BE148" s="71">
        <v>18170.099999999999</v>
      </c>
      <c r="BF148" s="71"/>
      <c r="BG148" s="72"/>
      <c r="BH148" s="71">
        <v>0</v>
      </c>
      <c r="BI148" s="71">
        <v>0</v>
      </c>
      <c r="BJ148" s="71">
        <v>2531.0590000000002</v>
      </c>
      <c r="BK148" s="71">
        <v>407.77600000000001</v>
      </c>
      <c r="BL148" s="71">
        <v>790.28499999999997</v>
      </c>
      <c r="BM148" s="71">
        <v>0</v>
      </c>
      <c r="BN148" s="72"/>
      <c r="BO148" s="71">
        <v>0</v>
      </c>
      <c r="BP148" s="71">
        <v>0</v>
      </c>
      <c r="BQ148" s="71">
        <v>75</v>
      </c>
      <c r="BR148" s="71">
        <v>6</v>
      </c>
      <c r="BS148" s="71">
        <v>93</v>
      </c>
      <c r="BT148" s="71">
        <v>0</v>
      </c>
      <c r="BU148"/>
      <c r="BV148" s="70">
        <v>3412.9540000000002</v>
      </c>
      <c r="BW148" s="70">
        <v>0</v>
      </c>
      <c r="BX148" s="70">
        <v>246.83199999999999</v>
      </c>
      <c r="BY148" s="70">
        <v>5.5410000000000004</v>
      </c>
      <c r="BZ148" s="70">
        <v>63.792999999999999</v>
      </c>
      <c r="CA148" s="70">
        <v>0</v>
      </c>
      <c r="CB148" s="70">
        <v>0</v>
      </c>
      <c r="CC148" s="70">
        <v>0</v>
      </c>
      <c r="CD148" s="70">
        <v>0</v>
      </c>
    </row>
    <row r="149" spans="1:82">
      <c r="A149" s="70" t="s">
        <v>1717</v>
      </c>
      <c r="B149" s="70">
        <v>100</v>
      </c>
      <c r="C149" s="70">
        <v>15</v>
      </c>
      <c r="D149" s="70">
        <v>6</v>
      </c>
      <c r="E149" s="70">
        <v>2018</v>
      </c>
      <c r="F149" s="70" t="s">
        <v>183</v>
      </c>
      <c r="G149" s="70" t="s">
        <v>1702</v>
      </c>
      <c r="H149" s="70" t="s">
        <v>1703</v>
      </c>
      <c r="I149" s="148"/>
      <c r="J149" s="71">
        <v>6035.94151402642</v>
      </c>
      <c r="K149" s="71">
        <v>51.273311437694687</v>
      </c>
      <c r="L149" s="71">
        <v>30.048444256727603</v>
      </c>
      <c r="M149" s="71">
        <v>2107.2892833636433</v>
      </c>
      <c r="N149" s="71">
        <v>1432.8557198090323</v>
      </c>
      <c r="O149" s="71">
        <v>872.22595049363713</v>
      </c>
      <c r="P149" s="71">
        <v>542.36401028827015</v>
      </c>
      <c r="Q149" s="71">
        <v>97.481306259580904</v>
      </c>
      <c r="R149" s="71">
        <v>260.30493507017985</v>
      </c>
      <c r="S149" s="71">
        <v>222.16311189296874</v>
      </c>
      <c r="T149" s="72"/>
      <c r="U149" s="71">
        <v>343984187</v>
      </c>
      <c r="V149" s="71">
        <v>28668</v>
      </c>
      <c r="W149" s="71">
        <v>778</v>
      </c>
      <c r="X149" s="71">
        <v>656255</v>
      </c>
      <c r="Y149" s="71">
        <v>756746</v>
      </c>
      <c r="Z149" s="71">
        <v>531481</v>
      </c>
      <c r="AA149" s="71">
        <v>113468</v>
      </c>
      <c r="AB149" s="71">
        <v>1538025</v>
      </c>
      <c r="AC149" s="71">
        <v>45161958</v>
      </c>
      <c r="AD149" s="71">
        <v>222.16311189296869</v>
      </c>
      <c r="AE149" s="72"/>
      <c r="AF149" s="71">
        <v>2681958003.9641681</v>
      </c>
      <c r="AG149" s="71">
        <v>41068818.206370354</v>
      </c>
      <c r="AH149" s="71">
        <v>6052028.5668469053</v>
      </c>
      <c r="AI149" s="71">
        <v>4105041063.3228431</v>
      </c>
      <c r="AJ149" s="71">
        <v>2610310554.3075738</v>
      </c>
      <c r="AK149" s="71">
        <v>0</v>
      </c>
      <c r="AL149" s="71">
        <v>0</v>
      </c>
      <c r="AM149" s="71">
        <v>211710849.5522837</v>
      </c>
      <c r="AN149" s="71">
        <v>0</v>
      </c>
      <c r="AO149" s="71">
        <v>0</v>
      </c>
      <c r="AP149" s="71">
        <v>9656141317.9200859</v>
      </c>
      <c r="AQ149" s="72"/>
      <c r="AR149" s="71">
        <v>19800</v>
      </c>
      <c r="AS149" s="71">
        <v>2165</v>
      </c>
      <c r="AT149" s="71">
        <v>0</v>
      </c>
      <c r="AU149" s="71">
        <v>2</v>
      </c>
      <c r="AV149" s="71">
        <v>0</v>
      </c>
      <c r="AW149" s="71">
        <v>4</v>
      </c>
      <c r="AX149" s="71"/>
      <c r="AY149" s="72"/>
      <c r="AZ149" s="71">
        <v>76363.300000000309</v>
      </c>
      <c r="BA149" s="71">
        <v>133074.70000000001</v>
      </c>
      <c r="BB149" s="71">
        <v>0</v>
      </c>
      <c r="BC149" s="71">
        <v>44</v>
      </c>
      <c r="BD149" s="71">
        <v>0</v>
      </c>
      <c r="BE149" s="71">
        <v>18620.099999999999</v>
      </c>
      <c r="BF149" s="71"/>
      <c r="BG149" s="72"/>
      <c r="BH149" s="71">
        <v>0</v>
      </c>
      <c r="BI149" s="71">
        <v>0</v>
      </c>
      <c r="BJ149" s="71">
        <v>1181.165</v>
      </c>
      <c r="BK149" s="71">
        <v>396.76100000000002</v>
      </c>
      <c r="BL149" s="71">
        <v>756.08300000000008</v>
      </c>
      <c r="BM149" s="71">
        <v>0</v>
      </c>
      <c r="BN149" s="72"/>
      <c r="BO149" s="71">
        <v>0</v>
      </c>
      <c r="BP149" s="71">
        <v>0</v>
      </c>
      <c r="BQ149" s="71">
        <v>76</v>
      </c>
      <c r="BR149" s="71">
        <v>6</v>
      </c>
      <c r="BS149" s="71">
        <v>92</v>
      </c>
      <c r="BT149" s="71">
        <v>0</v>
      </c>
      <c r="BU149"/>
      <c r="BV149" s="70">
        <v>2048.7620000000002</v>
      </c>
      <c r="BW149" s="70">
        <v>0</v>
      </c>
      <c r="BX149" s="70">
        <v>214.70500000000001</v>
      </c>
      <c r="BY149" s="70">
        <v>4.5149999999999997</v>
      </c>
      <c r="BZ149" s="70">
        <v>59.825000000000003</v>
      </c>
      <c r="CA149" s="70">
        <v>6.202</v>
      </c>
      <c r="CB149" s="70">
        <v>0</v>
      </c>
      <c r="CC149" s="70">
        <v>0</v>
      </c>
      <c r="CD149" s="70">
        <v>0</v>
      </c>
    </row>
    <row r="150" spans="1:82">
      <c r="A150" s="70" t="s">
        <v>1718</v>
      </c>
      <c r="B150" s="70">
        <v>101</v>
      </c>
      <c r="C150" s="70">
        <v>16</v>
      </c>
      <c r="D150" s="70">
        <v>6</v>
      </c>
      <c r="E150" s="70">
        <v>2019</v>
      </c>
      <c r="F150" s="70" t="s">
        <v>158</v>
      </c>
      <c r="G150" s="70" t="s">
        <v>1702</v>
      </c>
      <c r="H150" s="70" t="s">
        <v>1703</v>
      </c>
      <c r="I150" s="148"/>
      <c r="J150" s="71">
        <v>5732.5841099318814</v>
      </c>
      <c r="K150" s="71">
        <v>47.835481145883854</v>
      </c>
      <c r="L150" s="71">
        <v>30.313059415702124</v>
      </c>
      <c r="M150" s="71">
        <v>2035.8466770726004</v>
      </c>
      <c r="N150" s="71">
        <v>1501.7766877726367</v>
      </c>
      <c r="O150" s="71">
        <v>848.15520985317744</v>
      </c>
      <c r="P150" s="71">
        <v>527.77807145857537</v>
      </c>
      <c r="Q150" s="71">
        <v>94.638052170004599</v>
      </c>
      <c r="R150" s="71">
        <v>262.69588296651972</v>
      </c>
      <c r="S150" s="71">
        <v>214.03529571782929</v>
      </c>
      <c r="T150" s="72"/>
      <c r="U150" s="71">
        <v>342105520</v>
      </c>
      <c r="V150" s="71">
        <v>28668</v>
      </c>
      <c r="W150" s="71">
        <v>778</v>
      </c>
      <c r="X150" s="71">
        <v>656255</v>
      </c>
      <c r="Y150" s="71">
        <v>761092</v>
      </c>
      <c r="Z150" s="71">
        <v>531002</v>
      </c>
      <c r="AA150" s="71">
        <v>109590</v>
      </c>
      <c r="AB150" s="71">
        <v>1533588</v>
      </c>
      <c r="AC150" s="71">
        <v>46323272</v>
      </c>
      <c r="AD150" s="71">
        <v>214.03529571782931</v>
      </c>
      <c r="AE150" s="72"/>
      <c r="AF150" s="71">
        <v>2527870464.7483978</v>
      </c>
      <c r="AG150" s="71">
        <v>41411854.457878061</v>
      </c>
      <c r="AH150" s="71">
        <v>6477793.8186691031</v>
      </c>
      <c r="AI150" s="71">
        <v>4184346165.9963431</v>
      </c>
      <c r="AJ150" s="71">
        <v>2815643842.5665379</v>
      </c>
      <c r="AK150" s="71">
        <v>0</v>
      </c>
      <c r="AL150" s="71">
        <v>0</v>
      </c>
      <c r="AM150" s="71">
        <v>208863140.75571707</v>
      </c>
      <c r="AN150" s="71">
        <v>0</v>
      </c>
      <c r="AO150" s="71">
        <v>0</v>
      </c>
      <c r="AP150" s="71">
        <v>9784613262.3435421</v>
      </c>
      <c r="AQ150" s="72"/>
      <c r="AR150" s="71">
        <v>20870</v>
      </c>
      <c r="AS150" s="71">
        <v>2319</v>
      </c>
      <c r="AT150" s="71">
        <v>0</v>
      </c>
      <c r="AU150" s="71">
        <v>2</v>
      </c>
      <c r="AV150" s="71">
        <v>0</v>
      </c>
      <c r="AW150" s="71">
        <v>4</v>
      </c>
      <c r="AX150" s="71"/>
      <c r="AY150" s="72"/>
      <c r="AZ150" s="71">
        <v>81183.10000000021</v>
      </c>
      <c r="BA150" s="71">
        <v>141602.79999999999</v>
      </c>
      <c r="BB150" s="71">
        <v>0</v>
      </c>
      <c r="BC150" s="71">
        <v>44</v>
      </c>
      <c r="BD150" s="71">
        <v>0</v>
      </c>
      <c r="BE150" s="71">
        <v>18620.099999999999</v>
      </c>
      <c r="BF150" s="71"/>
      <c r="BG150" s="72"/>
      <c r="BH150" s="71">
        <v>0</v>
      </c>
      <c r="BI150" s="71">
        <v>0</v>
      </c>
      <c r="BJ150" s="71">
        <v>1073.386</v>
      </c>
      <c r="BK150" s="71">
        <v>401.24400000000003</v>
      </c>
      <c r="BL150" s="71">
        <v>683.8370000000001</v>
      </c>
      <c r="BM150" s="71">
        <v>0</v>
      </c>
      <c r="BN150" s="72"/>
      <c r="BO150" s="71">
        <v>0</v>
      </c>
      <c r="BP150" s="71">
        <v>0</v>
      </c>
      <c r="BQ150" s="71">
        <v>76</v>
      </c>
      <c r="BR150" s="71">
        <v>7</v>
      </c>
      <c r="BS150" s="71">
        <v>93</v>
      </c>
      <c r="BT150" s="71">
        <v>0</v>
      </c>
      <c r="BU150"/>
      <c r="BV150" s="70">
        <v>1875.652</v>
      </c>
      <c r="BW150" s="70">
        <v>0</v>
      </c>
      <c r="BX150" s="70">
        <v>211.84100000000001</v>
      </c>
      <c r="BY150" s="70">
        <v>4.0220000000000002</v>
      </c>
      <c r="BZ150" s="70">
        <v>62.69</v>
      </c>
      <c r="CA150" s="70">
        <v>4.2619999999999996</v>
      </c>
      <c r="CB150" s="70">
        <v>0</v>
      </c>
      <c r="CC150" s="70">
        <v>0</v>
      </c>
      <c r="CD150" s="70">
        <v>0</v>
      </c>
    </row>
    <row r="151" spans="1:82">
      <c r="A151" s="70" t="s">
        <v>1719</v>
      </c>
      <c r="B151" s="70">
        <v>102</v>
      </c>
      <c r="C151" s="70">
        <v>17</v>
      </c>
      <c r="D151" s="70">
        <v>6</v>
      </c>
      <c r="E151" s="70">
        <v>2020</v>
      </c>
      <c r="F151" s="70" t="s">
        <v>159</v>
      </c>
      <c r="G151" s="70" t="s">
        <v>1702</v>
      </c>
      <c r="H151" s="70" t="s">
        <v>1703</v>
      </c>
      <c r="I151" s="148"/>
      <c r="J151" s="71">
        <v>5885.0449618977336</v>
      </c>
      <c r="K151" s="71">
        <v>52.414176522391202</v>
      </c>
      <c r="L151" s="71">
        <v>31.011004037586488</v>
      </c>
      <c r="M151" s="71">
        <v>2016.7639080889219</v>
      </c>
      <c r="N151" s="71">
        <v>1498.3444039912504</v>
      </c>
      <c r="O151" s="71">
        <v>744.61527057421051</v>
      </c>
      <c r="P151" s="71">
        <v>499.47032714433516</v>
      </c>
      <c r="Q151" s="71">
        <v>90.023296110789801</v>
      </c>
      <c r="R151" s="71">
        <v>216.69540573713505</v>
      </c>
      <c r="S151" s="71">
        <v>363.14013393640988</v>
      </c>
      <c r="T151" s="72"/>
      <c r="U151" s="71">
        <v>340901117</v>
      </c>
      <c r="V151" s="71">
        <v>27799</v>
      </c>
      <c r="W151" s="71">
        <v>1014</v>
      </c>
      <c r="X151" s="71">
        <v>659181</v>
      </c>
      <c r="Y151" s="71">
        <v>764644</v>
      </c>
      <c r="Z151" s="71">
        <v>532082</v>
      </c>
      <c r="AA151" s="71">
        <v>110235</v>
      </c>
      <c r="AB151" s="71">
        <v>1526835</v>
      </c>
      <c r="AC151" s="71">
        <v>38413544</v>
      </c>
      <c r="AD151" s="71">
        <v>363.14013393640988</v>
      </c>
      <c r="AE151" s="72"/>
      <c r="AF151" s="71">
        <v>2685254742.8386011</v>
      </c>
      <c r="AG151" s="71">
        <v>41104646.28455808</v>
      </c>
      <c r="AH151" s="71">
        <v>6778048.4879530082</v>
      </c>
      <c r="AI151" s="71">
        <v>3952237259.5442171</v>
      </c>
      <c r="AJ151" s="71">
        <v>2791985200.5399098</v>
      </c>
      <c r="AK151" s="71"/>
      <c r="AL151" s="71"/>
      <c r="AM151" s="71">
        <v>199268930.99065831</v>
      </c>
      <c r="AN151" s="71"/>
      <c r="AO151" s="71"/>
      <c r="AP151" s="71">
        <v>9676628828.6858959</v>
      </c>
      <c r="AQ151" s="72"/>
      <c r="AR151" s="71">
        <v>21848</v>
      </c>
      <c r="AS151" s="71">
        <v>2358</v>
      </c>
      <c r="AT151" s="71">
        <v>0</v>
      </c>
      <c r="AU151" s="71">
        <v>4</v>
      </c>
      <c r="AV151" s="71">
        <v>0</v>
      </c>
      <c r="AW151" s="71">
        <v>5</v>
      </c>
      <c r="AX151" s="71"/>
      <c r="AY151" s="72"/>
      <c r="AZ151" s="71">
        <v>85982.600000000864</v>
      </c>
      <c r="BA151" s="71">
        <v>150994.1999999999</v>
      </c>
      <c r="BB151" s="71">
        <v>0</v>
      </c>
      <c r="BC151" s="71">
        <v>143.80000000000001</v>
      </c>
      <c r="BD151" s="71">
        <v>0</v>
      </c>
      <c r="BE151" s="71">
        <v>18795.099999999999</v>
      </c>
      <c r="BF151" s="71"/>
      <c r="BG151" s="72"/>
      <c r="BH151" s="71">
        <v>0</v>
      </c>
      <c r="BI151" s="71">
        <v>0</v>
      </c>
      <c r="BJ151" s="71">
        <v>945.17</v>
      </c>
      <c r="BK151" s="71">
        <v>354.14299999999997</v>
      </c>
      <c r="BL151" s="71">
        <v>801.68299999999999</v>
      </c>
      <c r="BM151" s="71">
        <v>0</v>
      </c>
      <c r="BN151" s="72"/>
      <c r="BO151" s="71">
        <v>0</v>
      </c>
      <c r="BP151" s="71">
        <v>0</v>
      </c>
      <c r="BQ151" s="71">
        <v>74</v>
      </c>
      <c r="BR151" s="71">
        <v>7</v>
      </c>
      <c r="BS151" s="71">
        <v>93</v>
      </c>
      <c r="BT151" s="71">
        <v>0</v>
      </c>
      <c r="BU151"/>
      <c r="BV151" s="70">
        <v>1755.3679999999999</v>
      </c>
      <c r="BW151" s="70">
        <v>0</v>
      </c>
      <c r="BX151" s="70">
        <v>306.77600000000001</v>
      </c>
      <c r="BY151" s="70">
        <v>7.8170000000000002</v>
      </c>
      <c r="BZ151" s="70">
        <v>26.376999999999999</v>
      </c>
      <c r="CA151" s="70">
        <v>4.6580000000000004</v>
      </c>
      <c r="CB151" s="70">
        <v>0</v>
      </c>
      <c r="CC151" s="70">
        <v>0</v>
      </c>
      <c r="CD151" s="70">
        <v>0</v>
      </c>
    </row>
    <row r="152" spans="1:82">
      <c r="A152" s="70" t="s">
        <v>1720</v>
      </c>
      <c r="B152" s="70">
        <v>102</v>
      </c>
      <c r="C152" s="70">
        <v>18</v>
      </c>
      <c r="D152" s="70">
        <v>6</v>
      </c>
      <c r="E152" s="70">
        <v>2021</v>
      </c>
      <c r="F152" s="70" t="s">
        <v>160</v>
      </c>
      <c r="G152" s="70" t="s">
        <v>1702</v>
      </c>
      <c r="H152" s="70" t="s">
        <v>1703</v>
      </c>
      <c r="I152" s="148"/>
      <c r="J152" s="71">
        <v>5534.334151519718</v>
      </c>
      <c r="K152" s="71">
        <v>53.529006486917829</v>
      </c>
      <c r="L152" s="71">
        <v>32.430015572706125</v>
      </c>
      <c r="M152" s="71">
        <v>1903.5432923251938</v>
      </c>
      <c r="N152" s="71">
        <v>1378.7138819169202</v>
      </c>
      <c r="O152" s="71">
        <v>725.72679915488857</v>
      </c>
      <c r="P152" s="71">
        <v>512.21904250595662</v>
      </c>
      <c r="Q152" s="71">
        <v>88.609850638248702</v>
      </c>
      <c r="R152" s="71">
        <v>228.64103291128774</v>
      </c>
      <c r="S152" s="71">
        <v>310.9282712040262</v>
      </c>
      <c r="T152" s="72"/>
      <c r="U152" s="71">
        <v>342087744</v>
      </c>
      <c r="V152" s="71">
        <v>27799</v>
      </c>
      <c r="W152" s="71">
        <v>1014</v>
      </c>
      <c r="X152" s="71">
        <v>659181</v>
      </c>
      <c r="Y152" s="71">
        <v>766757</v>
      </c>
      <c r="Z152" s="71">
        <v>533962</v>
      </c>
      <c r="AA152" s="71">
        <v>110235</v>
      </c>
      <c r="AB152" s="71">
        <v>1517627</v>
      </c>
      <c r="AC152" s="71">
        <v>39319962</v>
      </c>
      <c r="AD152" s="71">
        <v>310.9282712040262</v>
      </c>
      <c r="AE152" s="72"/>
      <c r="AF152" s="71">
        <v>2536717523.0849981</v>
      </c>
      <c r="AG152" s="71">
        <v>43895772.014458776</v>
      </c>
      <c r="AH152" s="71">
        <v>6854427.5368900066</v>
      </c>
      <c r="AI152" s="71">
        <v>4291166583.6189466</v>
      </c>
      <c r="AJ152" s="71">
        <v>2877810512.3211699</v>
      </c>
      <c r="AK152" s="71">
        <v>0</v>
      </c>
      <c r="AL152" s="71">
        <v>0</v>
      </c>
      <c r="AM152" s="71">
        <v>199209620.26209253</v>
      </c>
      <c r="AN152" s="71">
        <v>0</v>
      </c>
      <c r="AO152" s="71">
        <v>0</v>
      </c>
      <c r="AP152" s="71">
        <v>9955654438.8385544</v>
      </c>
      <c r="AQ152" s="72"/>
      <c r="AR152" s="71">
        <v>22870</v>
      </c>
      <c r="AS152" s="71">
        <v>2402</v>
      </c>
      <c r="AT152" s="71">
        <v>0</v>
      </c>
      <c r="AU152" s="71">
        <v>6</v>
      </c>
      <c r="AV152" s="71">
        <v>0</v>
      </c>
      <c r="AW152" s="71">
        <v>5</v>
      </c>
      <c r="AX152" s="71"/>
      <c r="AY152" s="72"/>
      <c r="AZ152" s="71">
        <v>91428.900000001042</v>
      </c>
      <c r="BA152" s="71">
        <v>163297.1999999999</v>
      </c>
      <c r="BB152" s="71">
        <v>0</v>
      </c>
      <c r="BC152" s="71">
        <v>169.6</v>
      </c>
      <c r="BD152" s="71">
        <v>0</v>
      </c>
      <c r="BE152" s="71">
        <v>18795.099999999999</v>
      </c>
      <c r="BF152" s="71"/>
      <c r="BG152" s="72"/>
      <c r="BH152" s="71">
        <v>0</v>
      </c>
      <c r="BI152" s="71">
        <v>0</v>
      </c>
      <c r="BJ152" s="71">
        <v>904.07500000000005</v>
      </c>
      <c r="BK152" s="71">
        <v>371.14100000000002</v>
      </c>
      <c r="BL152" s="71">
        <v>788.04499999999996</v>
      </c>
      <c r="BM152" s="71">
        <v>0</v>
      </c>
      <c r="BN152" s="72"/>
      <c r="BO152" s="71">
        <v>0</v>
      </c>
      <c r="BP152" s="71">
        <v>0</v>
      </c>
      <c r="BQ152" s="71">
        <v>79</v>
      </c>
      <c r="BR152" s="71">
        <v>8</v>
      </c>
      <c r="BS152" s="71">
        <v>94</v>
      </c>
      <c r="BT152" s="71">
        <v>0</v>
      </c>
      <c r="BU152"/>
      <c r="BV152" s="70">
        <v>1758.0619999999999</v>
      </c>
      <c r="BW152" s="70">
        <v>0</v>
      </c>
      <c r="BX152" s="70">
        <v>275.09699999999998</v>
      </c>
      <c r="BY152" s="70">
        <v>7.7210000000000001</v>
      </c>
      <c r="BZ152" s="70">
        <v>18.018000000000001</v>
      </c>
      <c r="CA152" s="70">
        <v>4.3630000000000004</v>
      </c>
      <c r="CB152" s="70">
        <v>0</v>
      </c>
      <c r="CC152" s="70">
        <v>0</v>
      </c>
      <c r="CD152" s="70">
        <v>0</v>
      </c>
    </row>
    <row r="153" spans="1:82">
      <c r="A153" s="70" t="s">
        <v>1721</v>
      </c>
      <c r="B153" s="70">
        <v>102</v>
      </c>
      <c r="C153" s="70">
        <v>19</v>
      </c>
      <c r="D153" s="70">
        <v>6</v>
      </c>
      <c r="E153" s="70">
        <v>2022</v>
      </c>
      <c r="F153" s="70" t="s">
        <v>161</v>
      </c>
      <c r="G153" s="70" t="s">
        <v>1702</v>
      </c>
      <c r="H153" s="70" t="s">
        <v>1703</v>
      </c>
      <c r="I153" s="148"/>
      <c r="J153" s="71">
        <v>5554.6464884291627</v>
      </c>
      <c r="K153" s="71">
        <v>51.448794604695131</v>
      </c>
      <c r="L153" s="71">
        <v>29.66093549433343</v>
      </c>
      <c r="M153" s="71">
        <v>2143.9532572275189</v>
      </c>
      <c r="N153" s="71">
        <v>1617.3034696707614</v>
      </c>
      <c r="O153" s="71">
        <v>765.9319139309905</v>
      </c>
      <c r="P153" s="71">
        <v>508.68357756424302</v>
      </c>
      <c r="Q153" s="71">
        <v>88.947445831276241</v>
      </c>
      <c r="R153" s="71">
        <v>251.16807774473253</v>
      </c>
      <c r="S153" s="71">
        <v>217.66725685036101</v>
      </c>
      <c r="T153" s="72"/>
      <c r="U153" s="71">
        <v>383910827</v>
      </c>
      <c r="V153" s="71">
        <v>27799</v>
      </c>
      <c r="W153" s="71">
        <v>1014</v>
      </c>
      <c r="X153" s="71">
        <v>659181</v>
      </c>
      <c r="Y153" s="71">
        <v>772275</v>
      </c>
      <c r="Z153" s="71">
        <v>535427</v>
      </c>
      <c r="AA153" s="71">
        <v>111143</v>
      </c>
      <c r="AB153" s="71">
        <v>1510917</v>
      </c>
      <c r="AC153" s="71">
        <v>43736485.999999993</v>
      </c>
      <c r="AD153" s="71">
        <v>217.66725685036101</v>
      </c>
      <c r="AE153" s="72"/>
      <c r="AF153" s="71">
        <v>2425587464.1700764</v>
      </c>
      <c r="AG153" s="71">
        <v>43430740.74831216</v>
      </c>
      <c r="AH153" s="71">
        <v>7302026.8383725053</v>
      </c>
      <c r="AI153" s="71">
        <v>4156264433.564158</v>
      </c>
      <c r="AJ153" s="71">
        <v>3068591525.1477661</v>
      </c>
      <c r="AK153" s="71">
        <v>0</v>
      </c>
      <c r="AL153" s="71">
        <v>0</v>
      </c>
      <c r="AM153" s="71">
        <v>195100624.28371584</v>
      </c>
      <c r="AN153" s="71">
        <v>0</v>
      </c>
      <c r="AO153" s="71">
        <v>0</v>
      </c>
      <c r="AP153" s="71">
        <v>9896276814.7524014</v>
      </c>
      <c r="AQ153" s="72"/>
      <c r="AR153" s="71">
        <v>24158</v>
      </c>
      <c r="AS153" s="71">
        <v>2414</v>
      </c>
      <c r="AT153" s="71">
        <v>0</v>
      </c>
      <c r="AU153" s="71">
        <v>6</v>
      </c>
      <c r="AV153" s="71">
        <v>0</v>
      </c>
      <c r="AW153" s="71">
        <v>5</v>
      </c>
      <c r="AX153" s="71"/>
      <c r="AY153" s="72"/>
      <c r="AZ153" s="71">
        <v>98151.400000001348</v>
      </c>
      <c r="BA153" s="71">
        <v>165619.09999999995</v>
      </c>
      <c r="BB153" s="71">
        <v>0</v>
      </c>
      <c r="BC153" s="71">
        <v>169.60000000000002</v>
      </c>
      <c r="BD153" s="71">
        <v>0</v>
      </c>
      <c r="BE153" s="71">
        <v>18795.099999999999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1722</v>
      </c>
      <c r="B154" s="70">
        <v>102</v>
      </c>
      <c r="C154" s="70">
        <v>20</v>
      </c>
      <c r="D154" s="70">
        <v>6</v>
      </c>
      <c r="E154" s="70">
        <v>2023</v>
      </c>
      <c r="F154" s="70" t="s">
        <v>1539</v>
      </c>
      <c r="G154" s="70" t="s">
        <v>1702</v>
      </c>
      <c r="H154" s="70" t="s">
        <v>1703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25270</v>
      </c>
      <c r="AS154" s="71">
        <v>2425</v>
      </c>
      <c r="AT154" s="71">
        <v>0</v>
      </c>
      <c r="AU154" s="71">
        <v>6</v>
      </c>
      <c r="AV154" s="71">
        <v>0</v>
      </c>
      <c r="AW154" s="71">
        <v>5</v>
      </c>
      <c r="AX154" s="71"/>
      <c r="AY154" s="72"/>
      <c r="AZ154" s="71">
        <v>103879.40000000135</v>
      </c>
      <c r="BA154" s="71">
        <v>209422.60000000009</v>
      </c>
      <c r="BB154" s="71">
        <v>0</v>
      </c>
      <c r="BC154" s="71">
        <v>169.60000000000002</v>
      </c>
      <c r="BD154" s="71">
        <v>0</v>
      </c>
      <c r="BE154" s="71">
        <v>18795.099999999999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1723</v>
      </c>
      <c r="B155" s="70">
        <v>102</v>
      </c>
      <c r="C155" s="70">
        <v>21</v>
      </c>
      <c r="D155" s="70">
        <v>6</v>
      </c>
      <c r="E155" s="70">
        <v>2024</v>
      </c>
      <c r="F155" s="70" t="s">
        <v>1585</v>
      </c>
      <c r="G155" s="70" t="s">
        <v>1702</v>
      </c>
      <c r="H155" s="70" t="s">
        <v>1703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1724</v>
      </c>
      <c r="B156" s="70">
        <v>120</v>
      </c>
      <c r="C156" s="70">
        <v>1</v>
      </c>
      <c r="D156" s="70">
        <v>8</v>
      </c>
      <c r="E156" s="70">
        <v>1990</v>
      </c>
      <c r="F156" s="70" t="s">
        <v>787</v>
      </c>
      <c r="G156" s="70" t="s">
        <v>1725</v>
      </c>
      <c r="H156" s="70" t="s">
        <v>1726</v>
      </c>
      <c r="I156" s="148"/>
      <c r="J156" s="71">
        <v>1870.785755964313</v>
      </c>
      <c r="K156" s="71">
        <v>105.6647390040842</v>
      </c>
      <c r="L156" s="71">
        <v>27.482090182145921</v>
      </c>
      <c r="M156" s="71">
        <v>1486.7599438473319</v>
      </c>
      <c r="N156" s="71">
        <v>1244.1749703842161</v>
      </c>
      <c r="O156" s="71">
        <v>913.97352839638006</v>
      </c>
      <c r="P156" s="71">
        <v>726.32183941377423</v>
      </c>
      <c r="Q156" s="71">
        <v>90.424674799650802</v>
      </c>
      <c r="R156" s="71">
        <v>0</v>
      </c>
      <c r="S156" s="71">
        <v>120.5745917796239</v>
      </c>
      <c r="T156" s="72"/>
      <c r="U156" s="71">
        <v>320178309</v>
      </c>
      <c r="V156" s="71">
        <v>41663</v>
      </c>
      <c r="W156" s="71">
        <v>290</v>
      </c>
      <c r="X156" s="71">
        <v>615163</v>
      </c>
      <c r="Y156" s="71">
        <v>554341</v>
      </c>
      <c r="Z156" s="71">
        <v>375928</v>
      </c>
      <c r="AA156" s="71">
        <v>176359</v>
      </c>
      <c r="AB156" s="71">
        <v>1468190</v>
      </c>
      <c r="AC156" s="71">
        <v>0</v>
      </c>
      <c r="AD156" s="71">
        <v>120.5745917796239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1727</v>
      </c>
      <c r="B157" s="70">
        <v>121</v>
      </c>
      <c r="C157" s="70">
        <v>2</v>
      </c>
      <c r="D157" s="70">
        <v>8</v>
      </c>
      <c r="E157" s="70">
        <v>2005</v>
      </c>
      <c r="F157" s="70" t="s">
        <v>789</v>
      </c>
      <c r="G157" s="70" t="s">
        <v>1725</v>
      </c>
      <c r="H157" s="70" t="s">
        <v>1726</v>
      </c>
      <c r="I157" s="148"/>
      <c r="J157" s="71">
        <v>1648.0375872774939</v>
      </c>
      <c r="K157" s="71">
        <v>72.194338170155689</v>
      </c>
      <c r="L157" s="71">
        <v>39.549061819622331</v>
      </c>
      <c r="M157" s="71">
        <v>2471.6949854710901</v>
      </c>
      <c r="N157" s="71">
        <v>1867.264950589042</v>
      </c>
      <c r="O157" s="71">
        <v>1019.322691962828</v>
      </c>
      <c r="P157" s="71">
        <v>665.34749741151575</v>
      </c>
      <c r="Q157" s="71">
        <v>82.052679261581403</v>
      </c>
      <c r="R157" s="71">
        <v>0</v>
      </c>
      <c r="S157" s="71">
        <v>260.202302444</v>
      </c>
      <c r="T157" s="72"/>
      <c r="U157" s="71">
        <v>223427550</v>
      </c>
      <c r="V157" s="71">
        <v>31931</v>
      </c>
      <c r="W157" s="71">
        <v>358</v>
      </c>
      <c r="X157" s="71">
        <v>525987</v>
      </c>
      <c r="Y157" s="71">
        <v>626736</v>
      </c>
      <c r="Z157" s="71">
        <v>485163</v>
      </c>
      <c r="AA157" s="71">
        <v>132311</v>
      </c>
      <c r="AB157" s="71">
        <v>1392746</v>
      </c>
      <c r="AC157" s="71">
        <v>0</v>
      </c>
      <c r="AD157" s="71">
        <v>260.202302444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1728</v>
      </c>
      <c r="B158" s="70">
        <v>122</v>
      </c>
      <c r="C158" s="70">
        <v>3</v>
      </c>
      <c r="D158" s="70">
        <v>8</v>
      </c>
      <c r="E158" s="70">
        <v>2006</v>
      </c>
      <c r="F158" s="70" t="s">
        <v>790</v>
      </c>
      <c r="G158" s="1064" t="s">
        <v>1725</v>
      </c>
      <c r="H158" s="70" t="s">
        <v>1726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1729</v>
      </c>
      <c r="B159" s="70">
        <v>123</v>
      </c>
      <c r="C159" s="70">
        <v>4</v>
      </c>
      <c r="D159" s="70">
        <v>8</v>
      </c>
      <c r="E159" s="70">
        <v>2007</v>
      </c>
      <c r="F159" s="70" t="s">
        <v>791</v>
      </c>
      <c r="G159" s="1064" t="s">
        <v>1725</v>
      </c>
      <c r="H159" s="70" t="s">
        <v>1726</v>
      </c>
      <c r="I159" s="148"/>
      <c r="J159" s="71">
        <v>1588.452908880407</v>
      </c>
      <c r="K159" s="71">
        <v>66.969210724314095</v>
      </c>
      <c r="L159" s="71">
        <v>40.38188051414248</v>
      </c>
      <c r="M159" s="71">
        <v>2289.720082554767</v>
      </c>
      <c r="N159" s="71">
        <v>1865.1463427030781</v>
      </c>
      <c r="O159" s="71">
        <v>958.73961253452114</v>
      </c>
      <c r="P159" s="71">
        <v>651.6457514809955</v>
      </c>
      <c r="Q159" s="71">
        <v>86.33458914789</v>
      </c>
      <c r="R159" s="71">
        <v>0</v>
      </c>
      <c r="S159" s="71">
        <v>187.30220476299999</v>
      </c>
      <c r="T159" s="72"/>
      <c r="U159" s="71">
        <v>281394133</v>
      </c>
      <c r="V159" s="71">
        <v>30605</v>
      </c>
      <c r="W159" s="71">
        <v>531</v>
      </c>
      <c r="X159" s="71">
        <v>594935</v>
      </c>
      <c r="Y159" s="71">
        <v>637484</v>
      </c>
      <c r="Z159" s="71">
        <v>474376</v>
      </c>
      <c r="AA159" s="71">
        <v>127611</v>
      </c>
      <c r="AB159" s="71">
        <v>1387935</v>
      </c>
      <c r="AC159" s="71">
        <v>0</v>
      </c>
      <c r="AD159" s="71">
        <v>187.30220476299999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1730</v>
      </c>
      <c r="B160" s="70">
        <v>124</v>
      </c>
      <c r="C160" s="70">
        <v>5</v>
      </c>
      <c r="D160" s="70">
        <v>8</v>
      </c>
      <c r="E160" s="70">
        <v>2008</v>
      </c>
      <c r="F160" s="70" t="s">
        <v>792</v>
      </c>
      <c r="G160" s="70" t="s">
        <v>1725</v>
      </c>
      <c r="H160" s="70" t="s">
        <v>1726</v>
      </c>
      <c r="I160" s="148"/>
      <c r="J160" s="71">
        <v>1196.7320396654609</v>
      </c>
      <c r="K160" s="71">
        <v>50.575568393642627</v>
      </c>
      <c r="L160" s="71">
        <v>34.73138238853987</v>
      </c>
      <c r="M160" s="71">
        <v>2408.3695852803739</v>
      </c>
      <c r="N160" s="71">
        <v>1762.522308471205</v>
      </c>
      <c r="O160" s="71">
        <v>919.27955807523483</v>
      </c>
      <c r="P160" s="71">
        <v>625.84345502543545</v>
      </c>
      <c r="Q160" s="71">
        <v>84.874147464200306</v>
      </c>
      <c r="R160" s="71">
        <v>0</v>
      </c>
      <c r="S160" s="71">
        <v>160.47127718786001</v>
      </c>
      <c r="T160" s="72"/>
      <c r="U160" s="71">
        <v>244883086</v>
      </c>
      <c r="V160" s="71">
        <v>30605</v>
      </c>
      <c r="W160" s="71">
        <v>531</v>
      </c>
      <c r="X160" s="71">
        <v>594935</v>
      </c>
      <c r="Y160" s="71">
        <v>643000</v>
      </c>
      <c r="Z160" s="71">
        <v>470816</v>
      </c>
      <c r="AA160" s="71">
        <v>122698</v>
      </c>
      <c r="AB160" s="71">
        <v>1386899</v>
      </c>
      <c r="AC160" s="71">
        <v>0</v>
      </c>
      <c r="AD160" s="71">
        <v>160.47127718786001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1731</v>
      </c>
      <c r="B161" s="70">
        <v>125</v>
      </c>
      <c r="C161" s="70">
        <v>6</v>
      </c>
      <c r="D161" s="70">
        <v>8</v>
      </c>
      <c r="E161" s="70">
        <v>2009</v>
      </c>
      <c r="F161" s="70" t="s">
        <v>176</v>
      </c>
      <c r="G161" s="70" t="s">
        <v>1725</v>
      </c>
      <c r="H161" s="70" t="s">
        <v>1726</v>
      </c>
      <c r="I161" s="148"/>
      <c r="J161" s="71">
        <v>1136.0689986245241</v>
      </c>
      <c r="K161" s="71">
        <v>53.059289444090751</v>
      </c>
      <c r="L161" s="71">
        <v>30.985624835872379</v>
      </c>
      <c r="M161" s="71">
        <v>2119.5226127503302</v>
      </c>
      <c r="N161" s="71">
        <v>1715.689402071087</v>
      </c>
      <c r="O161" s="71">
        <v>926.22033217245416</v>
      </c>
      <c r="P161" s="71">
        <v>592.99526534828715</v>
      </c>
      <c r="Q161" s="71">
        <v>80.735778398614201</v>
      </c>
      <c r="R161" s="71">
        <v>0</v>
      </c>
      <c r="S161" s="71">
        <v>154.17199915639</v>
      </c>
      <c r="T161" s="72"/>
      <c r="U161" s="71">
        <v>210571224</v>
      </c>
      <c r="V161" s="71">
        <v>34662</v>
      </c>
      <c r="W161" s="71">
        <v>683</v>
      </c>
      <c r="X161" s="71">
        <v>664385</v>
      </c>
      <c r="Y161" s="71">
        <v>647648</v>
      </c>
      <c r="Z161" s="71">
        <v>468227</v>
      </c>
      <c r="AA161" s="71">
        <v>119352</v>
      </c>
      <c r="AB161" s="71">
        <v>1384896</v>
      </c>
      <c r="AC161" s="71">
        <v>0</v>
      </c>
      <c r="AD161" s="71">
        <v>154.17199915639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472.57900000000001</v>
      </c>
      <c r="BK161" s="71">
        <v>0</v>
      </c>
      <c r="BL161" s="71">
        <v>531.94600000000003</v>
      </c>
      <c r="BM161" s="71">
        <v>0</v>
      </c>
      <c r="BN161" s="72"/>
      <c r="BO161" s="71">
        <v>0</v>
      </c>
      <c r="BP161" s="71">
        <v>0</v>
      </c>
      <c r="BQ161" s="71">
        <v>45</v>
      </c>
      <c r="BR161" s="71">
        <v>0</v>
      </c>
      <c r="BS161" s="71">
        <v>73</v>
      </c>
      <c r="BT161" s="71">
        <v>0</v>
      </c>
      <c r="BU161"/>
      <c r="BV161" s="70">
        <v>967.69399999999996</v>
      </c>
      <c r="BW161" s="70">
        <v>30.815999999999999</v>
      </c>
      <c r="BX161" s="70">
        <v>0</v>
      </c>
      <c r="BY161" s="70">
        <v>0</v>
      </c>
      <c r="BZ161" s="70">
        <v>0</v>
      </c>
      <c r="CA161" s="70">
        <v>0</v>
      </c>
      <c r="CB161" s="70">
        <v>6.0149999999999997</v>
      </c>
      <c r="CC161" s="70">
        <v>0</v>
      </c>
      <c r="CD161" s="70">
        <v>0</v>
      </c>
    </row>
    <row r="162" spans="1:82">
      <c r="A162" s="70" t="s">
        <v>1732</v>
      </c>
      <c r="B162" s="70">
        <v>126</v>
      </c>
      <c r="C162" s="70">
        <v>7</v>
      </c>
      <c r="D162" s="70">
        <v>8</v>
      </c>
      <c r="E162" s="70">
        <v>2010</v>
      </c>
      <c r="F162" s="70" t="s">
        <v>177</v>
      </c>
      <c r="G162" s="70" t="s">
        <v>1725</v>
      </c>
      <c r="H162" s="70" t="s">
        <v>1726</v>
      </c>
      <c r="I162" s="148"/>
      <c r="J162" s="71">
        <v>1359.7968918403969</v>
      </c>
      <c r="K162" s="71">
        <v>57.414064270715798</v>
      </c>
      <c r="L162" s="71">
        <v>28.512492147053528</v>
      </c>
      <c r="M162" s="71">
        <v>2328.3684762049338</v>
      </c>
      <c r="N162" s="71">
        <v>1747.932535389855</v>
      </c>
      <c r="O162" s="71">
        <v>917.30323558881685</v>
      </c>
      <c r="P162" s="71">
        <v>599.05233770171753</v>
      </c>
      <c r="Q162" s="71">
        <v>84.121125981683406</v>
      </c>
      <c r="R162" s="71">
        <v>0</v>
      </c>
      <c r="S162" s="71">
        <v>149.12780275508999</v>
      </c>
      <c r="T162" s="72"/>
      <c r="U162" s="71">
        <v>219260523</v>
      </c>
      <c r="V162" s="71">
        <v>34662</v>
      </c>
      <c r="W162" s="71">
        <v>683</v>
      </c>
      <c r="X162" s="71">
        <v>664385</v>
      </c>
      <c r="Y162" s="71">
        <v>651970</v>
      </c>
      <c r="Z162" s="71">
        <v>465874</v>
      </c>
      <c r="AA162" s="71">
        <v>117560</v>
      </c>
      <c r="AB162" s="71">
        <v>1382685</v>
      </c>
      <c r="AC162" s="71">
        <v>0</v>
      </c>
      <c r="AD162" s="71">
        <v>149.12780275508999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456.31599999999997</v>
      </c>
      <c r="BK162" s="71">
        <v>0</v>
      </c>
      <c r="BL162" s="71">
        <v>557.79300000000001</v>
      </c>
      <c r="BM162" s="71">
        <v>0</v>
      </c>
      <c r="BN162" s="72"/>
      <c r="BO162" s="71">
        <v>0</v>
      </c>
      <c r="BP162" s="71">
        <v>0</v>
      </c>
      <c r="BQ162" s="71">
        <v>44</v>
      </c>
      <c r="BR162" s="71">
        <v>0</v>
      </c>
      <c r="BS162" s="71">
        <v>76</v>
      </c>
      <c r="BT162" s="71">
        <v>0</v>
      </c>
      <c r="BU162"/>
      <c r="BV162" s="70">
        <v>959.57100000000003</v>
      </c>
      <c r="BW162" s="70">
        <v>40.613999999999997</v>
      </c>
      <c r="BX162" s="70">
        <v>0</v>
      </c>
      <c r="BY162" s="70">
        <v>0</v>
      </c>
      <c r="BZ162" s="70">
        <v>0</v>
      </c>
      <c r="CA162" s="70">
        <v>0</v>
      </c>
      <c r="CB162" s="70">
        <v>6.3949999999999996</v>
      </c>
      <c r="CC162" s="70">
        <v>7.5289999999999999</v>
      </c>
      <c r="CD162" s="70">
        <v>0</v>
      </c>
    </row>
    <row r="163" spans="1:82">
      <c r="A163" s="70" t="s">
        <v>1733</v>
      </c>
      <c r="B163" s="70">
        <v>127</v>
      </c>
      <c r="C163" s="70">
        <v>8</v>
      </c>
      <c r="D163" s="70">
        <v>8</v>
      </c>
      <c r="E163" s="70">
        <v>2011</v>
      </c>
      <c r="F163" s="70" t="s">
        <v>178</v>
      </c>
      <c r="G163" s="70" t="s">
        <v>1725</v>
      </c>
      <c r="H163" s="70" t="s">
        <v>1726</v>
      </c>
      <c r="I163" s="148"/>
      <c r="J163" s="71">
        <v>1539.3880443000251</v>
      </c>
      <c r="K163" s="71">
        <v>80.596269564412012</v>
      </c>
      <c r="L163" s="71">
        <v>29.418773181796499</v>
      </c>
      <c r="M163" s="71">
        <v>3073.2144006418889</v>
      </c>
      <c r="N163" s="71">
        <v>2079.862677545827</v>
      </c>
      <c r="O163" s="71">
        <v>901.38687445397738</v>
      </c>
      <c r="P163" s="71">
        <v>580.54316492934845</v>
      </c>
      <c r="Q163" s="71">
        <v>96.992601778361603</v>
      </c>
      <c r="R163" s="71">
        <v>0</v>
      </c>
      <c r="S163" s="71">
        <v>142.69147999033001</v>
      </c>
      <c r="T163" s="72"/>
      <c r="U163" s="71">
        <v>237604242</v>
      </c>
      <c r="V163" s="71">
        <v>34662</v>
      </c>
      <c r="W163" s="71">
        <v>683</v>
      </c>
      <c r="X163" s="71">
        <v>664385</v>
      </c>
      <c r="Y163" s="71">
        <v>656672</v>
      </c>
      <c r="Z163" s="71">
        <v>467736</v>
      </c>
      <c r="AA163" s="71">
        <v>117318</v>
      </c>
      <c r="AB163" s="71">
        <v>1382113</v>
      </c>
      <c r="AC163" s="71">
        <v>0</v>
      </c>
      <c r="AD163" s="71">
        <v>142.69147999033001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432.18900000000002</v>
      </c>
      <c r="BK163" s="71">
        <v>0</v>
      </c>
      <c r="BL163" s="71">
        <v>687.06899999999996</v>
      </c>
      <c r="BM163" s="71">
        <v>0</v>
      </c>
      <c r="BN163" s="72"/>
      <c r="BO163" s="71">
        <v>0</v>
      </c>
      <c r="BP163" s="71">
        <v>0</v>
      </c>
      <c r="BQ163" s="71">
        <v>41</v>
      </c>
      <c r="BR163" s="71">
        <v>0</v>
      </c>
      <c r="BS163" s="71">
        <v>85</v>
      </c>
      <c r="BT163" s="71">
        <v>0</v>
      </c>
      <c r="BU163"/>
      <c r="BV163" s="70">
        <v>930.61400000000003</v>
      </c>
      <c r="BW163" s="70">
        <v>0</v>
      </c>
      <c r="BX163" s="70">
        <v>182.339</v>
      </c>
      <c r="BY163" s="70">
        <v>0</v>
      </c>
      <c r="BZ163" s="70">
        <v>0</v>
      </c>
      <c r="CA163" s="70">
        <v>0</v>
      </c>
      <c r="CB163" s="70">
        <v>6.3049999999999997</v>
      </c>
      <c r="CC163" s="70">
        <v>0</v>
      </c>
      <c r="CD163" s="70">
        <v>0</v>
      </c>
    </row>
    <row r="164" spans="1:82">
      <c r="A164" s="70" t="s">
        <v>1734</v>
      </c>
      <c r="B164" s="70">
        <v>128</v>
      </c>
      <c r="C164" s="70">
        <v>9</v>
      </c>
      <c r="D164" s="70">
        <v>8</v>
      </c>
      <c r="E164" s="70">
        <v>2012</v>
      </c>
      <c r="F164" s="70" t="s">
        <v>179</v>
      </c>
      <c r="G164" s="70" t="s">
        <v>1725</v>
      </c>
      <c r="H164" s="70" t="s">
        <v>1726</v>
      </c>
      <c r="I164" s="148"/>
      <c r="J164" s="71">
        <v>1597.9164184114261</v>
      </c>
      <c r="K164" s="71">
        <v>77.537465455364952</v>
      </c>
      <c r="L164" s="71">
        <v>28.85018139905053</v>
      </c>
      <c r="M164" s="71">
        <v>3401.3962312190938</v>
      </c>
      <c r="N164" s="71">
        <v>2493.5518468832329</v>
      </c>
      <c r="O164" s="71">
        <v>895.68180787544316</v>
      </c>
      <c r="P164" s="71">
        <v>573.81331794753441</v>
      </c>
      <c r="Q164" s="71">
        <v>108.297677167584</v>
      </c>
      <c r="R164" s="71">
        <v>0</v>
      </c>
      <c r="S164" s="71">
        <v>145.35429591683001</v>
      </c>
      <c r="T164" s="72"/>
      <c r="U164" s="71">
        <v>225350377</v>
      </c>
      <c r="V164" s="71">
        <v>34662</v>
      </c>
      <c r="W164" s="71">
        <v>683</v>
      </c>
      <c r="X164" s="71">
        <v>664385</v>
      </c>
      <c r="Y164" s="71">
        <v>683772</v>
      </c>
      <c r="Z164" s="71">
        <v>468462</v>
      </c>
      <c r="AA164" s="71">
        <v>115302</v>
      </c>
      <c r="AB164" s="71">
        <v>1420373</v>
      </c>
      <c r="AC164" s="71">
        <v>0</v>
      </c>
      <c r="AD164" s="71">
        <v>145.35429591683001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473.79500000000002</v>
      </c>
      <c r="BK164" s="71">
        <v>0</v>
      </c>
      <c r="BL164" s="71">
        <v>807.97199999999998</v>
      </c>
      <c r="BM164" s="71">
        <v>0</v>
      </c>
      <c r="BN164" s="72"/>
      <c r="BO164" s="71">
        <v>0</v>
      </c>
      <c r="BP164" s="71">
        <v>0</v>
      </c>
      <c r="BQ164" s="71">
        <v>38</v>
      </c>
      <c r="BR164" s="71">
        <v>0</v>
      </c>
      <c r="BS164" s="71">
        <v>86</v>
      </c>
      <c r="BT164" s="71">
        <v>0</v>
      </c>
      <c r="BU164"/>
      <c r="BV164" s="70">
        <v>1047.8130000000001</v>
      </c>
      <c r="BW164" s="70">
        <v>0</v>
      </c>
      <c r="BX164" s="70">
        <v>183.97200000000001</v>
      </c>
      <c r="BY164" s="70">
        <v>3.9060000000000001</v>
      </c>
      <c r="BZ164" s="70">
        <v>38.191000000000003</v>
      </c>
      <c r="CA164" s="70">
        <v>0</v>
      </c>
      <c r="CB164" s="70">
        <v>4.4880000000000004</v>
      </c>
      <c r="CC164" s="70">
        <v>3.3969999999999998</v>
      </c>
      <c r="CD164" s="70">
        <v>0</v>
      </c>
    </row>
    <row r="165" spans="1:82">
      <c r="A165" s="70" t="s">
        <v>1735</v>
      </c>
      <c r="B165" s="70">
        <v>129</v>
      </c>
      <c r="C165" s="70">
        <v>10</v>
      </c>
      <c r="D165" s="70">
        <v>8</v>
      </c>
      <c r="E165" s="70">
        <v>2013</v>
      </c>
      <c r="F165" s="70" t="s">
        <v>180</v>
      </c>
      <c r="G165" s="70" t="s">
        <v>1725</v>
      </c>
      <c r="H165" s="70" t="s">
        <v>1726</v>
      </c>
      <c r="I165" s="148"/>
      <c r="J165" s="71">
        <v>1528.9695432135029</v>
      </c>
      <c r="K165" s="71">
        <v>70.116708598986108</v>
      </c>
      <c r="L165" s="71">
        <v>28.376199511186812</v>
      </c>
      <c r="M165" s="71">
        <v>3241.563633337501</v>
      </c>
      <c r="N165" s="71">
        <v>2430.5574745532799</v>
      </c>
      <c r="O165" s="71">
        <v>862.94793170077048</v>
      </c>
      <c r="P165" s="71">
        <v>570.76528612240645</v>
      </c>
      <c r="Q165" s="71">
        <v>109.899567361802</v>
      </c>
      <c r="R165" s="71">
        <v>0</v>
      </c>
      <c r="S165" s="71">
        <v>133.20734543090001</v>
      </c>
      <c r="T165" s="72"/>
      <c r="U165" s="71">
        <v>201401199</v>
      </c>
      <c r="V165" s="71">
        <v>34662</v>
      </c>
      <c r="W165" s="71">
        <v>683</v>
      </c>
      <c r="X165" s="71">
        <v>664385</v>
      </c>
      <c r="Y165" s="71">
        <v>688075</v>
      </c>
      <c r="Z165" s="71">
        <v>471493</v>
      </c>
      <c r="AA165" s="71">
        <v>114259</v>
      </c>
      <c r="AB165" s="71">
        <v>1420719</v>
      </c>
      <c r="AC165" s="71">
        <v>0</v>
      </c>
      <c r="AD165" s="71">
        <v>133.20734543090001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517.05200000000002</v>
      </c>
      <c r="BK165" s="71">
        <v>0</v>
      </c>
      <c r="BL165" s="71">
        <v>845.21900000000005</v>
      </c>
      <c r="BM165" s="71">
        <v>0</v>
      </c>
      <c r="BN165" s="72"/>
      <c r="BO165" s="71">
        <v>0</v>
      </c>
      <c r="BP165" s="71">
        <v>0</v>
      </c>
      <c r="BQ165" s="71">
        <v>36</v>
      </c>
      <c r="BR165" s="71">
        <v>0</v>
      </c>
      <c r="BS165" s="71">
        <v>80</v>
      </c>
      <c r="BT165" s="71">
        <v>0</v>
      </c>
      <c r="BU165"/>
      <c r="BV165" s="70">
        <v>1126.442</v>
      </c>
      <c r="BW165" s="70">
        <v>0</v>
      </c>
      <c r="BX165" s="70">
        <v>177.45400000000001</v>
      </c>
      <c r="BY165" s="70">
        <v>3.8</v>
      </c>
      <c r="BZ165" s="70">
        <v>46.642000000000003</v>
      </c>
      <c r="CA165" s="70">
        <v>0</v>
      </c>
      <c r="CB165" s="70">
        <v>4.516</v>
      </c>
      <c r="CC165" s="70">
        <v>3.4169999999999998</v>
      </c>
      <c r="CD165" s="70">
        <v>0</v>
      </c>
    </row>
    <row r="166" spans="1:82">
      <c r="A166" s="70" t="s">
        <v>1736</v>
      </c>
      <c r="B166" s="70">
        <v>130</v>
      </c>
      <c r="C166" s="70">
        <v>11</v>
      </c>
      <c r="D166" s="70">
        <v>8</v>
      </c>
      <c r="E166" s="70">
        <v>2014</v>
      </c>
      <c r="F166" s="70" t="s">
        <v>181</v>
      </c>
      <c r="G166" s="70" t="s">
        <v>1725</v>
      </c>
      <c r="H166" s="70" t="s">
        <v>1726</v>
      </c>
      <c r="I166" s="148"/>
      <c r="J166" s="71">
        <v>1470.0613258647729</v>
      </c>
      <c r="K166" s="71">
        <v>74.970728298779505</v>
      </c>
      <c r="L166" s="71">
        <v>36.007206700976717</v>
      </c>
      <c r="M166" s="71">
        <v>3236.850003508695</v>
      </c>
      <c r="N166" s="71">
        <v>2320.660427910339</v>
      </c>
      <c r="O166" s="71">
        <v>820.26850333085247</v>
      </c>
      <c r="P166" s="71">
        <v>568.84126240414798</v>
      </c>
      <c r="Q166" s="71">
        <v>105.349688222962</v>
      </c>
      <c r="R166" s="71">
        <v>0</v>
      </c>
      <c r="S166" s="71">
        <v>154.04033219941999</v>
      </c>
      <c r="T166" s="72"/>
      <c r="U166" s="71">
        <v>210924749</v>
      </c>
      <c r="V166" s="71">
        <v>29625</v>
      </c>
      <c r="W166" s="71">
        <v>1106</v>
      </c>
      <c r="X166" s="71">
        <v>662505</v>
      </c>
      <c r="Y166" s="71">
        <v>693430</v>
      </c>
      <c r="Z166" s="71">
        <v>472027</v>
      </c>
      <c r="AA166" s="71">
        <v>113285</v>
      </c>
      <c r="AB166" s="71">
        <v>1419474</v>
      </c>
      <c r="AC166" s="71">
        <v>0</v>
      </c>
      <c r="AD166" s="71">
        <v>154.04033219941999</v>
      </c>
      <c r="AE166" s="72"/>
      <c r="AF166" s="71"/>
      <c r="AG166" s="71"/>
      <c r="AH166" s="71"/>
      <c r="AI166" s="71"/>
      <c r="AJ166" s="71"/>
      <c r="AK166" s="71"/>
      <c r="AL166" s="71"/>
      <c r="AM166" s="71"/>
      <c r="AN166" s="71"/>
      <c r="AO166" s="71"/>
      <c r="AP166" s="71"/>
      <c r="AQ166" s="72"/>
      <c r="AR166" s="71">
        <v>11100</v>
      </c>
      <c r="AS166" s="71">
        <v>943</v>
      </c>
      <c r="AT166" s="71">
        <v>0</v>
      </c>
      <c r="AU166" s="71">
        <v>1</v>
      </c>
      <c r="AV166" s="71">
        <v>0</v>
      </c>
      <c r="AW166" s="71">
        <v>2</v>
      </c>
      <c r="AX166" s="71"/>
      <c r="AY166" s="72"/>
      <c r="AZ166" s="71">
        <v>40915.1</v>
      </c>
      <c r="BA166" s="71">
        <v>36465.199999999997</v>
      </c>
      <c r="BB166" s="71">
        <v>0</v>
      </c>
      <c r="BC166" s="71">
        <v>5.5</v>
      </c>
      <c r="BD166" s="71">
        <v>0</v>
      </c>
      <c r="BE166" s="71">
        <v>14045</v>
      </c>
      <c r="BF166" s="71"/>
      <c r="BG166" s="72"/>
      <c r="BH166" s="71">
        <v>0</v>
      </c>
      <c r="BI166" s="71">
        <v>0</v>
      </c>
      <c r="BJ166" s="71">
        <v>533.375</v>
      </c>
      <c r="BK166" s="71">
        <v>0</v>
      </c>
      <c r="BL166" s="71">
        <v>773.66190000000006</v>
      </c>
      <c r="BM166" s="71">
        <v>0</v>
      </c>
      <c r="BN166" s="72"/>
      <c r="BO166" s="71">
        <v>0</v>
      </c>
      <c r="BP166" s="71">
        <v>0</v>
      </c>
      <c r="BQ166" s="71">
        <v>37</v>
      </c>
      <c r="BR166" s="71">
        <v>0</v>
      </c>
      <c r="BS166" s="71">
        <v>74</v>
      </c>
      <c r="BT166" s="71">
        <v>0</v>
      </c>
      <c r="BU166"/>
      <c r="BV166" s="70">
        <v>1086.4938999999999</v>
      </c>
      <c r="BW166" s="70">
        <v>0</v>
      </c>
      <c r="BX166" s="70">
        <v>179.44</v>
      </c>
      <c r="BY166" s="70">
        <v>3.85</v>
      </c>
      <c r="BZ166" s="70">
        <v>22.571999999999999</v>
      </c>
      <c r="CA166" s="70">
        <v>0</v>
      </c>
      <c r="CB166" s="70">
        <v>6.9420000000000002</v>
      </c>
      <c r="CC166" s="70">
        <v>7.7389999999999999</v>
      </c>
      <c r="CD166" s="70">
        <v>0</v>
      </c>
    </row>
    <row r="167" spans="1:82">
      <c r="A167" s="70" t="s">
        <v>1737</v>
      </c>
      <c r="B167" s="70">
        <v>131</v>
      </c>
      <c r="C167" s="70">
        <v>12</v>
      </c>
      <c r="D167" s="70">
        <v>8</v>
      </c>
      <c r="E167" s="70">
        <v>2015</v>
      </c>
      <c r="F167" s="70" t="s">
        <v>182</v>
      </c>
      <c r="G167" s="70" t="s">
        <v>1725</v>
      </c>
      <c r="H167" s="70" t="s">
        <v>1726</v>
      </c>
      <c r="I167" s="148"/>
      <c r="J167" s="71">
        <v>1447.874506356442</v>
      </c>
      <c r="K167" s="71">
        <v>71.263352096718194</v>
      </c>
      <c r="L167" s="71">
        <v>41.570486398474621</v>
      </c>
      <c r="M167" s="71">
        <v>2947.5789102240269</v>
      </c>
      <c r="N167" s="71">
        <v>2213.045254628903</v>
      </c>
      <c r="O167" s="71">
        <v>814.1862403891198</v>
      </c>
      <c r="P167" s="71">
        <v>564.81314132638454</v>
      </c>
      <c r="Q167" s="71">
        <v>103.13600416143601</v>
      </c>
      <c r="R167" s="71">
        <v>0</v>
      </c>
      <c r="S167" s="71">
        <v>158.73137440495</v>
      </c>
      <c r="T167" s="72"/>
      <c r="U167" s="71">
        <v>251353107</v>
      </c>
      <c r="V167" s="71">
        <v>29625</v>
      </c>
      <c r="W167" s="71">
        <v>1106</v>
      </c>
      <c r="X167" s="71">
        <v>662505</v>
      </c>
      <c r="Y167" s="71">
        <v>699228</v>
      </c>
      <c r="Z167" s="71">
        <v>473036</v>
      </c>
      <c r="AA167" s="71">
        <v>112394</v>
      </c>
      <c r="AB167" s="71">
        <v>1419549</v>
      </c>
      <c r="AC167" s="71">
        <v>0</v>
      </c>
      <c r="AD167" s="71">
        <v>158.73137440495</v>
      </c>
      <c r="AE167" s="72"/>
      <c r="AF167" s="71">
        <v>1608926804.892498</v>
      </c>
      <c r="AG167" s="71">
        <v>55201708.74837774</v>
      </c>
      <c r="AH167" s="71">
        <v>6588599.9958071792</v>
      </c>
      <c r="AI167" s="71">
        <v>4095318906.6003861</v>
      </c>
      <c r="AJ167" s="71">
        <v>3347223348.0293641</v>
      </c>
      <c r="AK167" s="71">
        <v>0</v>
      </c>
      <c r="AL167" s="71">
        <v>0</v>
      </c>
      <c r="AM167" s="71">
        <v>194543235.66590869</v>
      </c>
      <c r="AN167" s="71">
        <v>0</v>
      </c>
      <c r="AO167" s="71">
        <v>0</v>
      </c>
      <c r="AP167" s="71">
        <v>9307802603.9323425</v>
      </c>
      <c r="AQ167" s="72"/>
      <c r="AR167" s="71">
        <v>12366</v>
      </c>
      <c r="AS167" s="71">
        <v>1154</v>
      </c>
      <c r="AT167" s="71">
        <v>0</v>
      </c>
      <c r="AU167" s="71">
        <v>1</v>
      </c>
      <c r="AV167" s="71">
        <v>0</v>
      </c>
      <c r="AW167" s="71">
        <v>2</v>
      </c>
      <c r="AX167" s="71"/>
      <c r="AY167" s="72"/>
      <c r="AZ167" s="71">
        <v>46025</v>
      </c>
      <c r="BA167" s="71">
        <v>45145.2</v>
      </c>
      <c r="BB167" s="71">
        <v>0</v>
      </c>
      <c r="BC167" s="71">
        <v>5.5</v>
      </c>
      <c r="BD167" s="71">
        <v>0</v>
      </c>
      <c r="BE167" s="71">
        <v>14045</v>
      </c>
      <c r="BF167" s="71"/>
      <c r="BG167" s="72"/>
      <c r="BH167" s="71">
        <v>0</v>
      </c>
      <c r="BI167" s="71">
        <v>0</v>
      </c>
      <c r="BJ167" s="71">
        <v>528.15899999999999</v>
      </c>
      <c r="BK167" s="71">
        <v>0</v>
      </c>
      <c r="BL167" s="71">
        <v>803.39700000000005</v>
      </c>
      <c r="BM167" s="71">
        <v>0</v>
      </c>
      <c r="BN167" s="72"/>
      <c r="BO167" s="71">
        <v>0</v>
      </c>
      <c r="BP167" s="71">
        <v>0</v>
      </c>
      <c r="BQ167" s="71">
        <v>39</v>
      </c>
      <c r="BR167" s="71">
        <v>0</v>
      </c>
      <c r="BS167" s="71">
        <v>75</v>
      </c>
      <c r="BT167" s="71">
        <v>0</v>
      </c>
      <c r="BU167"/>
      <c r="BV167" s="70">
        <v>1118.1410000000001</v>
      </c>
      <c r="BW167" s="70">
        <v>0</v>
      </c>
      <c r="BX167" s="70">
        <v>176.244</v>
      </c>
      <c r="BY167" s="70">
        <v>4.6749999999999998</v>
      </c>
      <c r="BZ167" s="70">
        <v>22.597000000000001</v>
      </c>
      <c r="CA167" s="70">
        <v>0</v>
      </c>
      <c r="CB167" s="70">
        <v>5.9080000000000004</v>
      </c>
      <c r="CC167" s="70">
        <v>3.9910000000000001</v>
      </c>
      <c r="CD167" s="70">
        <v>0</v>
      </c>
    </row>
    <row r="168" spans="1:82">
      <c r="A168" s="70" t="s">
        <v>1738</v>
      </c>
      <c r="B168" s="70">
        <v>132</v>
      </c>
      <c r="C168" s="70">
        <v>13</v>
      </c>
      <c r="D168" s="70">
        <v>8</v>
      </c>
      <c r="E168" s="70">
        <v>2016</v>
      </c>
      <c r="F168" s="70" t="s">
        <v>155</v>
      </c>
      <c r="G168" s="70" t="s">
        <v>1725</v>
      </c>
      <c r="H168" s="70" t="s">
        <v>1726</v>
      </c>
      <c r="I168" s="148"/>
      <c r="J168" s="71">
        <v>1419.0986366712</v>
      </c>
      <c r="K168" s="71">
        <v>65.61502029304539</v>
      </c>
      <c r="L168" s="71">
        <v>50.127476070638721</v>
      </c>
      <c r="M168" s="71">
        <v>2880.6655369097925</v>
      </c>
      <c r="N168" s="71">
        <v>2197.1242574954595</v>
      </c>
      <c r="O168" s="71">
        <v>806.94143843363281</v>
      </c>
      <c r="P168" s="71">
        <v>548.53027146771899</v>
      </c>
      <c r="Q168" s="71">
        <v>100.18023038262146</v>
      </c>
      <c r="R168" s="71">
        <v>0</v>
      </c>
      <c r="S168" s="71">
        <v>147.34392020394</v>
      </c>
      <c r="T168" s="72"/>
      <c r="U168" s="71">
        <v>262951574</v>
      </c>
      <c r="V168" s="71">
        <v>29625</v>
      </c>
      <c r="W168" s="71">
        <v>1106</v>
      </c>
      <c r="X168" s="71">
        <v>662505</v>
      </c>
      <c r="Y168" s="71">
        <v>704418</v>
      </c>
      <c r="Z168" s="71">
        <v>474590</v>
      </c>
      <c r="AA168" s="71">
        <v>112896</v>
      </c>
      <c r="AB168" s="71">
        <v>1418340</v>
      </c>
      <c r="AC168" s="71">
        <v>0</v>
      </c>
      <c r="AD168" s="71">
        <v>147.34392020394</v>
      </c>
      <c r="AE168" s="72"/>
      <c r="AF168" s="71">
        <v>1566472925.6185629</v>
      </c>
      <c r="AG168" s="71">
        <v>49051803.432879828</v>
      </c>
      <c r="AH168" s="71">
        <v>6187055.4393238965</v>
      </c>
      <c r="AI168" s="71">
        <v>4330315004.9705982</v>
      </c>
      <c r="AJ168" s="71">
        <v>3142417143.1788239</v>
      </c>
      <c r="AK168" s="71">
        <v>0</v>
      </c>
      <c r="AL168" s="71">
        <v>0</v>
      </c>
      <c r="AM168" s="71">
        <v>194528559.56956139</v>
      </c>
      <c r="AN168" s="71">
        <v>0</v>
      </c>
      <c r="AO168" s="71">
        <v>0</v>
      </c>
      <c r="AP168" s="71">
        <v>9288972492.2097492</v>
      </c>
      <c r="AQ168" s="72"/>
      <c r="AR168" s="71">
        <v>13358</v>
      </c>
      <c r="AS168" s="71">
        <v>1290</v>
      </c>
      <c r="AT168" s="71">
        <v>0</v>
      </c>
      <c r="AU168" s="71">
        <v>1</v>
      </c>
      <c r="AV168" s="71">
        <v>0</v>
      </c>
      <c r="AW168" s="71">
        <v>2</v>
      </c>
      <c r="AX168" s="71"/>
      <c r="AY168" s="72"/>
      <c r="AZ168" s="71">
        <v>50132.5</v>
      </c>
      <c r="BA168" s="71">
        <v>48846.7</v>
      </c>
      <c r="BB168" s="71">
        <v>0</v>
      </c>
      <c r="BC168" s="71">
        <v>5.5</v>
      </c>
      <c r="BD168" s="71">
        <v>0</v>
      </c>
      <c r="BE168" s="71">
        <v>14045</v>
      </c>
      <c r="BF168" s="71"/>
      <c r="BG168" s="72"/>
      <c r="BH168" s="71">
        <v>0</v>
      </c>
      <c r="BI168" s="71">
        <v>0</v>
      </c>
      <c r="BJ168" s="71">
        <v>454.76799999999997</v>
      </c>
      <c r="BK168" s="71">
        <v>0</v>
      </c>
      <c r="BL168" s="71">
        <v>807.84799999999996</v>
      </c>
      <c r="BM168" s="71">
        <v>0</v>
      </c>
      <c r="BN168" s="72"/>
      <c r="BO168" s="71">
        <v>0</v>
      </c>
      <c r="BP168" s="71">
        <v>0</v>
      </c>
      <c r="BQ168" s="71">
        <v>36</v>
      </c>
      <c r="BR168" s="71">
        <v>0</v>
      </c>
      <c r="BS168" s="71">
        <v>78</v>
      </c>
      <c r="BT168" s="71">
        <v>0</v>
      </c>
      <c r="BU168"/>
      <c r="BV168" s="70">
        <v>1018.381</v>
      </c>
      <c r="BW168" s="70">
        <v>0</v>
      </c>
      <c r="BX168" s="70">
        <v>206.72200000000001</v>
      </c>
      <c r="BY168" s="70">
        <v>4.6159999999999997</v>
      </c>
      <c r="BZ168" s="70">
        <v>21.067</v>
      </c>
      <c r="CA168" s="70">
        <v>0</v>
      </c>
      <c r="CB168" s="70">
        <v>7.2949999999999999</v>
      </c>
      <c r="CC168" s="70">
        <v>4.5350000000000001</v>
      </c>
      <c r="CD168" s="70">
        <v>0</v>
      </c>
    </row>
    <row r="169" spans="1:82">
      <c r="A169" s="70" t="s">
        <v>1739</v>
      </c>
      <c r="B169" s="70">
        <v>133</v>
      </c>
      <c r="C169" s="70">
        <v>14</v>
      </c>
      <c r="D169" s="70">
        <v>8</v>
      </c>
      <c r="E169" s="70">
        <v>2017</v>
      </c>
      <c r="F169" s="70" t="s">
        <v>156</v>
      </c>
      <c r="G169" s="70" t="s">
        <v>1725</v>
      </c>
      <c r="H169" s="70" t="s">
        <v>1726</v>
      </c>
      <c r="I169" s="148"/>
      <c r="J169" s="71">
        <v>1303.18011940115</v>
      </c>
      <c r="K169" s="71">
        <v>66.897543118962929</v>
      </c>
      <c r="L169" s="71">
        <v>44.326470821132752</v>
      </c>
      <c r="M169" s="71">
        <v>2516.9914472230416</v>
      </c>
      <c r="N169" s="71">
        <v>2003.4835534879207</v>
      </c>
      <c r="O169" s="71">
        <v>795.35630634747577</v>
      </c>
      <c r="P169" s="71">
        <v>542.68983567491046</v>
      </c>
      <c r="Q169" s="71">
        <v>96.7013161551926</v>
      </c>
      <c r="R169" s="71">
        <v>0</v>
      </c>
      <c r="S169" s="71">
        <v>155.68915668841001</v>
      </c>
      <c r="T169" s="72"/>
      <c r="U169" s="71">
        <v>261379515</v>
      </c>
      <c r="V169" s="71">
        <v>29625</v>
      </c>
      <c r="W169" s="71">
        <v>1106</v>
      </c>
      <c r="X169" s="71">
        <v>662505</v>
      </c>
      <c r="Y169" s="71">
        <v>709068</v>
      </c>
      <c r="Z169" s="71">
        <v>475536</v>
      </c>
      <c r="AA169" s="71">
        <v>112406</v>
      </c>
      <c r="AB169" s="71">
        <v>1415775</v>
      </c>
      <c r="AC169" s="71">
        <v>0</v>
      </c>
      <c r="AD169" s="71">
        <v>155.68915668841001</v>
      </c>
      <c r="AE169" s="72"/>
      <c r="AF169" s="71">
        <v>1573107343.5306051</v>
      </c>
      <c r="AG169" s="71">
        <v>53820427.249285258</v>
      </c>
      <c r="AH169" s="71">
        <v>7461738.2186550591</v>
      </c>
      <c r="AI169" s="71">
        <v>4354918088.5384026</v>
      </c>
      <c r="AJ169" s="71">
        <v>3175751105.6403232</v>
      </c>
      <c r="AK169" s="71">
        <v>0</v>
      </c>
      <c r="AL169" s="71">
        <v>0</v>
      </c>
      <c r="AM169" s="71">
        <v>194480597.61191809</v>
      </c>
      <c r="AN169" s="71">
        <v>0</v>
      </c>
      <c r="AO169" s="71">
        <v>0</v>
      </c>
      <c r="AP169" s="71">
        <v>9359539300.7891884</v>
      </c>
      <c r="AQ169" s="72"/>
      <c r="AR169" s="71">
        <v>14180</v>
      </c>
      <c r="AS169" s="71">
        <v>1382</v>
      </c>
      <c r="AT169" s="71">
        <v>0</v>
      </c>
      <c r="AU169" s="71">
        <v>2</v>
      </c>
      <c r="AV169" s="71">
        <v>0</v>
      </c>
      <c r="AW169" s="71">
        <v>2</v>
      </c>
      <c r="AX169" s="71"/>
      <c r="AY169" s="72"/>
      <c r="AZ169" s="71">
        <v>53635.5</v>
      </c>
      <c r="BA169" s="71">
        <v>74503.999999999942</v>
      </c>
      <c r="BB169" s="71">
        <v>0</v>
      </c>
      <c r="BC169" s="71">
        <v>785.5</v>
      </c>
      <c r="BD169" s="71">
        <v>0</v>
      </c>
      <c r="BE169" s="71">
        <v>14045</v>
      </c>
      <c r="BF169" s="71"/>
      <c r="BG169" s="72"/>
      <c r="BH169" s="71">
        <v>0</v>
      </c>
      <c r="BI169" s="71">
        <v>0</v>
      </c>
      <c r="BJ169" s="71">
        <v>526.4</v>
      </c>
      <c r="BK169" s="71">
        <v>0</v>
      </c>
      <c r="BL169" s="71">
        <v>834.75599999999997</v>
      </c>
      <c r="BM169" s="71">
        <v>0</v>
      </c>
      <c r="BN169" s="72"/>
      <c r="BO169" s="71">
        <v>0</v>
      </c>
      <c r="BP169" s="71">
        <v>0</v>
      </c>
      <c r="BQ169" s="71">
        <v>38</v>
      </c>
      <c r="BR169" s="71">
        <v>0</v>
      </c>
      <c r="BS169" s="71">
        <v>75</v>
      </c>
      <c r="BT169" s="71">
        <v>0</v>
      </c>
      <c r="BU169"/>
      <c r="BV169" s="70">
        <v>1102.5709999999999</v>
      </c>
      <c r="BW169" s="70">
        <v>0</v>
      </c>
      <c r="BX169" s="70">
        <v>211.33099999999999</v>
      </c>
      <c r="BY169" s="70">
        <v>4.5890000000000004</v>
      </c>
      <c r="BZ169" s="70">
        <v>26.588000000000001</v>
      </c>
      <c r="CA169" s="70">
        <v>3.714</v>
      </c>
      <c r="CB169" s="70">
        <v>7.6539999999999999</v>
      </c>
      <c r="CC169" s="70">
        <v>4.7089999999999996</v>
      </c>
      <c r="CD169" s="70">
        <v>0</v>
      </c>
    </row>
    <row r="170" spans="1:82">
      <c r="A170" s="70" t="s">
        <v>1740</v>
      </c>
      <c r="B170" s="70">
        <v>134</v>
      </c>
      <c r="C170" s="70">
        <v>15</v>
      </c>
      <c r="D170" s="70">
        <v>8</v>
      </c>
      <c r="E170" s="70">
        <v>2018</v>
      </c>
      <c r="F170" s="70" t="s">
        <v>183</v>
      </c>
      <c r="G170" s="70" t="s">
        <v>1725</v>
      </c>
      <c r="H170" s="70" t="s">
        <v>1726</v>
      </c>
      <c r="I170" s="148"/>
      <c r="J170" s="71">
        <v>1141.6292753347616</v>
      </c>
      <c r="K170" s="71">
        <v>56.86320334172855</v>
      </c>
      <c r="L170" s="71">
        <v>39.829293187461111</v>
      </c>
      <c r="M170" s="71">
        <v>2241.1889425906593</v>
      </c>
      <c r="N170" s="71">
        <v>1577.1415793360595</v>
      </c>
      <c r="O170" s="71">
        <v>780.2344147116047</v>
      </c>
      <c r="P170" s="71">
        <v>539.45306022071316</v>
      </c>
      <c r="Q170" s="71">
        <v>89.529863807867997</v>
      </c>
      <c r="R170" s="71">
        <v>0</v>
      </c>
      <c r="S170" s="71">
        <v>157.45873467186999</v>
      </c>
      <c r="T170" s="72"/>
      <c r="U170" s="71">
        <v>266530139</v>
      </c>
      <c r="V170" s="71">
        <v>29625</v>
      </c>
      <c r="W170" s="71">
        <v>1106</v>
      </c>
      <c r="X170" s="71">
        <v>662505</v>
      </c>
      <c r="Y170" s="71">
        <v>714026</v>
      </c>
      <c r="Z170" s="71">
        <v>475427</v>
      </c>
      <c r="AA170" s="71">
        <v>112859</v>
      </c>
      <c r="AB170" s="71">
        <v>1412570</v>
      </c>
      <c r="AC170" s="71">
        <v>0</v>
      </c>
      <c r="AD170" s="71">
        <v>157.45873467186999</v>
      </c>
      <c r="AE170" s="72"/>
      <c r="AF170" s="71">
        <v>1575862832.1599369</v>
      </c>
      <c r="AG170" s="71">
        <v>45007963.536887974</v>
      </c>
      <c r="AH170" s="71">
        <v>7054951.2847358538</v>
      </c>
      <c r="AI170" s="71">
        <v>4345999774.4951296</v>
      </c>
      <c r="AJ170" s="71">
        <v>2839980999.597085</v>
      </c>
      <c r="AK170" s="71">
        <v>0</v>
      </c>
      <c r="AL170" s="71">
        <v>0</v>
      </c>
      <c r="AM170" s="71">
        <v>194441829.45795381</v>
      </c>
      <c r="AN170" s="71">
        <v>0</v>
      </c>
      <c r="AO170" s="71">
        <v>0</v>
      </c>
      <c r="AP170" s="71">
        <v>9008348350.5317307</v>
      </c>
      <c r="AQ170" s="72"/>
      <c r="AR170" s="71">
        <v>15006</v>
      </c>
      <c r="AS170" s="71">
        <v>1463</v>
      </c>
      <c r="AT170" s="71">
        <v>0</v>
      </c>
      <c r="AU170" s="71">
        <v>2</v>
      </c>
      <c r="AV170" s="71">
        <v>0</v>
      </c>
      <c r="AW170" s="71">
        <v>2</v>
      </c>
      <c r="AX170" s="71"/>
      <c r="AY170" s="72"/>
      <c r="AZ170" s="71">
        <v>57202.000000000116</v>
      </c>
      <c r="BA170" s="71">
        <v>78348.100000000006</v>
      </c>
      <c r="BB170" s="71">
        <v>0</v>
      </c>
      <c r="BC170" s="71">
        <v>785.5</v>
      </c>
      <c r="BD170" s="71">
        <v>0</v>
      </c>
      <c r="BE170" s="71">
        <v>14045</v>
      </c>
      <c r="BF170" s="71"/>
      <c r="BG170" s="72"/>
      <c r="BH170" s="71">
        <v>0</v>
      </c>
      <c r="BI170" s="71">
        <v>0</v>
      </c>
      <c r="BJ170" s="71">
        <v>467.05099999999999</v>
      </c>
      <c r="BK170" s="71">
        <v>0</v>
      </c>
      <c r="BL170" s="71">
        <v>756.60500000000002</v>
      </c>
      <c r="BM170" s="71">
        <v>0</v>
      </c>
      <c r="BN170" s="72"/>
      <c r="BO170" s="71">
        <v>0</v>
      </c>
      <c r="BP170" s="71">
        <v>0</v>
      </c>
      <c r="BQ170" s="71">
        <v>37</v>
      </c>
      <c r="BR170" s="71">
        <v>0</v>
      </c>
      <c r="BS170" s="71">
        <v>73</v>
      </c>
      <c r="BT170" s="71">
        <v>0</v>
      </c>
      <c r="BU170"/>
      <c r="BV170" s="70">
        <v>962.29200000000003</v>
      </c>
      <c r="BW170" s="70">
        <v>0</v>
      </c>
      <c r="BX170" s="70">
        <v>215.946</v>
      </c>
      <c r="BY170" s="70">
        <v>4.5460000000000003</v>
      </c>
      <c r="BZ170" s="70">
        <v>27.163</v>
      </c>
      <c r="CA170" s="70">
        <v>3.161</v>
      </c>
      <c r="CB170" s="70">
        <v>6.4909999999999997</v>
      </c>
      <c r="CC170" s="70">
        <v>4.0570000000000004</v>
      </c>
      <c r="CD170" s="70">
        <v>0</v>
      </c>
    </row>
    <row r="171" spans="1:82">
      <c r="A171" s="70" t="s">
        <v>1741</v>
      </c>
      <c r="B171" s="70">
        <v>135</v>
      </c>
      <c r="C171" s="70">
        <v>16</v>
      </c>
      <c r="D171" s="70">
        <v>8</v>
      </c>
      <c r="E171" s="70">
        <v>2019</v>
      </c>
      <c r="F171" s="70" t="s">
        <v>158</v>
      </c>
      <c r="G171" s="70" t="s">
        <v>1725</v>
      </c>
      <c r="H171" s="70" t="s">
        <v>1726</v>
      </c>
      <c r="I171" s="148"/>
      <c r="J171" s="71">
        <v>1019.928757249004</v>
      </c>
      <c r="K171" s="71">
        <v>54.382738156547504</v>
      </c>
      <c r="L171" s="71">
        <v>40.18311824249502</v>
      </c>
      <c r="M171" s="71">
        <v>2073.2121949946045</v>
      </c>
      <c r="N171" s="71">
        <v>1555.6604030293029</v>
      </c>
      <c r="O171" s="71">
        <v>757.24321690547993</v>
      </c>
      <c r="P171" s="71">
        <v>538.77284595570052</v>
      </c>
      <c r="Q171" s="71">
        <v>86.993019911579793</v>
      </c>
      <c r="R171" s="71">
        <v>0</v>
      </c>
      <c r="S171" s="71">
        <v>155.68398532677</v>
      </c>
      <c r="T171" s="72"/>
      <c r="U171" s="71">
        <v>246201745</v>
      </c>
      <c r="V171" s="71">
        <v>29625</v>
      </c>
      <c r="W171" s="71">
        <v>1106</v>
      </c>
      <c r="X171" s="71">
        <v>662505</v>
      </c>
      <c r="Y171" s="71">
        <v>719513</v>
      </c>
      <c r="Z171" s="71">
        <v>474085</v>
      </c>
      <c r="AA171" s="71">
        <v>111873</v>
      </c>
      <c r="AB171" s="71">
        <v>1409702</v>
      </c>
      <c r="AC171" s="71">
        <v>0</v>
      </c>
      <c r="AD171" s="71">
        <v>155.68398532677</v>
      </c>
      <c r="AE171" s="72"/>
      <c r="AF171" s="71">
        <v>1428224823.1816621</v>
      </c>
      <c r="AG171" s="71">
        <v>47296137.455425352</v>
      </c>
      <c r="AH171" s="71">
        <v>7477050.584956645</v>
      </c>
      <c r="AI171" s="71">
        <v>4197563859.1099968</v>
      </c>
      <c r="AJ171" s="71">
        <v>2758759277.6197901</v>
      </c>
      <c r="AK171" s="71">
        <v>0</v>
      </c>
      <c r="AL171" s="71">
        <v>0</v>
      </c>
      <c r="AM171" s="71">
        <v>191990800.16902575</v>
      </c>
      <c r="AN171" s="71">
        <v>0</v>
      </c>
      <c r="AO171" s="71">
        <v>0</v>
      </c>
      <c r="AP171" s="71">
        <v>8631311948.1208572</v>
      </c>
      <c r="AQ171" s="72"/>
      <c r="AR171" s="71">
        <v>15757</v>
      </c>
      <c r="AS171" s="71">
        <v>1516</v>
      </c>
      <c r="AT171" s="71">
        <v>0</v>
      </c>
      <c r="AU171" s="71">
        <v>2</v>
      </c>
      <c r="AV171" s="71">
        <v>0</v>
      </c>
      <c r="AW171" s="71">
        <v>2</v>
      </c>
      <c r="AX171" s="71"/>
      <c r="AY171" s="72"/>
      <c r="AZ171" s="71">
        <v>60503.600000000188</v>
      </c>
      <c r="BA171" s="71">
        <v>79989.399999999994</v>
      </c>
      <c r="BB171" s="71">
        <v>0</v>
      </c>
      <c r="BC171" s="71">
        <v>785.5</v>
      </c>
      <c r="BD171" s="71">
        <v>0</v>
      </c>
      <c r="BE171" s="71">
        <v>14541.5</v>
      </c>
      <c r="BF171" s="71"/>
      <c r="BG171" s="72"/>
      <c r="BH171" s="71">
        <v>0</v>
      </c>
      <c r="BI171" s="71">
        <v>0</v>
      </c>
      <c r="BJ171" s="71">
        <v>423.077</v>
      </c>
      <c r="BK171" s="71">
        <v>0</v>
      </c>
      <c r="BL171" s="71">
        <v>654.51400000000012</v>
      </c>
      <c r="BM171" s="71">
        <v>0</v>
      </c>
      <c r="BN171" s="72"/>
      <c r="BO171" s="71">
        <v>0</v>
      </c>
      <c r="BP171" s="71">
        <v>0</v>
      </c>
      <c r="BQ171" s="71">
        <v>37</v>
      </c>
      <c r="BR171" s="71">
        <v>0</v>
      </c>
      <c r="BS171" s="71">
        <v>71</v>
      </c>
      <c r="BT171" s="71">
        <v>0</v>
      </c>
      <c r="BU171"/>
      <c r="BV171" s="70">
        <v>828.04899999999998</v>
      </c>
      <c r="BW171" s="70">
        <v>0</v>
      </c>
      <c r="BX171" s="70">
        <v>217.03200000000001</v>
      </c>
      <c r="BY171" s="70">
        <v>4.3540000000000001</v>
      </c>
      <c r="BZ171" s="70">
        <v>25.045999999999999</v>
      </c>
      <c r="CA171" s="70">
        <v>3.11</v>
      </c>
      <c r="CB171" s="70">
        <v>0</v>
      </c>
      <c r="CC171" s="70">
        <v>0</v>
      </c>
      <c r="CD171" s="70">
        <v>0</v>
      </c>
    </row>
    <row r="172" spans="1:82">
      <c r="A172" s="70" t="s">
        <v>1742</v>
      </c>
      <c r="B172" s="70">
        <v>136</v>
      </c>
      <c r="C172" s="70">
        <v>17</v>
      </c>
      <c r="D172" s="70">
        <v>8</v>
      </c>
      <c r="E172" s="70">
        <v>2020</v>
      </c>
      <c r="F172" s="70" t="s">
        <v>159</v>
      </c>
      <c r="G172" s="70" t="s">
        <v>1725</v>
      </c>
      <c r="H172" s="70" t="s">
        <v>1726</v>
      </c>
      <c r="I172" s="148"/>
      <c r="J172" s="71">
        <v>905.11659113976975</v>
      </c>
      <c r="K172" s="71">
        <v>56.595050065507557</v>
      </c>
      <c r="L172" s="71">
        <v>29.673967155427999</v>
      </c>
      <c r="M172" s="71">
        <v>2203.0771839781269</v>
      </c>
      <c r="N172" s="71">
        <v>1772.0021288347991</v>
      </c>
      <c r="O172" s="71">
        <v>661.20182452157985</v>
      </c>
      <c r="P172" s="71">
        <v>508.28304348937741</v>
      </c>
      <c r="Q172" s="71">
        <v>82.587464479335097</v>
      </c>
      <c r="R172" s="71">
        <v>0</v>
      </c>
      <c r="S172" s="71">
        <v>122.52690940839</v>
      </c>
      <c r="T172" s="72"/>
      <c r="U172" s="71">
        <v>214289240</v>
      </c>
      <c r="V172" s="71">
        <v>29214</v>
      </c>
      <c r="W172" s="71">
        <v>989</v>
      </c>
      <c r="X172" s="71">
        <v>667119</v>
      </c>
      <c r="Y172" s="71">
        <v>720849</v>
      </c>
      <c r="Z172" s="71">
        <v>472477</v>
      </c>
      <c r="AA172" s="71">
        <v>112180</v>
      </c>
      <c r="AB172" s="71">
        <v>1400720</v>
      </c>
      <c r="AC172" s="71">
        <v>0</v>
      </c>
      <c r="AD172" s="71">
        <v>122.52690940839</v>
      </c>
      <c r="AE172" s="72"/>
      <c r="AF172" s="71">
        <v>1262943580.759449</v>
      </c>
      <c r="AG172" s="71">
        <v>43574885.71519924</v>
      </c>
      <c r="AH172" s="71">
        <v>5386935.978298245</v>
      </c>
      <c r="AI172" s="71">
        <v>4318533928.6680136</v>
      </c>
      <c r="AJ172" s="71">
        <v>3378224915.611661</v>
      </c>
      <c r="AK172" s="71"/>
      <c r="AL172" s="71"/>
      <c r="AM172" s="71">
        <v>182809522.32378411</v>
      </c>
      <c r="AN172" s="71"/>
      <c r="AO172" s="71"/>
      <c r="AP172" s="71">
        <v>9191473769.0564041</v>
      </c>
      <c r="AQ172" s="72"/>
      <c r="AR172" s="71">
        <v>16477</v>
      </c>
      <c r="AS172" s="71">
        <v>1537</v>
      </c>
      <c r="AT172" s="71">
        <v>0</v>
      </c>
      <c r="AU172" s="71">
        <v>2</v>
      </c>
      <c r="AV172" s="71">
        <v>0</v>
      </c>
      <c r="AW172" s="71">
        <v>2</v>
      </c>
      <c r="AX172" s="71"/>
      <c r="AY172" s="72"/>
      <c r="AZ172" s="71">
        <v>63844.900000000453</v>
      </c>
      <c r="BA172" s="71">
        <v>80368.399999999965</v>
      </c>
      <c r="BB172" s="71">
        <v>0</v>
      </c>
      <c r="BC172" s="71">
        <v>785.5</v>
      </c>
      <c r="BD172" s="71">
        <v>0</v>
      </c>
      <c r="BE172" s="71">
        <v>14541.5</v>
      </c>
      <c r="BF172" s="71"/>
      <c r="BG172" s="72"/>
      <c r="BH172" s="71">
        <v>0</v>
      </c>
      <c r="BI172" s="71">
        <v>0</v>
      </c>
      <c r="BJ172" s="71">
        <v>344.608</v>
      </c>
      <c r="BK172" s="71">
        <v>0</v>
      </c>
      <c r="BL172" s="71">
        <v>628.3646</v>
      </c>
      <c r="BM172" s="71">
        <v>0</v>
      </c>
      <c r="BN172" s="72"/>
      <c r="BO172" s="71">
        <v>0</v>
      </c>
      <c r="BP172" s="71">
        <v>0</v>
      </c>
      <c r="BQ172" s="71">
        <v>36</v>
      </c>
      <c r="BR172" s="71">
        <v>0</v>
      </c>
      <c r="BS172" s="71">
        <v>70</v>
      </c>
      <c r="BT172" s="71">
        <v>0</v>
      </c>
      <c r="BU172"/>
      <c r="BV172" s="70">
        <v>729.26</v>
      </c>
      <c r="BW172" s="70">
        <v>0</v>
      </c>
      <c r="BX172" s="70">
        <v>209.87960000000001</v>
      </c>
      <c r="BY172" s="70">
        <v>4.3330000000000002</v>
      </c>
      <c r="BZ172" s="70">
        <v>26.344000000000001</v>
      </c>
      <c r="CA172" s="70">
        <v>3.1560000000000001</v>
      </c>
      <c r="CB172" s="70">
        <v>0</v>
      </c>
      <c r="CC172" s="70">
        <v>0</v>
      </c>
      <c r="CD172" s="70">
        <v>0</v>
      </c>
    </row>
    <row r="173" spans="1:82">
      <c r="A173" s="70" t="s">
        <v>1743</v>
      </c>
      <c r="B173" s="70">
        <v>136</v>
      </c>
      <c r="C173" s="70">
        <v>18</v>
      </c>
      <c r="D173" s="70">
        <v>8</v>
      </c>
      <c r="E173" s="70">
        <v>2021</v>
      </c>
      <c r="F173" s="70" t="s">
        <v>160</v>
      </c>
      <c r="G173" s="70" t="s">
        <v>1725</v>
      </c>
      <c r="H173" s="70" t="s">
        <v>1726</v>
      </c>
      <c r="I173" s="148"/>
      <c r="J173" s="71">
        <v>893.18255003947365</v>
      </c>
      <c r="K173" s="71">
        <v>63.776404736805617</v>
      </c>
      <c r="L173" s="71">
        <v>29.992953961368691</v>
      </c>
      <c r="M173" s="71">
        <v>2070.2863360205874</v>
      </c>
      <c r="N173" s="71">
        <v>1571.544580381011</v>
      </c>
      <c r="O173" s="71">
        <v>640.816157479259</v>
      </c>
      <c r="P173" s="71">
        <v>520.99184200023024</v>
      </c>
      <c r="Q173" s="71">
        <v>81.088423463311003</v>
      </c>
      <c r="R173" s="71">
        <v>0</v>
      </c>
      <c r="S173" s="71">
        <v>161.87423900582289</v>
      </c>
      <c r="T173" s="72"/>
      <c r="U173" s="71">
        <v>262071985</v>
      </c>
      <c r="V173" s="71">
        <v>29214</v>
      </c>
      <c r="W173" s="71">
        <v>989</v>
      </c>
      <c r="X173" s="71">
        <v>667119</v>
      </c>
      <c r="Y173" s="71">
        <v>721204</v>
      </c>
      <c r="Z173" s="71">
        <v>471488</v>
      </c>
      <c r="AA173" s="71">
        <v>112123</v>
      </c>
      <c r="AB173" s="71">
        <v>1388807</v>
      </c>
      <c r="AC173" s="71">
        <v>0</v>
      </c>
      <c r="AD173" s="71">
        <v>161.87423900582289</v>
      </c>
      <c r="AE173" s="72"/>
      <c r="AF173" s="71">
        <v>1372358931.7916806</v>
      </c>
      <c r="AG173" s="71">
        <v>49296059.664239004</v>
      </c>
      <c r="AH173" s="71">
        <v>5531490.2761378959</v>
      </c>
      <c r="AI173" s="71">
        <v>4634645522.1174774</v>
      </c>
      <c r="AJ173" s="71">
        <v>3156093724.4689741</v>
      </c>
      <c r="AK173" s="71">
        <v>0</v>
      </c>
      <c r="AL173" s="71">
        <v>0</v>
      </c>
      <c r="AM173" s="71">
        <v>182300206.23469135</v>
      </c>
      <c r="AN173" s="71">
        <v>0</v>
      </c>
      <c r="AO173" s="71">
        <v>0</v>
      </c>
      <c r="AP173" s="71">
        <v>9400225934.5531998</v>
      </c>
      <c r="AQ173" s="72"/>
      <c r="AR173" s="71">
        <v>17277</v>
      </c>
      <c r="AS173" s="71">
        <v>1554</v>
      </c>
      <c r="AT173" s="71">
        <v>0</v>
      </c>
      <c r="AU173" s="71">
        <v>2</v>
      </c>
      <c r="AV173" s="71">
        <v>0</v>
      </c>
      <c r="AW173" s="71">
        <v>2</v>
      </c>
      <c r="AX173" s="71"/>
      <c r="AY173" s="72"/>
      <c r="AZ173" s="71">
        <v>67742.900000000416</v>
      </c>
      <c r="BA173" s="71">
        <v>80906.399999999951</v>
      </c>
      <c r="BB173" s="71">
        <v>0</v>
      </c>
      <c r="BC173" s="71">
        <v>785.5</v>
      </c>
      <c r="BD173" s="71">
        <v>0</v>
      </c>
      <c r="BE173" s="71">
        <v>14541.5</v>
      </c>
      <c r="BF173" s="71"/>
      <c r="BG173" s="72"/>
      <c r="BH173" s="71">
        <v>0</v>
      </c>
      <c r="BI173" s="71">
        <v>0</v>
      </c>
      <c r="BJ173" s="71">
        <v>381.04</v>
      </c>
      <c r="BK173" s="71">
        <v>0</v>
      </c>
      <c r="BL173" s="71">
        <v>649.14700000000005</v>
      </c>
      <c r="BM173" s="71">
        <v>0</v>
      </c>
      <c r="BN173" s="72"/>
      <c r="BO173" s="71">
        <v>0</v>
      </c>
      <c r="BP173" s="71">
        <v>0</v>
      </c>
      <c r="BQ173" s="71">
        <v>35</v>
      </c>
      <c r="BR173" s="71">
        <v>0</v>
      </c>
      <c r="BS173" s="71">
        <v>69</v>
      </c>
      <c r="BT173" s="71">
        <v>0</v>
      </c>
      <c r="BU173"/>
      <c r="BV173" s="70">
        <v>784.82600000000002</v>
      </c>
      <c r="BW173" s="70">
        <v>0</v>
      </c>
      <c r="BX173" s="70">
        <v>208.321</v>
      </c>
      <c r="BY173" s="70">
        <v>4.3179999999999996</v>
      </c>
      <c r="BZ173" s="70">
        <v>14.866</v>
      </c>
      <c r="CA173" s="70">
        <v>5.0869999999999997</v>
      </c>
      <c r="CB173" s="70">
        <v>6.1859999999999999</v>
      </c>
      <c r="CC173" s="70">
        <v>6.5830000000000002</v>
      </c>
      <c r="CD173" s="70">
        <v>0</v>
      </c>
    </row>
    <row r="174" spans="1:82">
      <c r="A174" s="70" t="s">
        <v>1744</v>
      </c>
      <c r="B174" s="70">
        <v>136</v>
      </c>
      <c r="C174" s="70">
        <v>19</v>
      </c>
      <c r="D174" s="70">
        <v>8</v>
      </c>
      <c r="E174" s="70">
        <v>2022</v>
      </c>
      <c r="F174" s="70" t="s">
        <v>161</v>
      </c>
      <c r="G174" s="70" t="s">
        <v>1725</v>
      </c>
      <c r="H174" s="70" t="s">
        <v>1726</v>
      </c>
      <c r="I174" s="148"/>
      <c r="J174" s="71">
        <v>898.98039971162007</v>
      </c>
      <c r="K174" s="71">
        <v>59.860347084406044</v>
      </c>
      <c r="L174" s="71">
        <v>22.43615389684696</v>
      </c>
      <c r="M174" s="71">
        <v>2385.8778188109009</v>
      </c>
      <c r="N174" s="71">
        <v>1723.0488773681907</v>
      </c>
      <c r="O174" s="71">
        <v>672.84598157547339</v>
      </c>
      <c r="P174" s="71">
        <v>516.51454848650019</v>
      </c>
      <c r="Q174" s="71">
        <v>81.545917142388049</v>
      </c>
      <c r="R174" s="71">
        <v>0</v>
      </c>
      <c r="S174" s="71">
        <v>159.8202482714035</v>
      </c>
      <c r="T174" s="72"/>
      <c r="U174" s="71">
        <v>267580861</v>
      </c>
      <c r="V174" s="71">
        <v>29214</v>
      </c>
      <c r="W174" s="71">
        <v>989</v>
      </c>
      <c r="X174" s="71">
        <v>667119</v>
      </c>
      <c r="Y174" s="71">
        <v>730333</v>
      </c>
      <c r="Z174" s="71">
        <v>470355</v>
      </c>
      <c r="AA174" s="71">
        <v>112854</v>
      </c>
      <c r="AB174" s="71">
        <v>1385190</v>
      </c>
      <c r="AC174" s="71">
        <v>0</v>
      </c>
      <c r="AD174" s="71">
        <v>159.8202482714035</v>
      </c>
      <c r="AE174" s="72"/>
      <c r="AF174" s="71">
        <v>1262872033.8268943</v>
      </c>
      <c r="AG174" s="71">
        <v>49175947.068617746</v>
      </c>
      <c r="AH174" s="71">
        <v>4855514.9894854194</v>
      </c>
      <c r="AI174" s="71">
        <v>4624347073.6716862</v>
      </c>
      <c r="AJ174" s="71">
        <v>3215045596.9181452</v>
      </c>
      <c r="AK174" s="71">
        <v>0</v>
      </c>
      <c r="AL174" s="71">
        <v>0</v>
      </c>
      <c r="AM174" s="71">
        <v>178865836.93979242</v>
      </c>
      <c r="AN174" s="71">
        <v>0</v>
      </c>
      <c r="AO174" s="71">
        <v>0</v>
      </c>
      <c r="AP174" s="71">
        <v>9335162003.4146214</v>
      </c>
      <c r="AQ174" s="72"/>
      <c r="AR174" s="71">
        <v>18204</v>
      </c>
      <c r="AS174" s="71">
        <v>1562</v>
      </c>
      <c r="AT174" s="71">
        <v>0</v>
      </c>
      <c r="AU174" s="71">
        <v>3</v>
      </c>
      <c r="AV174" s="71">
        <v>0</v>
      </c>
      <c r="AW174" s="71">
        <v>2</v>
      </c>
      <c r="AX174" s="71"/>
      <c r="AY174" s="72"/>
      <c r="AZ174" s="71">
        <v>71961.800000000367</v>
      </c>
      <c r="BA174" s="71">
        <v>81145.599999999919</v>
      </c>
      <c r="BB174" s="71">
        <v>0</v>
      </c>
      <c r="BC174" s="71">
        <v>822.5</v>
      </c>
      <c r="BD174" s="71">
        <v>0</v>
      </c>
      <c r="BE174" s="71">
        <v>14541.5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1745</v>
      </c>
      <c r="B175" s="70">
        <v>136</v>
      </c>
      <c r="C175" s="70">
        <v>20</v>
      </c>
      <c r="D175" s="70">
        <v>8</v>
      </c>
      <c r="E175" s="70">
        <v>2023</v>
      </c>
      <c r="F175" s="70" t="s">
        <v>1539</v>
      </c>
      <c r="G175" s="70" t="s">
        <v>1725</v>
      </c>
      <c r="H175" s="70" t="s">
        <v>1726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19380</v>
      </c>
      <c r="AS175" s="71">
        <v>1564</v>
      </c>
      <c r="AT175" s="71">
        <v>0</v>
      </c>
      <c r="AU175" s="71">
        <v>3</v>
      </c>
      <c r="AV175" s="71">
        <v>0</v>
      </c>
      <c r="AW175" s="71">
        <v>2</v>
      </c>
      <c r="AX175" s="71"/>
      <c r="AY175" s="72"/>
      <c r="AZ175" s="71">
        <v>76854.300000000338</v>
      </c>
      <c r="BA175" s="71">
        <v>81391.099999999919</v>
      </c>
      <c r="BB175" s="71">
        <v>0</v>
      </c>
      <c r="BC175" s="71">
        <v>822.5</v>
      </c>
      <c r="BD175" s="71">
        <v>0</v>
      </c>
      <c r="BE175" s="71">
        <v>14541.5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1746</v>
      </c>
      <c r="B176" s="70">
        <v>136</v>
      </c>
      <c r="C176" s="70">
        <v>21</v>
      </c>
      <c r="D176" s="70">
        <v>8</v>
      </c>
      <c r="E176" s="70">
        <v>2024</v>
      </c>
      <c r="F176" s="70" t="s">
        <v>1585</v>
      </c>
      <c r="G176" s="70" t="s">
        <v>1725</v>
      </c>
      <c r="H176" s="70" t="s">
        <v>1726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1747</v>
      </c>
      <c r="B177" s="70">
        <v>137</v>
      </c>
      <c r="C177" s="70">
        <v>1</v>
      </c>
      <c r="D177" s="70">
        <v>9</v>
      </c>
      <c r="E177" s="70">
        <v>1990</v>
      </c>
      <c r="F177" s="70" t="s">
        <v>787</v>
      </c>
      <c r="G177" s="70" t="s">
        <v>1748</v>
      </c>
      <c r="H177" s="70" t="s">
        <v>1749</v>
      </c>
      <c r="I177" s="148"/>
      <c r="J177" s="71">
        <v>882.36836016505242</v>
      </c>
      <c r="K177" s="71">
        <v>105.8283677689563</v>
      </c>
      <c r="L177" s="71">
        <v>18.498213547749739</v>
      </c>
      <c r="M177" s="71">
        <v>910.52652216809952</v>
      </c>
      <c r="N177" s="71">
        <v>870.74676797281336</v>
      </c>
      <c r="O177" s="71">
        <v>709.21154063523556</v>
      </c>
      <c r="P177" s="71">
        <v>477.3958156903048</v>
      </c>
      <c r="Q177" s="71">
        <v>62.055387356683603</v>
      </c>
      <c r="R177" s="71">
        <v>0</v>
      </c>
      <c r="S177" s="71">
        <v>71.889772769387449</v>
      </c>
      <c r="T177" s="72"/>
      <c r="U177" s="71">
        <v>145894928</v>
      </c>
      <c r="V177" s="71">
        <v>38010</v>
      </c>
      <c r="W177" s="71">
        <v>194</v>
      </c>
      <c r="X177" s="71">
        <v>312042</v>
      </c>
      <c r="Y177" s="71">
        <v>338754</v>
      </c>
      <c r="Z177" s="71">
        <v>291707</v>
      </c>
      <c r="AA177" s="71">
        <v>115917</v>
      </c>
      <c r="AB177" s="71">
        <v>1007569</v>
      </c>
      <c r="AC177" s="71">
        <v>0</v>
      </c>
      <c r="AD177" s="71">
        <v>71.889772769387449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1750</v>
      </c>
      <c r="B178" s="70">
        <v>138</v>
      </c>
      <c r="C178" s="70">
        <v>2</v>
      </c>
      <c r="D178" s="70">
        <v>9</v>
      </c>
      <c r="E178" s="70">
        <v>2005</v>
      </c>
      <c r="F178" s="70" t="s">
        <v>789</v>
      </c>
      <c r="G178" s="1064" t="s">
        <v>1748</v>
      </c>
      <c r="H178" s="70" t="s">
        <v>1749</v>
      </c>
      <c r="I178" s="148"/>
      <c r="J178" s="71">
        <v>548.39944784088925</v>
      </c>
      <c r="K178" s="71">
        <v>77.857997006490422</v>
      </c>
      <c r="L178" s="71">
        <v>25.95393165554583</v>
      </c>
      <c r="M178" s="71">
        <v>1712.090623159173</v>
      </c>
      <c r="N178" s="71">
        <v>1421.672493366445</v>
      </c>
      <c r="O178" s="71">
        <v>957.3770979050953</v>
      </c>
      <c r="P178" s="71">
        <v>489.23867269664942</v>
      </c>
      <c r="Q178" s="71">
        <v>69.131119955660495</v>
      </c>
      <c r="R178" s="71">
        <v>0</v>
      </c>
      <c r="S178" s="71">
        <v>139.74145587999999</v>
      </c>
      <c r="T178" s="72"/>
      <c r="U178" s="71">
        <v>83090715</v>
      </c>
      <c r="V178" s="71">
        <v>32988</v>
      </c>
      <c r="W178" s="71">
        <v>347</v>
      </c>
      <c r="X178" s="71">
        <v>316922</v>
      </c>
      <c r="Y178" s="71">
        <v>477016</v>
      </c>
      <c r="Z178" s="71">
        <v>455679</v>
      </c>
      <c r="AA178" s="71">
        <v>97290</v>
      </c>
      <c r="AB178" s="71">
        <v>1173418</v>
      </c>
      <c r="AC178" s="71">
        <v>0</v>
      </c>
      <c r="AD178" s="71">
        <v>139.74145587999999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1751</v>
      </c>
      <c r="B179" s="70">
        <v>139</v>
      </c>
      <c r="C179" s="70">
        <v>3</v>
      </c>
      <c r="D179" s="70">
        <v>9</v>
      </c>
      <c r="E179" s="70">
        <v>2006</v>
      </c>
      <c r="F179" s="70" t="s">
        <v>790</v>
      </c>
      <c r="G179" s="1064" t="s">
        <v>1748</v>
      </c>
      <c r="H179" s="70" t="s">
        <v>1749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1752</v>
      </c>
      <c r="B180" s="70">
        <v>140</v>
      </c>
      <c r="C180" s="70">
        <v>4</v>
      </c>
      <c r="D180" s="70">
        <v>9</v>
      </c>
      <c r="E180" s="70">
        <v>2007</v>
      </c>
      <c r="F180" s="70" t="s">
        <v>791</v>
      </c>
      <c r="G180" s="70" t="s">
        <v>1748</v>
      </c>
      <c r="H180" s="70" t="s">
        <v>1749</v>
      </c>
      <c r="I180" s="148"/>
      <c r="J180" s="71">
        <v>603.66616435565561</v>
      </c>
      <c r="K180" s="71">
        <v>79.505156145769718</v>
      </c>
      <c r="L180" s="71">
        <v>21.31289815623791</v>
      </c>
      <c r="M180" s="71">
        <v>1698.9177289923909</v>
      </c>
      <c r="N180" s="71">
        <v>1554.6535802481189</v>
      </c>
      <c r="O180" s="71">
        <v>928.39146249780276</v>
      </c>
      <c r="P180" s="71">
        <v>490.05051434927412</v>
      </c>
      <c r="Q180" s="71">
        <v>73.9190564889592</v>
      </c>
      <c r="R180" s="71">
        <v>0</v>
      </c>
      <c r="S180" s="71">
        <v>148.35128306638001</v>
      </c>
      <c r="T180" s="72"/>
      <c r="U180" s="71">
        <v>93776133</v>
      </c>
      <c r="V180" s="71">
        <v>34555</v>
      </c>
      <c r="W180" s="71">
        <v>271</v>
      </c>
      <c r="X180" s="71">
        <v>396354</v>
      </c>
      <c r="Y180" s="71">
        <v>493220</v>
      </c>
      <c r="Z180" s="71">
        <v>459360</v>
      </c>
      <c r="AA180" s="71">
        <v>95966</v>
      </c>
      <c r="AB180" s="71">
        <v>1188340</v>
      </c>
      <c r="AC180" s="71">
        <v>0</v>
      </c>
      <c r="AD180" s="71">
        <v>148.35128306638001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1753</v>
      </c>
      <c r="B181" s="70">
        <v>141</v>
      </c>
      <c r="C181" s="70">
        <v>5</v>
      </c>
      <c r="D181" s="70">
        <v>9</v>
      </c>
      <c r="E181" s="70">
        <v>2008</v>
      </c>
      <c r="F181" s="70" t="s">
        <v>792</v>
      </c>
      <c r="G181" s="70" t="s">
        <v>1748</v>
      </c>
      <c r="H181" s="70" t="s">
        <v>1749</v>
      </c>
      <c r="I181" s="148"/>
      <c r="J181" s="71">
        <v>535.61778400462617</v>
      </c>
      <c r="K181" s="71">
        <v>63.43861323803219</v>
      </c>
      <c r="L181" s="71">
        <v>19.283701187498352</v>
      </c>
      <c r="M181" s="71">
        <v>1792.444971694591</v>
      </c>
      <c r="N181" s="71">
        <v>1589.576356425096</v>
      </c>
      <c r="O181" s="71">
        <v>897.75883811434744</v>
      </c>
      <c r="P181" s="71">
        <v>475.56206726512619</v>
      </c>
      <c r="Q181" s="71">
        <v>73.375035466163297</v>
      </c>
      <c r="R181" s="71">
        <v>0</v>
      </c>
      <c r="S181" s="71">
        <v>150.084196142</v>
      </c>
      <c r="T181" s="72"/>
      <c r="U181" s="71">
        <v>91317208</v>
      </c>
      <c r="V181" s="71">
        <v>34555</v>
      </c>
      <c r="W181" s="71">
        <v>271</v>
      </c>
      <c r="X181" s="71">
        <v>396354</v>
      </c>
      <c r="Y181" s="71">
        <v>502340</v>
      </c>
      <c r="Z181" s="71">
        <v>459794</v>
      </c>
      <c r="AA181" s="71">
        <v>93235</v>
      </c>
      <c r="AB181" s="71">
        <v>1198996</v>
      </c>
      <c r="AC181" s="71">
        <v>0</v>
      </c>
      <c r="AD181" s="71">
        <v>150.084196142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1754</v>
      </c>
      <c r="B182" s="70">
        <v>142</v>
      </c>
      <c r="C182" s="70">
        <v>6</v>
      </c>
      <c r="D182" s="70">
        <v>9</v>
      </c>
      <c r="E182" s="70">
        <v>2009</v>
      </c>
      <c r="F182" s="70" t="s">
        <v>176</v>
      </c>
      <c r="G182" s="70" t="s">
        <v>1748</v>
      </c>
      <c r="H182" s="70" t="s">
        <v>1749</v>
      </c>
      <c r="I182" s="148"/>
      <c r="J182" s="71">
        <v>478.9631515617956</v>
      </c>
      <c r="K182" s="71">
        <v>60.338944850434757</v>
      </c>
      <c r="L182" s="71">
        <v>31.854797591040992</v>
      </c>
      <c r="M182" s="71">
        <v>1745.265354980957</v>
      </c>
      <c r="N182" s="71">
        <v>1500.8254270488969</v>
      </c>
      <c r="O182" s="71">
        <v>911.35458159361951</v>
      </c>
      <c r="P182" s="71">
        <v>456.45213341667619</v>
      </c>
      <c r="Q182" s="71">
        <v>70.495147834978098</v>
      </c>
      <c r="R182" s="71">
        <v>0</v>
      </c>
      <c r="S182" s="71">
        <v>147.22754273727</v>
      </c>
      <c r="T182" s="72"/>
      <c r="U182" s="71">
        <v>72898655</v>
      </c>
      <c r="V182" s="71">
        <v>38334</v>
      </c>
      <c r="W182" s="71">
        <v>489</v>
      </c>
      <c r="X182" s="71">
        <v>455237</v>
      </c>
      <c r="Y182" s="71">
        <v>510500</v>
      </c>
      <c r="Z182" s="71">
        <v>460712</v>
      </c>
      <c r="AA182" s="71">
        <v>91870</v>
      </c>
      <c r="AB182" s="71">
        <v>1209234</v>
      </c>
      <c r="AC182" s="71">
        <v>0</v>
      </c>
      <c r="AD182" s="71">
        <v>147.22754273727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206.77600000000001</v>
      </c>
      <c r="BK182" s="71">
        <v>1.29</v>
      </c>
      <c r="BL182" s="71">
        <v>200.154</v>
      </c>
      <c r="BM182" s="71">
        <v>0</v>
      </c>
      <c r="BN182" s="72"/>
      <c r="BO182" s="71">
        <v>0</v>
      </c>
      <c r="BP182" s="71">
        <v>0</v>
      </c>
      <c r="BQ182" s="71">
        <v>23</v>
      </c>
      <c r="BR182" s="71">
        <v>1</v>
      </c>
      <c r="BS182" s="71">
        <v>40</v>
      </c>
      <c r="BT182" s="71">
        <v>0</v>
      </c>
      <c r="BU182"/>
      <c r="BV182" s="70">
        <v>408.22</v>
      </c>
      <c r="BW182" s="70">
        <v>0</v>
      </c>
      <c r="BX182" s="70">
        <v>0</v>
      </c>
      <c r="BY182" s="70">
        <v>0</v>
      </c>
      <c r="BZ182" s="70">
        <v>0</v>
      </c>
      <c r="CA182" s="70">
        <v>0</v>
      </c>
      <c r="CB182" s="70">
        <v>0</v>
      </c>
      <c r="CC182" s="70">
        <v>0</v>
      </c>
      <c r="CD182" s="70">
        <v>0</v>
      </c>
    </row>
    <row r="183" spans="1:82">
      <c r="A183" s="70" t="s">
        <v>1755</v>
      </c>
      <c r="B183" s="70">
        <v>143</v>
      </c>
      <c r="C183" s="70">
        <v>7</v>
      </c>
      <c r="D183" s="70">
        <v>9</v>
      </c>
      <c r="E183" s="70">
        <v>2010</v>
      </c>
      <c r="F183" s="70" t="s">
        <v>177</v>
      </c>
      <c r="G183" s="70" t="s">
        <v>1748</v>
      </c>
      <c r="H183" s="70" t="s">
        <v>1749</v>
      </c>
      <c r="I183" s="148"/>
      <c r="J183" s="71">
        <v>472.82308192862428</v>
      </c>
      <c r="K183" s="71">
        <v>63.228252868261627</v>
      </c>
      <c r="L183" s="71">
        <v>35.550549334837669</v>
      </c>
      <c r="M183" s="71">
        <v>1778.4998379589119</v>
      </c>
      <c r="N183" s="71">
        <v>1665.3185951291639</v>
      </c>
      <c r="O183" s="71">
        <v>911.05561677659875</v>
      </c>
      <c r="P183" s="71">
        <v>464.85156902434062</v>
      </c>
      <c r="Q183" s="71">
        <v>74.034451258314505</v>
      </c>
      <c r="R183" s="71">
        <v>0</v>
      </c>
      <c r="S183" s="71">
        <v>144.249003094465</v>
      </c>
      <c r="T183" s="72"/>
      <c r="U183" s="71">
        <v>77684806</v>
      </c>
      <c r="V183" s="71">
        <v>38334</v>
      </c>
      <c r="W183" s="71">
        <v>489</v>
      </c>
      <c r="X183" s="71">
        <v>455237</v>
      </c>
      <c r="Y183" s="71">
        <v>517437</v>
      </c>
      <c r="Z183" s="71">
        <v>462701</v>
      </c>
      <c r="AA183" s="71">
        <v>91224</v>
      </c>
      <c r="AB183" s="71">
        <v>1216892</v>
      </c>
      <c r="AC183" s="71">
        <v>0</v>
      </c>
      <c r="AD183" s="71">
        <v>144.249003094465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223.53800000000001</v>
      </c>
      <c r="BK183" s="71">
        <v>1.97</v>
      </c>
      <c r="BL183" s="71">
        <v>397.60599999999999</v>
      </c>
      <c r="BM183" s="71">
        <v>0</v>
      </c>
      <c r="BN183" s="72"/>
      <c r="BO183" s="71">
        <v>0</v>
      </c>
      <c r="BP183" s="71">
        <v>0</v>
      </c>
      <c r="BQ183" s="71">
        <v>24</v>
      </c>
      <c r="BR183" s="71">
        <v>1</v>
      </c>
      <c r="BS183" s="71">
        <v>48</v>
      </c>
      <c r="BT183" s="71">
        <v>0</v>
      </c>
      <c r="BU183"/>
      <c r="BV183" s="70">
        <v>489.07600000000002</v>
      </c>
      <c r="BW183" s="70">
        <v>0</v>
      </c>
      <c r="BX183" s="70">
        <v>134.03800000000001</v>
      </c>
      <c r="BY183" s="70">
        <v>0</v>
      </c>
      <c r="BZ183" s="70">
        <v>0</v>
      </c>
      <c r="CA183" s="70">
        <v>0</v>
      </c>
      <c r="CB183" s="70">
        <v>0</v>
      </c>
      <c r="CC183" s="70">
        <v>0</v>
      </c>
      <c r="CD183" s="70">
        <v>0</v>
      </c>
    </row>
    <row r="184" spans="1:82">
      <c r="A184" s="70" t="s">
        <v>1756</v>
      </c>
      <c r="B184" s="70">
        <v>144</v>
      </c>
      <c r="C184" s="70">
        <v>8</v>
      </c>
      <c r="D184" s="70">
        <v>9</v>
      </c>
      <c r="E184" s="70">
        <v>2011</v>
      </c>
      <c r="F184" s="70" t="s">
        <v>178</v>
      </c>
      <c r="G184" s="70" t="s">
        <v>1748</v>
      </c>
      <c r="H184" s="70" t="s">
        <v>1749</v>
      </c>
      <c r="I184" s="148"/>
      <c r="J184" s="71">
        <v>571.86395962222832</v>
      </c>
      <c r="K184" s="71">
        <v>91.951576425954471</v>
      </c>
      <c r="L184" s="71">
        <v>20.148004317806841</v>
      </c>
      <c r="M184" s="71">
        <v>2256.7205033914679</v>
      </c>
      <c r="N184" s="71">
        <v>1802.181286403136</v>
      </c>
      <c r="O184" s="71">
        <v>900.20361821345978</v>
      </c>
      <c r="P184" s="71">
        <v>453.00656364289546</v>
      </c>
      <c r="Q184" s="71">
        <v>85.893471023738897</v>
      </c>
      <c r="R184" s="71">
        <v>0</v>
      </c>
      <c r="S184" s="71">
        <v>147.91139101495</v>
      </c>
      <c r="T184" s="72"/>
      <c r="U184" s="71">
        <v>81617518</v>
      </c>
      <c r="V184" s="71">
        <v>38334</v>
      </c>
      <c r="W184" s="71">
        <v>489</v>
      </c>
      <c r="X184" s="71">
        <v>455237</v>
      </c>
      <c r="Y184" s="71">
        <v>523892</v>
      </c>
      <c r="Z184" s="71">
        <v>467122</v>
      </c>
      <c r="AA184" s="71">
        <v>91545</v>
      </c>
      <c r="AB184" s="71">
        <v>1223954</v>
      </c>
      <c r="AC184" s="71">
        <v>0</v>
      </c>
      <c r="AD184" s="71">
        <v>147.91139101495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219.898</v>
      </c>
      <c r="BK184" s="71">
        <v>3.371</v>
      </c>
      <c r="BL184" s="71">
        <v>365.13499999999999</v>
      </c>
      <c r="BM184" s="71">
        <v>0</v>
      </c>
      <c r="BN184" s="72"/>
      <c r="BO184" s="71">
        <v>0</v>
      </c>
      <c r="BP184" s="71">
        <v>0</v>
      </c>
      <c r="BQ184" s="71">
        <v>25</v>
      </c>
      <c r="BR184" s="71">
        <v>1</v>
      </c>
      <c r="BS184" s="71">
        <v>46</v>
      </c>
      <c r="BT184" s="71">
        <v>0</v>
      </c>
      <c r="BU184"/>
      <c r="BV184" s="70">
        <v>449.98399999999998</v>
      </c>
      <c r="BW184" s="70">
        <v>0</v>
      </c>
      <c r="BX184" s="70">
        <v>138.41999999999999</v>
      </c>
      <c r="BY184" s="70">
        <v>0</v>
      </c>
      <c r="BZ184" s="70">
        <v>0</v>
      </c>
      <c r="CA184" s="70">
        <v>0</v>
      </c>
      <c r="CB184" s="70">
        <v>0</v>
      </c>
      <c r="CC184" s="70">
        <v>0</v>
      </c>
      <c r="CD184" s="70">
        <v>0</v>
      </c>
    </row>
    <row r="185" spans="1:82">
      <c r="A185" s="70" t="s">
        <v>1757</v>
      </c>
      <c r="B185" s="70">
        <v>145</v>
      </c>
      <c r="C185" s="70">
        <v>9</v>
      </c>
      <c r="D185" s="70">
        <v>9</v>
      </c>
      <c r="E185" s="70">
        <v>2012</v>
      </c>
      <c r="F185" s="70" t="s">
        <v>179</v>
      </c>
      <c r="G185" s="70" t="s">
        <v>1748</v>
      </c>
      <c r="H185" s="70" t="s">
        <v>1749</v>
      </c>
      <c r="I185" s="148"/>
      <c r="J185" s="71">
        <v>592.47771802577608</v>
      </c>
      <c r="K185" s="71">
        <v>89.665144023626269</v>
      </c>
      <c r="L185" s="71">
        <v>20.001590556326349</v>
      </c>
      <c r="M185" s="71">
        <v>2332.9192625678738</v>
      </c>
      <c r="N185" s="71">
        <v>1945.4699280235779</v>
      </c>
      <c r="O185" s="71">
        <v>900.06593804066119</v>
      </c>
      <c r="P185" s="71">
        <v>454.34477004161334</v>
      </c>
      <c r="Q185" s="71">
        <v>95.016167818383295</v>
      </c>
      <c r="R185" s="71">
        <v>0</v>
      </c>
      <c r="S185" s="71">
        <v>153.68058309835999</v>
      </c>
      <c r="T185" s="72"/>
      <c r="U185" s="71">
        <v>80861008</v>
      </c>
      <c r="V185" s="71">
        <v>38334</v>
      </c>
      <c r="W185" s="71">
        <v>489</v>
      </c>
      <c r="X185" s="71">
        <v>455237</v>
      </c>
      <c r="Y185" s="71">
        <v>537263</v>
      </c>
      <c r="Z185" s="71">
        <v>470755</v>
      </c>
      <c r="AA185" s="71">
        <v>91296</v>
      </c>
      <c r="AB185" s="71">
        <v>1246180</v>
      </c>
      <c r="AC185" s="71">
        <v>0</v>
      </c>
      <c r="AD185" s="71">
        <v>153.68058309835999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216.911</v>
      </c>
      <c r="BK185" s="71">
        <v>2.7</v>
      </c>
      <c r="BL185" s="71">
        <v>415.31399999999996</v>
      </c>
      <c r="BM185" s="71">
        <v>0</v>
      </c>
      <c r="BN185" s="72"/>
      <c r="BO185" s="71">
        <v>0</v>
      </c>
      <c r="BP185" s="71">
        <v>0</v>
      </c>
      <c r="BQ185" s="71">
        <v>24</v>
      </c>
      <c r="BR185" s="71">
        <v>1</v>
      </c>
      <c r="BS185" s="71">
        <v>48</v>
      </c>
      <c r="BT185" s="71">
        <v>0</v>
      </c>
      <c r="BU185"/>
      <c r="BV185" s="70">
        <v>481.512</v>
      </c>
      <c r="BW185" s="70">
        <v>0</v>
      </c>
      <c r="BX185" s="70">
        <v>150.41800000000001</v>
      </c>
      <c r="BY185" s="70">
        <v>0</v>
      </c>
      <c r="BZ185" s="70">
        <v>2.9950000000000001</v>
      </c>
      <c r="CA185" s="70">
        <v>0</v>
      </c>
      <c r="CB185" s="70">
        <v>0</v>
      </c>
      <c r="CC185" s="70">
        <v>0</v>
      </c>
      <c r="CD185" s="70">
        <v>0</v>
      </c>
    </row>
    <row r="186" spans="1:82">
      <c r="A186" s="70" t="s">
        <v>1758</v>
      </c>
      <c r="B186" s="70">
        <v>146</v>
      </c>
      <c r="C186" s="70">
        <v>10</v>
      </c>
      <c r="D186" s="70">
        <v>9</v>
      </c>
      <c r="E186" s="70">
        <v>2013</v>
      </c>
      <c r="F186" s="70" t="s">
        <v>180</v>
      </c>
      <c r="G186" s="70" t="s">
        <v>1748</v>
      </c>
      <c r="H186" s="70" t="s">
        <v>1749</v>
      </c>
      <c r="I186" s="148"/>
      <c r="J186" s="71">
        <v>584.9899359153643</v>
      </c>
      <c r="K186" s="71">
        <v>77.295250260093255</v>
      </c>
      <c r="L186" s="71">
        <v>20.628095106524</v>
      </c>
      <c r="M186" s="71">
        <v>2247.5788992331732</v>
      </c>
      <c r="N186" s="71">
        <v>1964.3170630074289</v>
      </c>
      <c r="O186" s="71">
        <v>871.63427674481522</v>
      </c>
      <c r="P186" s="71">
        <v>456.21659607547014</v>
      </c>
      <c r="Q186" s="71">
        <v>96.970702477086306</v>
      </c>
      <c r="R186" s="71">
        <v>0</v>
      </c>
      <c r="S186" s="71">
        <v>156.62939074991209</v>
      </c>
      <c r="T186" s="72"/>
      <c r="U186" s="71">
        <v>73880796</v>
      </c>
      <c r="V186" s="71">
        <v>38334</v>
      </c>
      <c r="W186" s="71">
        <v>489</v>
      </c>
      <c r="X186" s="71">
        <v>455237</v>
      </c>
      <c r="Y186" s="71">
        <v>543186</v>
      </c>
      <c r="Z186" s="71">
        <v>476239</v>
      </c>
      <c r="AA186" s="71">
        <v>91328</v>
      </c>
      <c r="AB186" s="71">
        <v>1253582</v>
      </c>
      <c r="AC186" s="71">
        <v>0</v>
      </c>
      <c r="AD186" s="71">
        <v>156.62939074991209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243.59100000000001</v>
      </c>
      <c r="BK186" s="71">
        <v>3.0219999999999998</v>
      </c>
      <c r="BL186" s="71">
        <v>433.125</v>
      </c>
      <c r="BM186" s="71">
        <v>0</v>
      </c>
      <c r="BN186" s="72"/>
      <c r="BO186" s="71">
        <v>0</v>
      </c>
      <c r="BP186" s="71">
        <v>0</v>
      </c>
      <c r="BQ186" s="71">
        <v>22</v>
      </c>
      <c r="BR186" s="71">
        <v>1</v>
      </c>
      <c r="BS186" s="71">
        <v>48</v>
      </c>
      <c r="BT186" s="71">
        <v>0</v>
      </c>
      <c r="BU186"/>
      <c r="BV186" s="70">
        <v>534.23800000000006</v>
      </c>
      <c r="BW186" s="70">
        <v>0</v>
      </c>
      <c r="BX186" s="70">
        <v>145.5</v>
      </c>
      <c r="BY186" s="70">
        <v>0</v>
      </c>
      <c r="BZ186" s="70">
        <v>0</v>
      </c>
      <c r="CA186" s="70">
        <v>0</v>
      </c>
      <c r="CB186" s="70">
        <v>0</v>
      </c>
      <c r="CC186" s="70">
        <v>0</v>
      </c>
      <c r="CD186" s="70">
        <v>0</v>
      </c>
    </row>
    <row r="187" spans="1:82">
      <c r="A187" s="70" t="s">
        <v>1759</v>
      </c>
      <c r="B187" s="70">
        <v>147</v>
      </c>
      <c r="C187" s="70">
        <v>11</v>
      </c>
      <c r="D187" s="70">
        <v>9</v>
      </c>
      <c r="E187" s="70">
        <v>2014</v>
      </c>
      <c r="F187" s="70" t="s">
        <v>181</v>
      </c>
      <c r="G187" s="70" t="s">
        <v>1748</v>
      </c>
      <c r="H187" s="70" t="s">
        <v>1749</v>
      </c>
      <c r="I187" s="148"/>
      <c r="J187" s="71">
        <v>538.60132213270026</v>
      </c>
      <c r="K187" s="71">
        <v>80.12828083288565</v>
      </c>
      <c r="L187" s="71">
        <v>21.371489004601681</v>
      </c>
      <c r="M187" s="71">
        <v>2126.1075500143988</v>
      </c>
      <c r="N187" s="71">
        <v>1731.705025442159</v>
      </c>
      <c r="O187" s="71">
        <v>833.61448164476451</v>
      </c>
      <c r="P187" s="71">
        <v>460.0692323366311</v>
      </c>
      <c r="Q187" s="71">
        <v>93.579177594574105</v>
      </c>
      <c r="R187" s="71">
        <v>0</v>
      </c>
      <c r="S187" s="71">
        <v>152.03667814767999</v>
      </c>
      <c r="T187" s="72"/>
      <c r="U187" s="71">
        <v>75589406</v>
      </c>
      <c r="V187" s="71">
        <v>34956</v>
      </c>
      <c r="W187" s="71">
        <v>476</v>
      </c>
      <c r="X187" s="71">
        <v>471680</v>
      </c>
      <c r="Y187" s="71">
        <v>551170</v>
      </c>
      <c r="Z187" s="71">
        <v>479707</v>
      </c>
      <c r="AA187" s="71">
        <v>91623</v>
      </c>
      <c r="AB187" s="71">
        <v>1260879</v>
      </c>
      <c r="AC187" s="71">
        <v>0</v>
      </c>
      <c r="AD187" s="71">
        <v>152.03667814767999</v>
      </c>
      <c r="AE187" s="72"/>
      <c r="AF187" s="71"/>
      <c r="AG187" s="71"/>
      <c r="AH187" s="71"/>
      <c r="AI187" s="71"/>
      <c r="AJ187" s="71"/>
      <c r="AK187" s="71"/>
      <c r="AL187" s="71"/>
      <c r="AM187" s="71"/>
      <c r="AN187" s="71"/>
      <c r="AO187" s="71"/>
      <c r="AP187" s="71"/>
      <c r="AQ187" s="72"/>
      <c r="AR187" s="71">
        <v>6909</v>
      </c>
      <c r="AS187" s="71">
        <v>1132</v>
      </c>
      <c r="AT187" s="71">
        <v>0</v>
      </c>
      <c r="AU187" s="71">
        <v>2</v>
      </c>
      <c r="AV187" s="71">
        <v>0</v>
      </c>
      <c r="AW187" s="71">
        <v>0</v>
      </c>
      <c r="AX187" s="71"/>
      <c r="AY187" s="72"/>
      <c r="AZ187" s="71">
        <v>27244</v>
      </c>
      <c r="BA187" s="71">
        <v>30411.1</v>
      </c>
      <c r="BB187" s="71">
        <v>0</v>
      </c>
      <c r="BC187" s="71">
        <v>127</v>
      </c>
      <c r="BD187" s="71">
        <v>0</v>
      </c>
      <c r="BE187" s="71">
        <v>0</v>
      </c>
      <c r="BF187" s="71"/>
      <c r="BG187" s="72"/>
      <c r="BH187" s="71">
        <v>0</v>
      </c>
      <c r="BI187" s="71">
        <v>0</v>
      </c>
      <c r="BJ187" s="71">
        <v>246.81700000000001</v>
      </c>
      <c r="BK187" s="71">
        <v>2.7240000000000002</v>
      </c>
      <c r="BL187" s="71">
        <v>440.86233000000004</v>
      </c>
      <c r="BM187" s="71">
        <v>0</v>
      </c>
      <c r="BN187" s="72"/>
      <c r="BO187" s="71">
        <v>0</v>
      </c>
      <c r="BP187" s="71">
        <v>0</v>
      </c>
      <c r="BQ187" s="71">
        <v>24</v>
      </c>
      <c r="BR187" s="71">
        <v>1</v>
      </c>
      <c r="BS187" s="71">
        <v>51</v>
      </c>
      <c r="BT187" s="71">
        <v>0</v>
      </c>
      <c r="BU187"/>
      <c r="BV187" s="70">
        <v>543.86699999999996</v>
      </c>
      <c r="BW187" s="70">
        <v>0</v>
      </c>
      <c r="BX187" s="70">
        <v>140.04300000000001</v>
      </c>
      <c r="BY187" s="70">
        <v>1.0330000000000001E-2</v>
      </c>
      <c r="BZ187" s="70">
        <v>6.4829999999999997</v>
      </c>
      <c r="CA187" s="70">
        <v>0</v>
      </c>
      <c r="CB187" s="70">
        <v>0</v>
      </c>
      <c r="CC187" s="70">
        <v>0</v>
      </c>
      <c r="CD187" s="70">
        <v>0</v>
      </c>
    </row>
    <row r="188" spans="1:82">
      <c r="A188" s="70" t="s">
        <v>1760</v>
      </c>
      <c r="B188" s="70">
        <v>148</v>
      </c>
      <c r="C188" s="70">
        <v>12</v>
      </c>
      <c r="D188" s="70">
        <v>9</v>
      </c>
      <c r="E188" s="70">
        <v>2015</v>
      </c>
      <c r="F188" s="70" t="s">
        <v>182</v>
      </c>
      <c r="G188" s="70" t="s">
        <v>1748</v>
      </c>
      <c r="H188" s="70" t="s">
        <v>1749</v>
      </c>
      <c r="I188" s="148"/>
      <c r="J188" s="71">
        <v>583.47219746951225</v>
      </c>
      <c r="K188" s="71">
        <v>76.532767315165415</v>
      </c>
      <c r="L188" s="71">
        <v>23.56284953587959</v>
      </c>
      <c r="M188" s="71">
        <v>2227.970815025516</v>
      </c>
      <c r="N188" s="71">
        <v>1742.982741774156</v>
      </c>
      <c r="O188" s="71">
        <v>833.30869434764099</v>
      </c>
      <c r="P188" s="71">
        <v>460.68397872496445</v>
      </c>
      <c r="Q188" s="71">
        <v>92.305244851008695</v>
      </c>
      <c r="R188" s="71">
        <v>0</v>
      </c>
      <c r="S188" s="71">
        <v>170.69636960087999</v>
      </c>
      <c r="T188" s="72"/>
      <c r="U188" s="71">
        <v>87936729</v>
      </c>
      <c r="V188" s="71">
        <v>34956</v>
      </c>
      <c r="W188" s="71">
        <v>476</v>
      </c>
      <c r="X188" s="71">
        <v>471680</v>
      </c>
      <c r="Y188" s="71">
        <v>560075</v>
      </c>
      <c r="Z188" s="71">
        <v>484146</v>
      </c>
      <c r="AA188" s="71">
        <v>91673</v>
      </c>
      <c r="AB188" s="71">
        <v>1270476</v>
      </c>
      <c r="AC188" s="71">
        <v>0</v>
      </c>
      <c r="AD188" s="71">
        <v>170.69636960087999</v>
      </c>
      <c r="AE188" s="72"/>
      <c r="AF188" s="71">
        <v>665933491.78403819</v>
      </c>
      <c r="AG188" s="71">
        <v>63205055.940228567</v>
      </c>
      <c r="AH188" s="71">
        <v>4963009.324600989</v>
      </c>
      <c r="AI188" s="71">
        <v>3335465841.78901</v>
      </c>
      <c r="AJ188" s="71">
        <v>2635535662.1154771</v>
      </c>
      <c r="AK188" s="71">
        <v>0</v>
      </c>
      <c r="AL188" s="71">
        <v>0</v>
      </c>
      <c r="AM188" s="71">
        <v>174113406.35362431</v>
      </c>
      <c r="AN188" s="71">
        <v>0</v>
      </c>
      <c r="AO188" s="71">
        <v>0</v>
      </c>
      <c r="AP188" s="71">
        <v>6879216467.3069792</v>
      </c>
      <c r="AQ188" s="72"/>
      <c r="AR188" s="71">
        <v>8641</v>
      </c>
      <c r="AS188" s="71">
        <v>1605</v>
      </c>
      <c r="AT188" s="71">
        <v>0</v>
      </c>
      <c r="AU188" s="71">
        <v>2</v>
      </c>
      <c r="AV188" s="71">
        <v>0</v>
      </c>
      <c r="AW188" s="71">
        <v>1</v>
      </c>
      <c r="AX188" s="71"/>
      <c r="AY188" s="72"/>
      <c r="AZ188" s="71">
        <v>34593.699999999997</v>
      </c>
      <c r="BA188" s="71">
        <v>39359.4</v>
      </c>
      <c r="BB188" s="71">
        <v>0</v>
      </c>
      <c r="BC188" s="71">
        <v>127</v>
      </c>
      <c r="BD188" s="71">
        <v>0</v>
      </c>
      <c r="BE188" s="71">
        <v>4088.7</v>
      </c>
      <c r="BF188" s="71"/>
      <c r="BG188" s="72"/>
      <c r="BH188" s="71">
        <v>0</v>
      </c>
      <c r="BI188" s="71">
        <v>0</v>
      </c>
      <c r="BJ188" s="71">
        <v>240.477</v>
      </c>
      <c r="BK188" s="71">
        <v>8.3000000000000004E-2</v>
      </c>
      <c r="BL188" s="71">
        <v>511.54399999999998</v>
      </c>
      <c r="BM188" s="71">
        <v>0</v>
      </c>
      <c r="BN188" s="72"/>
      <c r="BO188" s="71">
        <v>0</v>
      </c>
      <c r="BP188" s="71">
        <v>0</v>
      </c>
      <c r="BQ188" s="71">
        <v>26</v>
      </c>
      <c r="BR188" s="71">
        <v>1</v>
      </c>
      <c r="BS188" s="71">
        <v>49</v>
      </c>
      <c r="BT188" s="71">
        <v>0</v>
      </c>
      <c r="BU188"/>
      <c r="BV188" s="70">
        <v>525.60500000000002</v>
      </c>
      <c r="BW188" s="70">
        <v>5.7389999999999999</v>
      </c>
      <c r="BX188" s="70">
        <v>214.50899999999999</v>
      </c>
      <c r="BY188" s="70">
        <v>0.01</v>
      </c>
      <c r="BZ188" s="70">
        <v>6.2409999999999997</v>
      </c>
      <c r="CA188" s="70">
        <v>0</v>
      </c>
      <c r="CB188" s="70">
        <v>0</v>
      </c>
      <c r="CC188" s="70">
        <v>0</v>
      </c>
      <c r="CD188" s="70">
        <v>0</v>
      </c>
    </row>
    <row r="189" spans="1:82">
      <c r="A189" s="70" t="s">
        <v>1761</v>
      </c>
      <c r="B189" s="70">
        <v>149</v>
      </c>
      <c r="C189" s="70">
        <v>13</v>
      </c>
      <c r="D189" s="70">
        <v>9</v>
      </c>
      <c r="E189" s="70">
        <v>2016</v>
      </c>
      <c r="F189" s="70" t="s">
        <v>155</v>
      </c>
      <c r="G189" s="70" t="s">
        <v>1748</v>
      </c>
      <c r="H189" s="70" t="s">
        <v>1749</v>
      </c>
      <c r="I189" s="148"/>
      <c r="J189" s="71">
        <v>542.93206512666677</v>
      </c>
      <c r="K189" s="71">
        <v>76.44018351674309</v>
      </c>
      <c r="L189" s="71">
        <v>27.607896541360962</v>
      </c>
      <c r="M189" s="71">
        <v>1949.8413641431216</v>
      </c>
      <c r="N189" s="71">
        <v>1560.3869486108647</v>
      </c>
      <c r="O189" s="71">
        <v>832.25538127987897</v>
      </c>
      <c r="P189" s="71">
        <v>451.37040895230672</v>
      </c>
      <c r="Q189" s="71">
        <v>90.508869337053525</v>
      </c>
      <c r="R189" s="71">
        <v>0</v>
      </c>
      <c r="S189" s="71">
        <v>187.16401651565999</v>
      </c>
      <c r="T189" s="72"/>
      <c r="U189" s="71">
        <v>85547244</v>
      </c>
      <c r="V189" s="71">
        <v>34956</v>
      </c>
      <c r="W189" s="71">
        <v>476</v>
      </c>
      <c r="X189" s="71">
        <v>471680</v>
      </c>
      <c r="Y189" s="71">
        <v>570042</v>
      </c>
      <c r="Z189" s="71">
        <v>489478</v>
      </c>
      <c r="AA189" s="71">
        <v>92899</v>
      </c>
      <c r="AB189" s="71">
        <v>1281414</v>
      </c>
      <c r="AC189" s="71">
        <v>0</v>
      </c>
      <c r="AD189" s="71">
        <v>187.16401651565999</v>
      </c>
      <c r="AE189" s="72"/>
      <c r="AF189" s="71">
        <v>631431275.6895138</v>
      </c>
      <c r="AG189" s="71">
        <v>60761147.697442897</v>
      </c>
      <c r="AH189" s="71">
        <v>4321249.9669947168</v>
      </c>
      <c r="AI189" s="71">
        <v>3115472848.8072991</v>
      </c>
      <c r="AJ189" s="71">
        <v>2286835696.666512</v>
      </c>
      <c r="AK189" s="71">
        <v>0</v>
      </c>
      <c r="AL189" s="71">
        <v>0</v>
      </c>
      <c r="AM189" s="71">
        <v>175748846.98469329</v>
      </c>
      <c r="AN189" s="71">
        <v>0</v>
      </c>
      <c r="AO189" s="71">
        <v>0</v>
      </c>
      <c r="AP189" s="71">
        <v>6274571065.8124561</v>
      </c>
      <c r="AQ189" s="72"/>
      <c r="AR189" s="71">
        <v>10130</v>
      </c>
      <c r="AS189" s="71">
        <v>1907</v>
      </c>
      <c r="AT189" s="71">
        <v>0</v>
      </c>
      <c r="AU189" s="71">
        <v>2</v>
      </c>
      <c r="AV189" s="71">
        <v>0</v>
      </c>
      <c r="AW189" s="71">
        <v>1</v>
      </c>
      <c r="AX189" s="71"/>
      <c r="AY189" s="72"/>
      <c r="AZ189" s="71">
        <v>40995.9</v>
      </c>
      <c r="BA189" s="71">
        <v>45982.8</v>
      </c>
      <c r="BB189" s="71">
        <v>0</v>
      </c>
      <c r="BC189" s="71">
        <v>127</v>
      </c>
      <c r="BD189" s="71">
        <v>0</v>
      </c>
      <c r="BE189" s="71">
        <v>4088.7</v>
      </c>
      <c r="BF189" s="71"/>
      <c r="BG189" s="72"/>
      <c r="BH189" s="71">
        <v>0</v>
      </c>
      <c r="BI189" s="71">
        <v>4.3019999999999996</v>
      </c>
      <c r="BJ189" s="71">
        <v>219.87100000000001</v>
      </c>
      <c r="BK189" s="71">
        <v>2.347</v>
      </c>
      <c r="BL189" s="71">
        <v>523.53766999999993</v>
      </c>
      <c r="BM189" s="71">
        <v>0</v>
      </c>
      <c r="BN189" s="72"/>
      <c r="BO189" s="71">
        <v>0</v>
      </c>
      <c r="BP189" s="71">
        <v>1</v>
      </c>
      <c r="BQ189" s="71">
        <v>26</v>
      </c>
      <c r="BR189" s="71">
        <v>1</v>
      </c>
      <c r="BS189" s="71">
        <v>56</v>
      </c>
      <c r="BT189" s="71">
        <v>0</v>
      </c>
      <c r="BU189"/>
      <c r="BV189" s="70">
        <v>538.03099999999995</v>
      </c>
      <c r="BW189" s="70">
        <v>4.75</v>
      </c>
      <c r="BX189" s="70">
        <v>201.03800000000001</v>
      </c>
      <c r="BY189" s="70">
        <v>1.167E-2</v>
      </c>
      <c r="BZ189" s="70">
        <v>6.2270000000000003</v>
      </c>
      <c r="CA189" s="70">
        <v>0</v>
      </c>
      <c r="CB189" s="70">
        <v>0</v>
      </c>
      <c r="CC189" s="70">
        <v>0</v>
      </c>
      <c r="CD189" s="70">
        <v>0</v>
      </c>
    </row>
    <row r="190" spans="1:82">
      <c r="A190" s="70" t="s">
        <v>1762</v>
      </c>
      <c r="B190" s="70">
        <v>150</v>
      </c>
      <c r="C190" s="70">
        <v>14</v>
      </c>
      <c r="D190" s="70">
        <v>9</v>
      </c>
      <c r="E190" s="70">
        <v>2017</v>
      </c>
      <c r="F190" s="70" t="s">
        <v>156</v>
      </c>
      <c r="G190" s="70" t="s">
        <v>1748</v>
      </c>
      <c r="H190" s="70" t="s">
        <v>1749</v>
      </c>
      <c r="I190" s="148"/>
      <c r="J190" s="71">
        <v>501.75231091237089</v>
      </c>
      <c r="K190" s="71">
        <v>79.624447131843937</v>
      </c>
      <c r="L190" s="71">
        <v>24.153140594269626</v>
      </c>
      <c r="M190" s="71">
        <v>1880.7075561915426</v>
      </c>
      <c r="N190" s="71">
        <v>1718.5663839102526</v>
      </c>
      <c r="O190" s="71">
        <v>825.63776963610383</v>
      </c>
      <c r="P190" s="71">
        <v>447.45381892737674</v>
      </c>
      <c r="Q190" s="71">
        <v>88.248236968139295</v>
      </c>
      <c r="R190" s="71">
        <v>0</v>
      </c>
      <c r="S190" s="71">
        <v>183.95540243355998</v>
      </c>
      <c r="T190" s="72"/>
      <c r="U190" s="71">
        <v>85935327</v>
      </c>
      <c r="V190" s="71">
        <v>34956</v>
      </c>
      <c r="W190" s="71">
        <v>476</v>
      </c>
      <c r="X190" s="71">
        <v>471680</v>
      </c>
      <c r="Y190" s="71">
        <v>580221</v>
      </c>
      <c r="Z190" s="71">
        <v>493641</v>
      </c>
      <c r="AA190" s="71">
        <v>92680</v>
      </c>
      <c r="AB190" s="71">
        <v>1292016</v>
      </c>
      <c r="AC190" s="71">
        <v>0</v>
      </c>
      <c r="AD190" s="71">
        <v>183.95540243356001</v>
      </c>
      <c r="AE190" s="72"/>
      <c r="AF190" s="71">
        <v>597813388.99624169</v>
      </c>
      <c r="AG190" s="71">
        <v>63046297.493891373</v>
      </c>
      <c r="AH190" s="71">
        <v>5164930.6485888623</v>
      </c>
      <c r="AI190" s="71">
        <v>3122748840.3516669</v>
      </c>
      <c r="AJ190" s="71">
        <v>2529426809.83394</v>
      </c>
      <c r="AK190" s="71">
        <v>0</v>
      </c>
      <c r="AL190" s="71">
        <v>0</v>
      </c>
      <c r="AM190" s="71">
        <v>177480209.64076921</v>
      </c>
      <c r="AN190" s="71">
        <v>0</v>
      </c>
      <c r="AO190" s="71">
        <v>0</v>
      </c>
      <c r="AP190" s="71">
        <v>6495680476.9650984</v>
      </c>
      <c r="AQ190" s="72"/>
      <c r="AR190" s="71">
        <v>11414</v>
      </c>
      <c r="AS190" s="71">
        <v>2057</v>
      </c>
      <c r="AT190" s="71">
        <v>0</v>
      </c>
      <c r="AU190" s="71">
        <v>2</v>
      </c>
      <c r="AV190" s="71">
        <v>0</v>
      </c>
      <c r="AW190" s="71">
        <v>1</v>
      </c>
      <c r="AX190" s="71"/>
      <c r="AY190" s="72"/>
      <c r="AZ190" s="71">
        <v>46779.9</v>
      </c>
      <c r="BA190" s="71">
        <v>48490.699999999983</v>
      </c>
      <c r="BB190" s="71">
        <v>0</v>
      </c>
      <c r="BC190" s="71">
        <v>127</v>
      </c>
      <c r="BD190" s="71">
        <v>0</v>
      </c>
      <c r="BE190" s="71">
        <v>4088.67</v>
      </c>
      <c r="BF190" s="71"/>
      <c r="BG190" s="72"/>
      <c r="BH190" s="71">
        <v>0</v>
      </c>
      <c r="BI190" s="71">
        <v>0</v>
      </c>
      <c r="BJ190" s="71">
        <v>250.20599999999999</v>
      </c>
      <c r="BK190" s="71">
        <v>2.3450000000000002</v>
      </c>
      <c r="BL190" s="71">
        <v>315.97199999999998</v>
      </c>
      <c r="BM190" s="71">
        <v>0</v>
      </c>
      <c r="BN190" s="72"/>
      <c r="BO190" s="71">
        <v>0</v>
      </c>
      <c r="BP190" s="71">
        <v>0</v>
      </c>
      <c r="BQ190" s="71">
        <v>28</v>
      </c>
      <c r="BR190" s="71">
        <v>1</v>
      </c>
      <c r="BS190" s="71">
        <v>51</v>
      </c>
      <c r="BT190" s="71">
        <v>0</v>
      </c>
      <c r="BU190"/>
      <c r="BV190" s="70">
        <v>563.38499999999999</v>
      </c>
      <c r="BW190" s="70">
        <v>5.1379999999999999</v>
      </c>
      <c r="BX190" s="70">
        <v>0</v>
      </c>
      <c r="BY190" s="70">
        <v>0</v>
      </c>
      <c r="BZ190" s="70">
        <v>0</v>
      </c>
      <c r="CA190" s="70">
        <v>0</v>
      </c>
      <c r="CB190" s="70">
        <v>0</v>
      </c>
      <c r="CC190" s="70">
        <v>0</v>
      </c>
      <c r="CD190" s="70">
        <v>0</v>
      </c>
    </row>
    <row r="191" spans="1:82">
      <c r="A191" s="70" t="s">
        <v>1763</v>
      </c>
      <c r="B191" s="70">
        <v>151</v>
      </c>
      <c r="C191" s="70">
        <v>15</v>
      </c>
      <c r="D191" s="70">
        <v>9</v>
      </c>
      <c r="E191" s="70">
        <v>2018</v>
      </c>
      <c r="F191" s="70" t="s">
        <v>183</v>
      </c>
      <c r="G191" s="70" t="s">
        <v>1748</v>
      </c>
      <c r="H191" s="70" t="s">
        <v>1749</v>
      </c>
      <c r="I191" s="148"/>
      <c r="J191" s="71">
        <v>488.21112723026857</v>
      </c>
      <c r="K191" s="71">
        <v>74.867200167886651</v>
      </c>
      <c r="L191" s="71">
        <v>22.627073393666318</v>
      </c>
      <c r="M191" s="71">
        <v>1859.4061160526164</v>
      </c>
      <c r="N191" s="71">
        <v>1648.4159016425735</v>
      </c>
      <c r="O191" s="71">
        <v>815.57436781986257</v>
      </c>
      <c r="P191" s="71">
        <v>448.10945465254548</v>
      </c>
      <c r="Q191" s="71">
        <v>82.538070554364694</v>
      </c>
      <c r="R191" s="71">
        <v>0</v>
      </c>
      <c r="S191" s="71">
        <v>183.82743285693999</v>
      </c>
      <c r="T191" s="72"/>
      <c r="U191" s="71">
        <v>88964753</v>
      </c>
      <c r="V191" s="71">
        <v>34956</v>
      </c>
      <c r="W191" s="71">
        <v>476</v>
      </c>
      <c r="X191" s="71">
        <v>471680</v>
      </c>
      <c r="Y191" s="71">
        <v>590645</v>
      </c>
      <c r="Z191" s="71">
        <v>496961</v>
      </c>
      <c r="AA191" s="71">
        <v>93749</v>
      </c>
      <c r="AB191" s="71">
        <v>1302256</v>
      </c>
      <c r="AC191" s="71">
        <v>0</v>
      </c>
      <c r="AD191" s="71">
        <v>183.82743285693999</v>
      </c>
      <c r="AE191" s="72"/>
      <c r="AF191" s="71">
        <v>592179283.50322485</v>
      </c>
      <c r="AG191" s="71">
        <v>56934565.831147783</v>
      </c>
      <c r="AH191" s="71">
        <v>4929545.5765483854</v>
      </c>
      <c r="AI191" s="71">
        <v>3043046564.9775419</v>
      </c>
      <c r="AJ191" s="71">
        <v>2587781974.6449199</v>
      </c>
      <c r="AK191" s="71">
        <v>0</v>
      </c>
      <c r="AL191" s="71">
        <v>0</v>
      </c>
      <c r="AM191" s="71">
        <v>179256984.83090901</v>
      </c>
      <c r="AN191" s="71">
        <v>0</v>
      </c>
      <c r="AO191" s="71">
        <v>0</v>
      </c>
      <c r="AP191" s="71">
        <v>6464128919.3642912</v>
      </c>
      <c r="AQ191" s="72"/>
      <c r="AR191" s="71">
        <v>12729</v>
      </c>
      <c r="AS191" s="71">
        <v>2255</v>
      </c>
      <c r="AT191" s="71">
        <v>0</v>
      </c>
      <c r="AU191" s="71">
        <v>2</v>
      </c>
      <c r="AV191" s="71">
        <v>0</v>
      </c>
      <c r="AW191" s="71">
        <v>2</v>
      </c>
      <c r="AX191" s="71"/>
      <c r="AY191" s="72"/>
      <c r="AZ191" s="71">
        <v>52568.920000000006</v>
      </c>
      <c r="BA191" s="71">
        <v>51606.9</v>
      </c>
      <c r="BB191" s="71">
        <v>0</v>
      </c>
      <c r="BC191" s="71">
        <v>127</v>
      </c>
      <c r="BD191" s="71">
        <v>0</v>
      </c>
      <c r="BE191" s="71">
        <v>6079</v>
      </c>
      <c r="BF191" s="71"/>
      <c r="BG191" s="72"/>
      <c r="BH191" s="71">
        <v>0</v>
      </c>
      <c r="BI191" s="71">
        <v>3.8959999999999999</v>
      </c>
      <c r="BJ191" s="71">
        <v>244.58099999999999</v>
      </c>
      <c r="BK191" s="71">
        <v>3.5289999999999999</v>
      </c>
      <c r="BL191" s="71">
        <v>503.96699999999998</v>
      </c>
      <c r="BM191" s="71">
        <v>0</v>
      </c>
      <c r="BN191" s="72"/>
      <c r="BO191" s="71">
        <v>0</v>
      </c>
      <c r="BP191" s="71">
        <v>1</v>
      </c>
      <c r="BQ191" s="71">
        <v>26</v>
      </c>
      <c r="BR191" s="71">
        <v>1</v>
      </c>
      <c r="BS191" s="71">
        <v>54</v>
      </c>
      <c r="BT191" s="71">
        <v>0</v>
      </c>
      <c r="BU191"/>
      <c r="BV191" s="70">
        <v>556.65200000000004</v>
      </c>
      <c r="BW191" s="70">
        <v>6.5209999999999999</v>
      </c>
      <c r="BX191" s="70">
        <v>192.8</v>
      </c>
      <c r="BY191" s="70">
        <v>0</v>
      </c>
      <c r="BZ191" s="70">
        <v>0</v>
      </c>
      <c r="CA191" s="70">
        <v>0</v>
      </c>
      <c r="CB191" s="70">
        <v>0</v>
      </c>
      <c r="CC191" s="70">
        <v>0</v>
      </c>
      <c r="CD191" s="70">
        <v>0</v>
      </c>
    </row>
    <row r="192" spans="1:82">
      <c r="A192" s="70" t="s">
        <v>1764</v>
      </c>
      <c r="B192" s="70">
        <v>152</v>
      </c>
      <c r="C192" s="70">
        <v>16</v>
      </c>
      <c r="D192" s="70">
        <v>9</v>
      </c>
      <c r="E192" s="70">
        <v>2019</v>
      </c>
      <c r="F192" s="70" t="s">
        <v>158</v>
      </c>
      <c r="G192" s="70" t="s">
        <v>1748</v>
      </c>
      <c r="H192" s="70" t="s">
        <v>1749</v>
      </c>
      <c r="I192" s="148"/>
      <c r="J192" s="71">
        <v>466.89855470061264</v>
      </c>
      <c r="K192" s="71">
        <v>66.095482377406981</v>
      </c>
      <c r="L192" s="71">
        <v>22.817549429189324</v>
      </c>
      <c r="M192" s="71">
        <v>1760.5842941147394</v>
      </c>
      <c r="N192" s="71">
        <v>1461.5297584695591</v>
      </c>
      <c r="O192" s="71">
        <v>796.83642247126045</v>
      </c>
      <c r="P192" s="71">
        <v>448.54634564749335</v>
      </c>
      <c r="Q192" s="71">
        <v>81.096176462616199</v>
      </c>
      <c r="R192" s="71">
        <v>0</v>
      </c>
      <c r="S192" s="71">
        <v>171.70802239811144</v>
      </c>
      <c r="T192" s="72"/>
      <c r="U192" s="71">
        <v>88919557</v>
      </c>
      <c r="V192" s="71">
        <v>34956</v>
      </c>
      <c r="W192" s="71">
        <v>476</v>
      </c>
      <c r="X192" s="71">
        <v>471680</v>
      </c>
      <c r="Y192" s="71">
        <v>602396</v>
      </c>
      <c r="Z192" s="71">
        <v>498873</v>
      </c>
      <c r="AA192" s="71">
        <v>93138</v>
      </c>
      <c r="AB192" s="71">
        <v>1314145</v>
      </c>
      <c r="AC192" s="71">
        <v>0</v>
      </c>
      <c r="AD192" s="71">
        <v>171.70802239811141</v>
      </c>
      <c r="AE192" s="72"/>
      <c r="AF192" s="71">
        <v>578940507.55091143</v>
      </c>
      <c r="AG192" s="71">
        <v>53167266.549098462</v>
      </c>
      <c r="AH192" s="71">
        <v>5226854.7876895824</v>
      </c>
      <c r="AI192" s="71">
        <v>3001495089.5684028</v>
      </c>
      <c r="AJ192" s="71">
        <v>2321023364.1493158</v>
      </c>
      <c r="AK192" s="71">
        <v>0</v>
      </c>
      <c r="AL192" s="71">
        <v>0</v>
      </c>
      <c r="AM192" s="71">
        <v>178976656.12173662</v>
      </c>
      <c r="AN192" s="71">
        <v>0</v>
      </c>
      <c r="AO192" s="71">
        <v>0</v>
      </c>
      <c r="AP192" s="71">
        <v>6138829738.7271547</v>
      </c>
      <c r="AQ192" s="72"/>
      <c r="AR192" s="71">
        <v>14325</v>
      </c>
      <c r="AS192" s="71">
        <v>2368</v>
      </c>
      <c r="AT192" s="71">
        <v>0</v>
      </c>
      <c r="AU192" s="71">
        <v>2</v>
      </c>
      <c r="AV192" s="71">
        <v>0</v>
      </c>
      <c r="AW192" s="71">
        <v>2</v>
      </c>
      <c r="AX192" s="71"/>
      <c r="AY192" s="72"/>
      <c r="AZ192" s="71">
        <v>59630.070000000393</v>
      </c>
      <c r="BA192" s="71">
        <v>53537.600000000028</v>
      </c>
      <c r="BB192" s="71">
        <v>0</v>
      </c>
      <c r="BC192" s="71">
        <v>127</v>
      </c>
      <c r="BD192" s="71">
        <v>0</v>
      </c>
      <c r="BE192" s="71">
        <v>6078.67</v>
      </c>
      <c r="BF192" s="71"/>
      <c r="BG192" s="72"/>
      <c r="BH192" s="71">
        <v>0</v>
      </c>
      <c r="BI192" s="71">
        <v>4.2480000000000002</v>
      </c>
      <c r="BJ192" s="71">
        <v>228.97</v>
      </c>
      <c r="BK192" s="71">
        <v>1.64</v>
      </c>
      <c r="BL192" s="71">
        <v>491.46199999999999</v>
      </c>
      <c r="BM192" s="71">
        <v>0</v>
      </c>
      <c r="BN192" s="72"/>
      <c r="BO192" s="71">
        <v>0</v>
      </c>
      <c r="BP192" s="71">
        <v>1</v>
      </c>
      <c r="BQ192" s="71">
        <v>24</v>
      </c>
      <c r="BR192" s="71">
        <v>1</v>
      </c>
      <c r="BS192" s="71">
        <v>54</v>
      </c>
      <c r="BT192" s="71">
        <v>0</v>
      </c>
      <c r="BU192"/>
      <c r="BV192" s="70">
        <v>536.06799999999998</v>
      </c>
      <c r="BW192" s="70">
        <v>6.0819999999999999</v>
      </c>
      <c r="BX192" s="70">
        <v>184.17</v>
      </c>
      <c r="BY192" s="70">
        <v>0</v>
      </c>
      <c r="BZ192" s="70">
        <v>0</v>
      </c>
      <c r="CA192" s="70">
        <v>0</v>
      </c>
      <c r="CB192" s="70">
        <v>0</v>
      </c>
      <c r="CC192" s="70">
        <v>0</v>
      </c>
      <c r="CD192" s="70">
        <v>0</v>
      </c>
    </row>
    <row r="193" spans="1:82">
      <c r="A193" s="70" t="s">
        <v>1765</v>
      </c>
      <c r="B193" s="70">
        <v>153</v>
      </c>
      <c r="C193" s="70">
        <v>17</v>
      </c>
      <c r="D193" s="70">
        <v>9</v>
      </c>
      <c r="E193" s="70">
        <v>2020</v>
      </c>
      <c r="F193" s="70" t="s">
        <v>159</v>
      </c>
      <c r="G193" s="70" t="s">
        <v>1748</v>
      </c>
      <c r="H193" s="70" t="s">
        <v>1749</v>
      </c>
      <c r="I193" s="148"/>
      <c r="J193" s="71">
        <v>462.30364348110572</v>
      </c>
      <c r="K193" s="71">
        <v>73.100960987852076</v>
      </c>
      <c r="L193" s="71">
        <v>23.141630178604171</v>
      </c>
      <c r="M193" s="71">
        <v>1640.9638047310484</v>
      </c>
      <c r="N193" s="71">
        <v>1549.3928124504739</v>
      </c>
      <c r="O193" s="71">
        <v>702.74691256728818</v>
      </c>
      <c r="P193" s="71">
        <v>424.36514147059722</v>
      </c>
      <c r="Q193" s="71">
        <v>78.098725646251907</v>
      </c>
      <c r="R193" s="71">
        <v>0</v>
      </c>
      <c r="S193" s="71">
        <v>187.15189747148409</v>
      </c>
      <c r="T193" s="72"/>
      <c r="U193" s="71">
        <v>82766616</v>
      </c>
      <c r="V193" s="71">
        <v>35298</v>
      </c>
      <c r="W193" s="71">
        <v>492</v>
      </c>
      <c r="X193" s="71">
        <v>485219</v>
      </c>
      <c r="Y193" s="71">
        <v>613242</v>
      </c>
      <c r="Z193" s="71">
        <v>502164</v>
      </c>
      <c r="AA193" s="71">
        <v>93659</v>
      </c>
      <c r="AB193" s="71">
        <v>1324589</v>
      </c>
      <c r="AC193" s="71">
        <v>0</v>
      </c>
      <c r="AD193" s="71">
        <v>187.15189747148409</v>
      </c>
      <c r="AE193" s="72"/>
      <c r="AF193" s="71">
        <v>580066904.11943984</v>
      </c>
      <c r="AG193" s="71">
        <v>55752721.53395804</v>
      </c>
      <c r="AH193" s="71">
        <v>5457455.0191570772</v>
      </c>
      <c r="AI193" s="71">
        <v>2801754275.6901522</v>
      </c>
      <c r="AJ193" s="71">
        <v>2666203599.1641989</v>
      </c>
      <c r="AK193" s="71"/>
      <c r="AL193" s="71"/>
      <c r="AM193" s="71">
        <v>172873580.99073252</v>
      </c>
      <c r="AN193" s="71"/>
      <c r="AO193" s="71"/>
      <c r="AP193" s="71">
        <v>6282108536.5176382</v>
      </c>
      <c r="AQ193" s="72"/>
      <c r="AR193" s="71">
        <v>15921</v>
      </c>
      <c r="AS193" s="71">
        <v>2414</v>
      </c>
      <c r="AT193" s="71">
        <v>0</v>
      </c>
      <c r="AU193" s="71">
        <v>2</v>
      </c>
      <c r="AV193" s="71">
        <v>0</v>
      </c>
      <c r="AW193" s="71">
        <v>2</v>
      </c>
      <c r="AX193" s="71"/>
      <c r="AY193" s="72"/>
      <c r="AZ193" s="71">
        <v>66748.170000000697</v>
      </c>
      <c r="BA193" s="71">
        <v>54954.400000000023</v>
      </c>
      <c r="BB193" s="71">
        <v>0</v>
      </c>
      <c r="BC193" s="71">
        <v>127</v>
      </c>
      <c r="BD193" s="71">
        <v>0</v>
      </c>
      <c r="BE193" s="71">
        <v>6078.67</v>
      </c>
      <c r="BF193" s="71"/>
      <c r="BG193" s="72"/>
      <c r="BH193" s="71">
        <v>0</v>
      </c>
      <c r="BI193" s="71">
        <v>4.1550000000000002</v>
      </c>
      <c r="BJ193" s="71">
        <v>201.58199999999999</v>
      </c>
      <c r="BK193" s="71">
        <v>1.2669999999999999</v>
      </c>
      <c r="BL193" s="71">
        <v>485.495</v>
      </c>
      <c r="BM193" s="71">
        <v>0</v>
      </c>
      <c r="BN193" s="72"/>
      <c r="BO193" s="71">
        <v>0</v>
      </c>
      <c r="BP193" s="71">
        <v>1</v>
      </c>
      <c r="BQ193" s="71">
        <v>22</v>
      </c>
      <c r="BR193" s="71">
        <v>1</v>
      </c>
      <c r="BS193" s="71">
        <v>54</v>
      </c>
      <c r="BT193" s="71">
        <v>0</v>
      </c>
      <c r="BU193"/>
      <c r="BV193" s="70">
        <v>489.685</v>
      </c>
      <c r="BW193" s="70">
        <v>5.3150000000000004</v>
      </c>
      <c r="BX193" s="70">
        <v>197.499</v>
      </c>
      <c r="BY193" s="70">
        <v>0</v>
      </c>
      <c r="BZ193" s="70">
        <v>0</v>
      </c>
      <c r="CA193" s="70">
        <v>0</v>
      </c>
      <c r="CB193" s="70">
        <v>0</v>
      </c>
      <c r="CC193" s="70">
        <v>0</v>
      </c>
      <c r="CD193" s="70">
        <v>0</v>
      </c>
    </row>
    <row r="194" spans="1:82">
      <c r="A194" s="70" t="s">
        <v>1766</v>
      </c>
      <c r="B194" s="70">
        <v>153</v>
      </c>
      <c r="C194" s="70">
        <v>18</v>
      </c>
      <c r="D194" s="70">
        <v>9</v>
      </c>
      <c r="E194" s="70">
        <v>2021</v>
      </c>
      <c r="F194" s="70" t="s">
        <v>160</v>
      </c>
      <c r="G194" s="70" t="s">
        <v>1748</v>
      </c>
      <c r="H194" s="70" t="s">
        <v>1749</v>
      </c>
      <c r="I194" s="148"/>
      <c r="J194" s="71">
        <v>426.51069281663996</v>
      </c>
      <c r="K194" s="71">
        <v>81.393609165354917</v>
      </c>
      <c r="L194" s="71">
        <v>21.277320987792809</v>
      </c>
      <c r="M194" s="71">
        <v>1860.0694203966154</v>
      </c>
      <c r="N194" s="71">
        <v>1550.936248662362</v>
      </c>
      <c r="O194" s="71">
        <v>687.56226961857465</v>
      </c>
      <c r="P194" s="71">
        <v>436.87426295105951</v>
      </c>
      <c r="Q194" s="71">
        <v>77.784822539656602</v>
      </c>
      <c r="R194" s="71">
        <v>0</v>
      </c>
      <c r="S194" s="71">
        <v>191.88294984082</v>
      </c>
      <c r="T194" s="72"/>
      <c r="U194" s="71">
        <v>88213746</v>
      </c>
      <c r="V194" s="71">
        <v>35298</v>
      </c>
      <c r="W194" s="71">
        <v>492</v>
      </c>
      <c r="X194" s="71">
        <v>485219</v>
      </c>
      <c r="Y194" s="71">
        <v>622491</v>
      </c>
      <c r="Z194" s="71">
        <v>505882</v>
      </c>
      <c r="AA194" s="71">
        <v>94020</v>
      </c>
      <c r="AB194" s="71">
        <v>1332226</v>
      </c>
      <c r="AC194" s="71">
        <v>0</v>
      </c>
      <c r="AD194" s="71">
        <v>191.88294984082</v>
      </c>
      <c r="AE194" s="72"/>
      <c r="AF194" s="71">
        <v>539016093.49819994</v>
      </c>
      <c r="AG194" s="71">
        <v>62755909.291459814</v>
      </c>
      <c r="AH194" s="71">
        <v>4805686.9081751835</v>
      </c>
      <c r="AI194" s="71">
        <v>3137319874.8050232</v>
      </c>
      <c r="AJ194" s="71">
        <v>2375922559.4422989</v>
      </c>
      <c r="AK194" s="71">
        <v>0</v>
      </c>
      <c r="AL194" s="71">
        <v>0</v>
      </c>
      <c r="AM194" s="71">
        <v>174873164.19863805</v>
      </c>
      <c r="AN194" s="71">
        <v>0</v>
      </c>
      <c r="AO194" s="71">
        <v>0</v>
      </c>
      <c r="AP194" s="71">
        <v>6294693288.143795</v>
      </c>
      <c r="AQ194" s="72"/>
      <c r="AR194" s="71">
        <v>17811</v>
      </c>
      <c r="AS194" s="71">
        <v>2422</v>
      </c>
      <c r="AT194" s="71">
        <v>0</v>
      </c>
      <c r="AU194" s="71">
        <v>2</v>
      </c>
      <c r="AV194" s="71">
        <v>0</v>
      </c>
      <c r="AW194" s="71">
        <v>2</v>
      </c>
      <c r="AX194" s="71"/>
      <c r="AY194" s="72"/>
      <c r="AZ194" s="71">
        <v>75000.170000000886</v>
      </c>
      <c r="BA194" s="71">
        <v>55442.200000000033</v>
      </c>
      <c r="BB194" s="71">
        <v>0</v>
      </c>
      <c r="BC194" s="71">
        <v>127</v>
      </c>
      <c r="BD194" s="71">
        <v>0</v>
      </c>
      <c r="BE194" s="71">
        <v>6078.67</v>
      </c>
      <c r="BF194" s="71"/>
      <c r="BG194" s="72"/>
      <c r="BH194" s="71">
        <v>0</v>
      </c>
      <c r="BI194" s="71">
        <v>3.75</v>
      </c>
      <c r="BJ194" s="71">
        <v>213.58600000000001</v>
      </c>
      <c r="BK194" s="71">
        <v>2.2799999999999998</v>
      </c>
      <c r="BL194" s="71">
        <v>500.65300000000002</v>
      </c>
      <c r="BM194" s="71">
        <v>0</v>
      </c>
      <c r="BN194" s="72"/>
      <c r="BO194" s="71">
        <v>0</v>
      </c>
      <c r="BP194" s="71">
        <v>1</v>
      </c>
      <c r="BQ194" s="71">
        <v>22</v>
      </c>
      <c r="BR194" s="71">
        <v>1</v>
      </c>
      <c r="BS194" s="71">
        <v>50</v>
      </c>
      <c r="BT194" s="71">
        <v>0</v>
      </c>
      <c r="BU194"/>
      <c r="BV194" s="70">
        <v>509.06200000000001</v>
      </c>
      <c r="BW194" s="70">
        <v>5.85</v>
      </c>
      <c r="BX194" s="70">
        <v>205.357</v>
      </c>
      <c r="BY194" s="70">
        <v>0</v>
      </c>
      <c r="BZ194" s="70">
        <v>0</v>
      </c>
      <c r="CA194" s="70">
        <v>0</v>
      </c>
      <c r="CB194" s="70">
        <v>0</v>
      </c>
      <c r="CC194" s="70">
        <v>0</v>
      </c>
      <c r="CD194" s="70">
        <v>0</v>
      </c>
    </row>
    <row r="195" spans="1:82">
      <c r="A195" s="70" t="s">
        <v>1767</v>
      </c>
      <c r="B195" s="70">
        <v>153</v>
      </c>
      <c r="C195" s="70">
        <v>19</v>
      </c>
      <c r="D195" s="70">
        <v>9</v>
      </c>
      <c r="E195" s="70">
        <v>2022</v>
      </c>
      <c r="F195" s="70" t="s">
        <v>161</v>
      </c>
      <c r="G195" s="70" t="s">
        <v>1748</v>
      </c>
      <c r="H195" s="70" t="s">
        <v>1749</v>
      </c>
      <c r="I195" s="148"/>
      <c r="J195" s="71">
        <v>417.42007882398724</v>
      </c>
      <c r="K195" s="71">
        <v>78.589253442207166</v>
      </c>
      <c r="L195" s="71">
        <v>17.504125620995541</v>
      </c>
      <c r="M195" s="71">
        <v>1791.5896171384998</v>
      </c>
      <c r="N195" s="71">
        <v>1592.5578478217774</v>
      </c>
      <c r="O195" s="71">
        <v>729.48975560241911</v>
      </c>
      <c r="P195" s="71">
        <v>436.02626406872508</v>
      </c>
      <c r="Q195" s="71">
        <v>78.846322774540695</v>
      </c>
      <c r="R195" s="71">
        <v>0</v>
      </c>
      <c r="S195" s="71">
        <v>188.10477430251041</v>
      </c>
      <c r="T195" s="72"/>
      <c r="U195" s="71">
        <v>92948936</v>
      </c>
      <c r="V195" s="71">
        <v>35298</v>
      </c>
      <c r="W195" s="71">
        <v>492</v>
      </c>
      <c r="X195" s="71">
        <v>485219</v>
      </c>
      <c r="Y195" s="71">
        <v>631465</v>
      </c>
      <c r="Z195" s="71">
        <v>509952</v>
      </c>
      <c r="AA195" s="71">
        <v>95268</v>
      </c>
      <c r="AB195" s="71">
        <v>1339333</v>
      </c>
      <c r="AC195" s="71">
        <v>0</v>
      </c>
      <c r="AD195" s="71">
        <v>188.10477430251041</v>
      </c>
      <c r="AE195" s="72"/>
      <c r="AF195" s="71">
        <v>516659221.17132264</v>
      </c>
      <c r="AG195" s="71">
        <v>62936127.501028351</v>
      </c>
      <c r="AH195" s="71">
        <v>4756893.314460705</v>
      </c>
      <c r="AI195" s="71">
        <v>2967297286.888381</v>
      </c>
      <c r="AJ195" s="71">
        <v>2649351396.8341808</v>
      </c>
      <c r="AK195" s="71">
        <v>0</v>
      </c>
      <c r="AL195" s="71">
        <v>0</v>
      </c>
      <c r="AM195" s="71">
        <v>172944446.60016531</v>
      </c>
      <c r="AN195" s="71">
        <v>0</v>
      </c>
      <c r="AO195" s="71">
        <v>0</v>
      </c>
      <c r="AP195" s="71">
        <v>6373945372.3095388</v>
      </c>
      <c r="AQ195" s="72"/>
      <c r="AR195" s="71">
        <v>20292</v>
      </c>
      <c r="AS195" s="71">
        <v>2430</v>
      </c>
      <c r="AT195" s="71">
        <v>0</v>
      </c>
      <c r="AU195" s="71">
        <v>2</v>
      </c>
      <c r="AV195" s="71">
        <v>0</v>
      </c>
      <c r="AW195" s="71">
        <v>2</v>
      </c>
      <c r="AX195" s="71"/>
      <c r="AY195" s="72"/>
      <c r="AZ195" s="71">
        <v>85379.06999999941</v>
      </c>
      <c r="BA195" s="71">
        <v>56119.100000000028</v>
      </c>
      <c r="BB195" s="71">
        <v>0</v>
      </c>
      <c r="BC195" s="71">
        <v>127</v>
      </c>
      <c r="BD195" s="71">
        <v>0</v>
      </c>
      <c r="BE195" s="71">
        <v>6078.67</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1768</v>
      </c>
      <c r="B196" s="70">
        <v>153</v>
      </c>
      <c r="C196" s="70">
        <v>20</v>
      </c>
      <c r="D196" s="70">
        <v>9</v>
      </c>
      <c r="E196" s="70">
        <v>2023</v>
      </c>
      <c r="F196" s="70" t="s">
        <v>1539</v>
      </c>
      <c r="G196" s="70" t="s">
        <v>1748</v>
      </c>
      <c r="H196" s="70" t="s">
        <v>1749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22783</v>
      </c>
      <c r="AS196" s="71">
        <v>2441</v>
      </c>
      <c r="AT196" s="71">
        <v>0</v>
      </c>
      <c r="AU196" s="71">
        <v>2</v>
      </c>
      <c r="AV196" s="71">
        <v>0</v>
      </c>
      <c r="AW196" s="71">
        <v>2</v>
      </c>
      <c r="AX196" s="71"/>
      <c r="AY196" s="72"/>
      <c r="AZ196" s="71">
        <v>95076.769999997021</v>
      </c>
      <c r="BA196" s="71">
        <v>57918.300000000025</v>
      </c>
      <c r="BB196" s="71">
        <v>0</v>
      </c>
      <c r="BC196" s="71">
        <v>127</v>
      </c>
      <c r="BD196" s="71">
        <v>0</v>
      </c>
      <c r="BE196" s="71">
        <v>7765.835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1769</v>
      </c>
      <c r="B197" s="70">
        <v>153</v>
      </c>
      <c r="C197" s="70">
        <v>21</v>
      </c>
      <c r="D197" s="70">
        <v>9</v>
      </c>
      <c r="E197" s="70">
        <v>2024</v>
      </c>
      <c r="F197" s="70" t="s">
        <v>1585</v>
      </c>
      <c r="G197" s="1064" t="s">
        <v>1748</v>
      </c>
      <c r="H197" s="70" t="s">
        <v>1749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1770</v>
      </c>
      <c r="B198" s="70">
        <v>154</v>
      </c>
      <c r="C198" s="70">
        <v>1</v>
      </c>
      <c r="D198" s="70">
        <v>10</v>
      </c>
      <c r="E198" s="70">
        <v>1990</v>
      </c>
      <c r="F198" s="70" t="s">
        <v>787</v>
      </c>
      <c r="G198" s="1064" t="s">
        <v>1771</v>
      </c>
      <c r="H198" s="70" t="s">
        <v>1772</v>
      </c>
      <c r="I198" s="148"/>
      <c r="J198" s="71">
        <v>12072.027373526669</v>
      </c>
      <c r="K198" s="71">
        <v>184.31754766611681</v>
      </c>
      <c r="L198" s="71">
        <v>54.856648583892238</v>
      </c>
      <c r="M198" s="71">
        <v>1439.5770364870191</v>
      </c>
      <c r="N198" s="71">
        <v>1322.846246519</v>
      </c>
      <c r="O198" s="71">
        <v>769.79819639814173</v>
      </c>
      <c r="P198" s="71">
        <v>673.63067188923719</v>
      </c>
      <c r="Q198" s="71">
        <v>67.360559465124894</v>
      </c>
      <c r="R198" s="71">
        <v>45.65886346467083</v>
      </c>
      <c r="S198" s="71">
        <v>64.141415164603558</v>
      </c>
      <c r="T198" s="72"/>
      <c r="U198" s="71">
        <v>287108564</v>
      </c>
      <c r="V198" s="71">
        <v>56705</v>
      </c>
      <c r="W198" s="71">
        <v>597</v>
      </c>
      <c r="X198" s="71">
        <v>449933</v>
      </c>
      <c r="Y198" s="71">
        <v>407899</v>
      </c>
      <c r="Z198" s="71">
        <v>316627</v>
      </c>
      <c r="AA198" s="71">
        <v>163565</v>
      </c>
      <c r="AB198" s="71">
        <v>1093707</v>
      </c>
      <c r="AC198" s="71">
        <v>7908197.333333333</v>
      </c>
      <c r="AD198" s="71">
        <v>64.141415164603558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1773</v>
      </c>
      <c r="B199" s="70">
        <v>155</v>
      </c>
      <c r="C199" s="70">
        <v>2</v>
      </c>
      <c r="D199" s="70">
        <v>10</v>
      </c>
      <c r="E199" s="70">
        <v>2005</v>
      </c>
      <c r="F199" s="70" t="s">
        <v>789</v>
      </c>
      <c r="G199" s="70" t="s">
        <v>1771</v>
      </c>
      <c r="H199" s="70" t="s">
        <v>1772</v>
      </c>
      <c r="I199" s="148"/>
      <c r="J199" s="71">
        <v>8243.2422316487919</v>
      </c>
      <c r="K199" s="71">
        <v>133.2222371631091</v>
      </c>
      <c r="L199" s="71">
        <v>50.496469917419823</v>
      </c>
      <c r="M199" s="71">
        <v>2860.6411799441798</v>
      </c>
      <c r="N199" s="71">
        <v>2052.615007145027</v>
      </c>
      <c r="O199" s="71">
        <v>1054.6907604192079</v>
      </c>
      <c r="P199" s="71">
        <v>596.47492200547913</v>
      </c>
      <c r="Q199" s="71">
        <v>67.239145581434002</v>
      </c>
      <c r="R199" s="71">
        <v>50.399469789750697</v>
      </c>
      <c r="S199" s="71">
        <v>85.01950769820003</v>
      </c>
      <c r="T199" s="72"/>
      <c r="U199" s="71">
        <v>191533224</v>
      </c>
      <c r="V199" s="71">
        <v>44672</v>
      </c>
      <c r="W199" s="71">
        <v>467</v>
      </c>
      <c r="X199" s="71">
        <v>399509</v>
      </c>
      <c r="Y199" s="71">
        <v>494209</v>
      </c>
      <c r="Z199" s="71">
        <v>501997</v>
      </c>
      <c r="AA199" s="71">
        <v>118615</v>
      </c>
      <c r="AB199" s="71">
        <v>1141304</v>
      </c>
      <c r="AC199" s="71">
        <v>8912102.666666666</v>
      </c>
      <c r="AD199" s="71">
        <v>85.01950769820003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1774</v>
      </c>
      <c r="B200" s="70">
        <v>156</v>
      </c>
      <c r="C200" s="70">
        <v>3</v>
      </c>
      <c r="D200" s="70">
        <v>10</v>
      </c>
      <c r="E200" s="70">
        <v>2006</v>
      </c>
      <c r="F200" s="70" t="s">
        <v>790</v>
      </c>
      <c r="G200" s="70" t="s">
        <v>1771</v>
      </c>
      <c r="H200" s="70" t="s">
        <v>1772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1775</v>
      </c>
      <c r="B201" s="70">
        <v>157</v>
      </c>
      <c r="C201" s="70">
        <v>4</v>
      </c>
      <c r="D201" s="70">
        <v>10</v>
      </c>
      <c r="E201" s="70">
        <v>2007</v>
      </c>
      <c r="F201" s="70" t="s">
        <v>791</v>
      </c>
      <c r="G201" s="70" t="s">
        <v>1771</v>
      </c>
      <c r="H201" s="70" t="s">
        <v>1772</v>
      </c>
      <c r="I201" s="148"/>
      <c r="J201" s="71">
        <v>8522.558699792271</v>
      </c>
      <c r="K201" s="71">
        <v>126.13462023530769</v>
      </c>
      <c r="L201" s="71">
        <v>41.11415938322525</v>
      </c>
      <c r="M201" s="71">
        <v>2956.070961524038</v>
      </c>
      <c r="N201" s="71">
        <v>1994.9210202374361</v>
      </c>
      <c r="O201" s="71">
        <v>1027.7990349342731</v>
      </c>
      <c r="P201" s="71">
        <v>589.377073282727</v>
      </c>
      <c r="Q201" s="71">
        <v>71.501699189470898</v>
      </c>
      <c r="R201" s="71">
        <v>44.754232551759138</v>
      </c>
      <c r="S201" s="71">
        <v>74.577956204799989</v>
      </c>
      <c r="T201" s="72"/>
      <c r="U201" s="71">
        <v>240642118</v>
      </c>
      <c r="V201" s="71">
        <v>42582</v>
      </c>
      <c r="W201" s="71">
        <v>714</v>
      </c>
      <c r="X201" s="71">
        <v>473494</v>
      </c>
      <c r="Y201" s="71">
        <v>505661</v>
      </c>
      <c r="Z201" s="71">
        <v>508546</v>
      </c>
      <c r="AA201" s="71">
        <v>115417</v>
      </c>
      <c r="AB201" s="71">
        <v>1149478</v>
      </c>
      <c r="AC201" s="71">
        <v>8140928.333333333</v>
      </c>
      <c r="AD201" s="71">
        <v>74.577956204799989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1776</v>
      </c>
      <c r="B202" s="70">
        <v>158</v>
      </c>
      <c r="C202" s="70">
        <v>5</v>
      </c>
      <c r="D202" s="70">
        <v>10</v>
      </c>
      <c r="E202" s="70">
        <v>2008</v>
      </c>
      <c r="F202" s="70" t="s">
        <v>792</v>
      </c>
      <c r="G202" s="70" t="s">
        <v>1771</v>
      </c>
      <c r="H202" s="70" t="s">
        <v>1772</v>
      </c>
      <c r="I202" s="148"/>
      <c r="J202" s="71">
        <v>7897.9530177271236</v>
      </c>
      <c r="K202" s="71">
        <v>95.005090649726199</v>
      </c>
      <c r="L202" s="71">
        <v>36.396874709622857</v>
      </c>
      <c r="M202" s="71">
        <v>2983.2854035612299</v>
      </c>
      <c r="N202" s="71">
        <v>2182.264830724082</v>
      </c>
      <c r="O202" s="71">
        <v>993.94407733710568</v>
      </c>
      <c r="P202" s="71">
        <v>571.82723480408413</v>
      </c>
      <c r="Q202" s="71">
        <v>70.595648390837894</v>
      </c>
      <c r="R202" s="71">
        <v>42.251401126120122</v>
      </c>
      <c r="S202" s="71">
        <v>77.789256604150012</v>
      </c>
      <c r="T202" s="72"/>
      <c r="U202" s="71">
        <v>253409532</v>
      </c>
      <c r="V202" s="71">
        <v>42582</v>
      </c>
      <c r="W202" s="71">
        <v>714</v>
      </c>
      <c r="X202" s="71">
        <v>473494</v>
      </c>
      <c r="Y202" s="71">
        <v>510938</v>
      </c>
      <c r="Z202" s="71">
        <v>509056</v>
      </c>
      <c r="AA202" s="71">
        <v>112108</v>
      </c>
      <c r="AB202" s="71">
        <v>1153579</v>
      </c>
      <c r="AC202" s="71">
        <v>7980708.333333333</v>
      </c>
      <c r="AD202" s="71">
        <v>77.789256604150012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1777</v>
      </c>
      <c r="B203" s="70">
        <v>159</v>
      </c>
      <c r="C203" s="70">
        <v>6</v>
      </c>
      <c r="D203" s="70">
        <v>10</v>
      </c>
      <c r="E203" s="70">
        <v>2009</v>
      </c>
      <c r="F203" s="70" t="s">
        <v>176</v>
      </c>
      <c r="G203" s="70" t="s">
        <v>1771</v>
      </c>
      <c r="H203" s="70" t="s">
        <v>1772</v>
      </c>
      <c r="I203" s="148"/>
      <c r="J203" s="71">
        <v>7038.1485110762751</v>
      </c>
      <c r="K203" s="71">
        <v>129.64673827284881</v>
      </c>
      <c r="L203" s="71">
        <v>32.227369416189397</v>
      </c>
      <c r="M203" s="71">
        <v>2862.9883121270732</v>
      </c>
      <c r="N203" s="71">
        <v>2011.8154420686269</v>
      </c>
      <c r="O203" s="71">
        <v>1012.831379856246</v>
      </c>
      <c r="P203" s="71">
        <v>542.90328310047039</v>
      </c>
      <c r="Q203" s="71">
        <v>67.478900810966294</v>
      </c>
      <c r="R203" s="71">
        <v>35.919326208976678</v>
      </c>
      <c r="S203" s="71">
        <v>87.427628306549991</v>
      </c>
      <c r="T203" s="72"/>
      <c r="U203" s="71">
        <v>186826282</v>
      </c>
      <c r="V203" s="71">
        <v>47298</v>
      </c>
      <c r="W203" s="71">
        <v>862</v>
      </c>
      <c r="X203" s="71">
        <v>522456</v>
      </c>
      <c r="Y203" s="71">
        <v>515497</v>
      </c>
      <c r="Z203" s="71">
        <v>512011</v>
      </c>
      <c r="AA203" s="71">
        <v>109270</v>
      </c>
      <c r="AB203" s="71">
        <v>1157495</v>
      </c>
      <c r="AC203" s="71">
        <v>6618986</v>
      </c>
      <c r="AD203" s="71">
        <v>87.427628306549991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334.89499999999998</v>
      </c>
      <c r="BK203" s="71">
        <v>86</v>
      </c>
      <c r="BL203" s="71">
        <v>491.64000000000004</v>
      </c>
      <c r="BM203" s="71">
        <v>0</v>
      </c>
      <c r="BN203" s="72"/>
      <c r="BO203" s="71">
        <v>0</v>
      </c>
      <c r="BP203" s="71">
        <v>0</v>
      </c>
      <c r="BQ203" s="71">
        <v>33</v>
      </c>
      <c r="BR203" s="71">
        <v>1</v>
      </c>
      <c r="BS203" s="71">
        <v>58</v>
      </c>
      <c r="BT203" s="71">
        <v>0</v>
      </c>
      <c r="BU203"/>
      <c r="BV203" s="70">
        <v>912.53499999999997</v>
      </c>
      <c r="BW203" s="70">
        <v>0</v>
      </c>
      <c r="BX203" s="70">
        <v>0</v>
      </c>
      <c r="BY203" s="70">
        <v>0</v>
      </c>
      <c r="BZ203" s="70">
        <v>0</v>
      </c>
      <c r="CA203" s="70">
        <v>0</v>
      </c>
      <c r="CB203" s="70">
        <v>0</v>
      </c>
      <c r="CC203" s="70">
        <v>0</v>
      </c>
      <c r="CD203" s="70">
        <v>0</v>
      </c>
    </row>
    <row r="204" spans="1:82">
      <c r="A204" s="70" t="s">
        <v>1778</v>
      </c>
      <c r="B204" s="70">
        <v>160</v>
      </c>
      <c r="C204" s="70">
        <v>7</v>
      </c>
      <c r="D204" s="70">
        <v>10</v>
      </c>
      <c r="E204" s="70">
        <v>2010</v>
      </c>
      <c r="F204" s="70" t="s">
        <v>177</v>
      </c>
      <c r="G204" s="70" t="s">
        <v>1771</v>
      </c>
      <c r="H204" s="70" t="s">
        <v>1772</v>
      </c>
      <c r="I204" s="148"/>
      <c r="J204" s="71">
        <v>8203.9017223892497</v>
      </c>
      <c r="K204" s="71">
        <v>112.83209740928071</v>
      </c>
      <c r="L204" s="71">
        <v>31.81561214340616</v>
      </c>
      <c r="M204" s="71">
        <v>3268.0562940905252</v>
      </c>
      <c r="N204" s="71">
        <v>2572.031228098368</v>
      </c>
      <c r="O204" s="71">
        <v>1013.80758264978</v>
      </c>
      <c r="P204" s="71">
        <v>548.04422354389021</v>
      </c>
      <c r="Q204" s="71">
        <v>70.673402570538101</v>
      </c>
      <c r="R204" s="71">
        <v>34.182954563197683</v>
      </c>
      <c r="S204" s="71">
        <v>85.858351324229986</v>
      </c>
      <c r="T204" s="72"/>
      <c r="U204" s="71">
        <v>219230519</v>
      </c>
      <c r="V204" s="71">
        <v>47298</v>
      </c>
      <c r="W204" s="71">
        <v>862</v>
      </c>
      <c r="X204" s="71">
        <v>522456</v>
      </c>
      <c r="Y204" s="71">
        <v>519497</v>
      </c>
      <c r="Z204" s="71">
        <v>514886</v>
      </c>
      <c r="AA204" s="71">
        <v>107550</v>
      </c>
      <c r="AB204" s="71">
        <v>1161647</v>
      </c>
      <c r="AC204" s="71">
        <v>5969320.333333333</v>
      </c>
      <c r="AD204" s="71">
        <v>85.858351324229986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331.05500000000001</v>
      </c>
      <c r="BK204" s="71">
        <v>88.347999999999999</v>
      </c>
      <c r="BL204" s="71">
        <v>522.34100000000001</v>
      </c>
      <c r="BM204" s="71">
        <v>0</v>
      </c>
      <c r="BN204" s="72"/>
      <c r="BO204" s="71">
        <v>0</v>
      </c>
      <c r="BP204" s="71">
        <v>0</v>
      </c>
      <c r="BQ204" s="71">
        <v>33</v>
      </c>
      <c r="BR204" s="71">
        <v>1</v>
      </c>
      <c r="BS204" s="71">
        <v>60</v>
      </c>
      <c r="BT204" s="71">
        <v>0</v>
      </c>
      <c r="BU204"/>
      <c r="BV204" s="70">
        <v>845.98199999999997</v>
      </c>
      <c r="BW204" s="70">
        <v>0</v>
      </c>
      <c r="BX204" s="70">
        <v>86.478999999999999</v>
      </c>
      <c r="BY204" s="70">
        <v>0</v>
      </c>
      <c r="BZ204" s="70">
        <v>9.2829999999999995</v>
      </c>
      <c r="CA204" s="70">
        <v>0</v>
      </c>
      <c r="CB204" s="70">
        <v>0</v>
      </c>
      <c r="CC204" s="70">
        <v>0</v>
      </c>
      <c r="CD204" s="70">
        <v>0</v>
      </c>
    </row>
    <row r="205" spans="1:82">
      <c r="A205" s="70" t="s">
        <v>1779</v>
      </c>
      <c r="B205" s="70">
        <v>161</v>
      </c>
      <c r="C205" s="70">
        <v>8</v>
      </c>
      <c r="D205" s="70">
        <v>10</v>
      </c>
      <c r="E205" s="70">
        <v>2011</v>
      </c>
      <c r="F205" s="70" t="s">
        <v>178</v>
      </c>
      <c r="G205" s="70" t="s">
        <v>1771</v>
      </c>
      <c r="H205" s="70" t="s">
        <v>1772</v>
      </c>
      <c r="I205" s="148"/>
      <c r="J205" s="71">
        <v>8083.7690640433384</v>
      </c>
      <c r="K205" s="71">
        <v>127.5555732510385</v>
      </c>
      <c r="L205" s="71">
        <v>34.660706350635913</v>
      </c>
      <c r="M205" s="71">
        <v>3061.5922301518021</v>
      </c>
      <c r="N205" s="71">
        <v>2374.1312632487911</v>
      </c>
      <c r="O205" s="71">
        <v>1005.8892134678995</v>
      </c>
      <c r="P205" s="71">
        <v>528.28745121402847</v>
      </c>
      <c r="Q205" s="71">
        <v>81.731972444782699</v>
      </c>
      <c r="R205" s="71">
        <v>29.969286648929909</v>
      </c>
      <c r="S205" s="71">
        <v>82.033185831134006</v>
      </c>
      <c r="T205" s="72"/>
      <c r="U205" s="71">
        <v>222872659</v>
      </c>
      <c r="V205" s="71">
        <v>47298</v>
      </c>
      <c r="W205" s="71">
        <v>862</v>
      </c>
      <c r="X205" s="71">
        <v>522456</v>
      </c>
      <c r="Y205" s="71">
        <v>523521</v>
      </c>
      <c r="Z205" s="71">
        <v>521963</v>
      </c>
      <c r="AA205" s="71">
        <v>106758</v>
      </c>
      <c r="AB205" s="71">
        <v>1164654</v>
      </c>
      <c r="AC205" s="71">
        <v>5224838</v>
      </c>
      <c r="AD205" s="71">
        <v>82.033185831134006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365.79700000000003</v>
      </c>
      <c r="BK205" s="71">
        <v>84.769000000000005</v>
      </c>
      <c r="BL205" s="71">
        <v>530.40300000000002</v>
      </c>
      <c r="BM205" s="71">
        <v>0</v>
      </c>
      <c r="BN205" s="72"/>
      <c r="BO205" s="71">
        <v>0</v>
      </c>
      <c r="BP205" s="71">
        <v>0</v>
      </c>
      <c r="BQ205" s="71">
        <v>33</v>
      </c>
      <c r="BR205" s="71">
        <v>1</v>
      </c>
      <c r="BS205" s="71">
        <v>58</v>
      </c>
      <c r="BT205" s="71">
        <v>0</v>
      </c>
      <c r="BU205"/>
      <c r="BV205" s="70">
        <v>883.06600000000003</v>
      </c>
      <c r="BW205" s="70">
        <v>0</v>
      </c>
      <c r="BX205" s="70">
        <v>84.981999999999999</v>
      </c>
      <c r="BY205" s="70">
        <v>0</v>
      </c>
      <c r="BZ205" s="70">
        <v>12.920999999999999</v>
      </c>
      <c r="CA205" s="70">
        <v>0</v>
      </c>
      <c r="CB205" s="70">
        <v>0</v>
      </c>
      <c r="CC205" s="70">
        <v>0</v>
      </c>
      <c r="CD205" s="70">
        <v>0</v>
      </c>
    </row>
    <row r="206" spans="1:82">
      <c r="A206" s="70" t="s">
        <v>1780</v>
      </c>
      <c r="B206" s="70">
        <v>162</v>
      </c>
      <c r="C206" s="70">
        <v>9</v>
      </c>
      <c r="D206" s="70">
        <v>10</v>
      </c>
      <c r="E206" s="70">
        <v>2012</v>
      </c>
      <c r="F206" s="70" t="s">
        <v>179</v>
      </c>
      <c r="G206" s="70" t="s">
        <v>1771</v>
      </c>
      <c r="H206" s="70" t="s">
        <v>1772</v>
      </c>
      <c r="I206" s="148"/>
      <c r="J206" s="71">
        <v>8445.5916128137087</v>
      </c>
      <c r="K206" s="71">
        <v>118.1966232387049</v>
      </c>
      <c r="L206" s="71">
        <v>35.851662333692843</v>
      </c>
      <c r="M206" s="71">
        <v>3357.0059793486798</v>
      </c>
      <c r="N206" s="71">
        <v>2334.992471195048</v>
      </c>
      <c r="O206" s="71">
        <v>1011.0859564329652</v>
      </c>
      <c r="P206" s="71">
        <v>528.03346406989681</v>
      </c>
      <c r="Q206" s="71">
        <v>89.983630672317304</v>
      </c>
      <c r="R206" s="71">
        <v>37.308955834147341</v>
      </c>
      <c r="S206" s="71">
        <v>95.732342609669999</v>
      </c>
      <c r="T206" s="72"/>
      <c r="U206" s="71">
        <v>219873813</v>
      </c>
      <c r="V206" s="71">
        <v>47298</v>
      </c>
      <c r="W206" s="71">
        <v>862</v>
      </c>
      <c r="X206" s="71">
        <v>522456</v>
      </c>
      <c r="Y206" s="71">
        <v>535485</v>
      </c>
      <c r="Z206" s="71">
        <v>528821</v>
      </c>
      <c r="AA206" s="71">
        <v>106103</v>
      </c>
      <c r="AB206" s="71">
        <v>1180176</v>
      </c>
      <c r="AC206" s="71">
        <v>6335964</v>
      </c>
      <c r="AD206" s="71">
        <v>95.732342609669999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337.45</v>
      </c>
      <c r="BK206" s="71">
        <v>83.972999999999999</v>
      </c>
      <c r="BL206" s="71">
        <v>490.92199999999997</v>
      </c>
      <c r="BM206" s="71">
        <v>0</v>
      </c>
      <c r="BN206" s="72"/>
      <c r="BO206" s="71">
        <v>0</v>
      </c>
      <c r="BP206" s="71">
        <v>0</v>
      </c>
      <c r="BQ206" s="71">
        <v>34</v>
      </c>
      <c r="BR206" s="71">
        <v>1</v>
      </c>
      <c r="BS206" s="71">
        <v>59</v>
      </c>
      <c r="BT206" s="71">
        <v>0</v>
      </c>
      <c r="BU206"/>
      <c r="BV206" s="70">
        <v>820.38599999999997</v>
      </c>
      <c r="BW206" s="70">
        <v>0</v>
      </c>
      <c r="BX206" s="70">
        <v>88.188000000000002</v>
      </c>
      <c r="BY206" s="70">
        <v>0</v>
      </c>
      <c r="BZ206" s="70">
        <v>3.7709999999999999</v>
      </c>
      <c r="CA206" s="70">
        <v>0</v>
      </c>
      <c r="CB206" s="70">
        <v>0</v>
      </c>
      <c r="CC206" s="70">
        <v>0</v>
      </c>
      <c r="CD206" s="70">
        <v>0</v>
      </c>
    </row>
    <row r="207" spans="1:82">
      <c r="A207" s="70" t="s">
        <v>1781</v>
      </c>
      <c r="B207" s="70">
        <v>163</v>
      </c>
      <c r="C207" s="70">
        <v>10</v>
      </c>
      <c r="D207" s="70">
        <v>10</v>
      </c>
      <c r="E207" s="70">
        <v>2013</v>
      </c>
      <c r="F207" s="70" t="s">
        <v>180</v>
      </c>
      <c r="G207" s="70" t="s">
        <v>1771</v>
      </c>
      <c r="H207" s="70" t="s">
        <v>1772</v>
      </c>
      <c r="I207" s="148"/>
      <c r="J207" s="71">
        <v>9095.4190122327</v>
      </c>
      <c r="K207" s="71">
        <v>95.891196847813802</v>
      </c>
      <c r="L207" s="71">
        <v>32.343139199947217</v>
      </c>
      <c r="M207" s="71">
        <v>3280.3411073569059</v>
      </c>
      <c r="N207" s="71">
        <v>2269.9005243384222</v>
      </c>
      <c r="O207" s="71">
        <v>982.7338378201656</v>
      </c>
      <c r="P207" s="71">
        <v>526.80108826347805</v>
      </c>
      <c r="Q207" s="71">
        <v>91.814689385874303</v>
      </c>
      <c r="R207" s="71">
        <v>36.357961042384211</v>
      </c>
      <c r="S207" s="71">
        <v>111.75310460304</v>
      </c>
      <c r="T207" s="72"/>
      <c r="U207" s="71">
        <v>236928777</v>
      </c>
      <c r="V207" s="71">
        <v>47298</v>
      </c>
      <c r="W207" s="71">
        <v>862</v>
      </c>
      <c r="X207" s="71">
        <v>522456</v>
      </c>
      <c r="Y207" s="71">
        <v>539446</v>
      </c>
      <c r="Z207" s="71">
        <v>536941</v>
      </c>
      <c r="AA207" s="71">
        <v>105458</v>
      </c>
      <c r="AB207" s="71">
        <v>1186928</v>
      </c>
      <c r="AC207" s="71">
        <v>6027125</v>
      </c>
      <c r="AD207" s="71">
        <v>111.75310460304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375.57799999999997</v>
      </c>
      <c r="BK207" s="71">
        <v>85.725999999999999</v>
      </c>
      <c r="BL207" s="71">
        <v>550.71300000000008</v>
      </c>
      <c r="BM207" s="71">
        <v>0</v>
      </c>
      <c r="BN207" s="72"/>
      <c r="BO207" s="71">
        <v>0</v>
      </c>
      <c r="BP207" s="71">
        <v>0</v>
      </c>
      <c r="BQ207" s="71">
        <v>33</v>
      </c>
      <c r="BR207" s="71">
        <v>1</v>
      </c>
      <c r="BS207" s="71">
        <v>62</v>
      </c>
      <c r="BT207" s="71">
        <v>0</v>
      </c>
      <c r="BU207"/>
      <c r="BV207" s="70">
        <v>898.08799999999997</v>
      </c>
      <c r="BW207" s="70">
        <v>0</v>
      </c>
      <c r="BX207" s="70">
        <v>110.133</v>
      </c>
      <c r="BY207" s="70">
        <v>0</v>
      </c>
      <c r="BZ207" s="70">
        <v>3.7959999999999998</v>
      </c>
      <c r="CA207" s="70">
        <v>0</v>
      </c>
      <c r="CB207" s="70">
        <v>0</v>
      </c>
      <c r="CC207" s="70">
        <v>0</v>
      </c>
      <c r="CD207" s="70">
        <v>0</v>
      </c>
    </row>
    <row r="208" spans="1:82">
      <c r="A208" s="70" t="s">
        <v>1782</v>
      </c>
      <c r="B208" s="70">
        <v>164</v>
      </c>
      <c r="C208" s="70">
        <v>11</v>
      </c>
      <c r="D208" s="70">
        <v>10</v>
      </c>
      <c r="E208" s="70">
        <v>2014</v>
      </c>
      <c r="F208" s="70" t="s">
        <v>181</v>
      </c>
      <c r="G208" s="70" t="s">
        <v>1771</v>
      </c>
      <c r="H208" s="70" t="s">
        <v>1772</v>
      </c>
      <c r="I208" s="148"/>
      <c r="J208" s="71">
        <v>9280.1988222510317</v>
      </c>
      <c r="K208" s="71">
        <v>98.888080994268336</v>
      </c>
      <c r="L208" s="71">
        <v>22.690623928508799</v>
      </c>
      <c r="M208" s="71">
        <v>3115.3404813388411</v>
      </c>
      <c r="N208" s="71">
        <v>2177.9747470679622</v>
      </c>
      <c r="O208" s="71">
        <v>941.72559477541665</v>
      </c>
      <c r="P208" s="71">
        <v>527.90236658933566</v>
      </c>
      <c r="Q208" s="71">
        <v>88.199825276681295</v>
      </c>
      <c r="R208" s="71">
        <v>35.37537518704805</v>
      </c>
      <c r="S208" s="71">
        <v>130.223045208446</v>
      </c>
      <c r="T208" s="72"/>
      <c r="U208" s="71">
        <v>271456239</v>
      </c>
      <c r="V208" s="71">
        <v>40344</v>
      </c>
      <c r="W208" s="71">
        <v>871</v>
      </c>
      <c r="X208" s="71">
        <v>516342</v>
      </c>
      <c r="Y208" s="71">
        <v>543410</v>
      </c>
      <c r="Z208" s="71">
        <v>541920</v>
      </c>
      <c r="AA208" s="71">
        <v>105132</v>
      </c>
      <c r="AB208" s="71">
        <v>1188398</v>
      </c>
      <c r="AC208" s="71">
        <v>5882679.333333333</v>
      </c>
      <c r="AD208" s="71">
        <v>130.223045208446</v>
      </c>
      <c r="AE208" s="72"/>
      <c r="AF208" s="71"/>
      <c r="AG208" s="71"/>
      <c r="AH208" s="71"/>
      <c r="AI208" s="71"/>
      <c r="AJ208" s="71"/>
      <c r="AK208" s="71"/>
      <c r="AL208" s="71"/>
      <c r="AM208" s="71"/>
      <c r="AN208" s="71"/>
      <c r="AO208" s="71"/>
      <c r="AP208" s="71"/>
      <c r="AQ208" s="72"/>
      <c r="AR208" s="71">
        <v>5595</v>
      </c>
      <c r="AS208" s="71">
        <v>1571</v>
      </c>
      <c r="AT208" s="71">
        <v>0</v>
      </c>
      <c r="AU208" s="71">
        <v>0</v>
      </c>
      <c r="AV208" s="71">
        <v>0</v>
      </c>
      <c r="AW208" s="71">
        <v>3</v>
      </c>
      <c r="AX208" s="71"/>
      <c r="AY208" s="72"/>
      <c r="AZ208" s="71">
        <v>24358.799999999999</v>
      </c>
      <c r="BA208" s="71">
        <v>48945.1</v>
      </c>
      <c r="BB208" s="71">
        <v>0</v>
      </c>
      <c r="BC208" s="71">
        <v>0</v>
      </c>
      <c r="BD208" s="71">
        <v>0</v>
      </c>
      <c r="BE208" s="71">
        <v>16775.900000000001</v>
      </c>
      <c r="BF208" s="71"/>
      <c r="BG208" s="72"/>
      <c r="BH208" s="71">
        <v>0</v>
      </c>
      <c r="BI208" s="71">
        <v>0</v>
      </c>
      <c r="BJ208" s="71">
        <v>359.75200000000001</v>
      </c>
      <c r="BK208" s="71">
        <v>88.132000000000005</v>
      </c>
      <c r="BL208" s="71">
        <v>572.14800000000002</v>
      </c>
      <c r="BM208" s="71">
        <v>0</v>
      </c>
      <c r="BN208" s="72"/>
      <c r="BO208" s="71">
        <v>0</v>
      </c>
      <c r="BP208" s="71">
        <v>0</v>
      </c>
      <c r="BQ208" s="71">
        <v>32</v>
      </c>
      <c r="BR208" s="71">
        <v>1</v>
      </c>
      <c r="BS208" s="71">
        <v>63</v>
      </c>
      <c r="BT208" s="71">
        <v>0</v>
      </c>
      <c r="BU208"/>
      <c r="BV208" s="70">
        <v>891.17399999999998</v>
      </c>
      <c r="BW208" s="70">
        <v>0</v>
      </c>
      <c r="BX208" s="70">
        <v>125.039</v>
      </c>
      <c r="BY208" s="70">
        <v>0</v>
      </c>
      <c r="BZ208" s="70">
        <v>3.819</v>
      </c>
      <c r="CA208" s="70">
        <v>0</v>
      </c>
      <c r="CB208" s="70">
        <v>0</v>
      </c>
      <c r="CC208" s="70">
        <v>0</v>
      </c>
      <c r="CD208" s="70">
        <v>0</v>
      </c>
    </row>
    <row r="209" spans="1:82">
      <c r="A209" s="70" t="s">
        <v>1783</v>
      </c>
      <c r="B209" s="70">
        <v>165</v>
      </c>
      <c r="C209" s="70">
        <v>12</v>
      </c>
      <c r="D209" s="70">
        <v>10</v>
      </c>
      <c r="E209" s="70">
        <v>2015</v>
      </c>
      <c r="F209" s="70" t="s">
        <v>182</v>
      </c>
      <c r="G209" s="70" t="s">
        <v>1771</v>
      </c>
      <c r="H209" s="70" t="s">
        <v>1772</v>
      </c>
      <c r="I209" s="148"/>
      <c r="J209" s="71">
        <v>9390.1605561352462</v>
      </c>
      <c r="K209" s="71">
        <v>95.176794506194241</v>
      </c>
      <c r="L209" s="71">
        <v>24.25334935658524</v>
      </c>
      <c r="M209" s="71">
        <v>3013.3620881211568</v>
      </c>
      <c r="N209" s="71">
        <v>2019.20415013865</v>
      </c>
      <c r="O209" s="71">
        <v>940.83506191710535</v>
      </c>
      <c r="P209" s="71">
        <v>527.59077235824986</v>
      </c>
      <c r="Q209" s="71">
        <v>86.533170067672998</v>
      </c>
      <c r="R209" s="71">
        <v>35.118783434234523</v>
      </c>
      <c r="S209" s="71">
        <v>116.16958885587999</v>
      </c>
      <c r="T209" s="72"/>
      <c r="U209" s="71">
        <v>300345088</v>
      </c>
      <c r="V209" s="71">
        <v>40344</v>
      </c>
      <c r="W209" s="71">
        <v>871</v>
      </c>
      <c r="X209" s="71">
        <v>516342</v>
      </c>
      <c r="Y209" s="71">
        <v>549175</v>
      </c>
      <c r="Z209" s="71">
        <v>546618</v>
      </c>
      <c r="AA209" s="71">
        <v>104987</v>
      </c>
      <c r="AB209" s="71">
        <v>1191030</v>
      </c>
      <c r="AC209" s="71">
        <v>6002983</v>
      </c>
      <c r="AD209" s="71">
        <v>116.16958885587999</v>
      </c>
      <c r="AE209" s="72"/>
      <c r="AF209" s="71">
        <v>2648149977.589303</v>
      </c>
      <c r="AG209" s="71">
        <v>66756942.287863061</v>
      </c>
      <c r="AH209" s="71">
        <v>5310224.6415233985</v>
      </c>
      <c r="AI209" s="71">
        <v>3316704791.2749758</v>
      </c>
      <c r="AJ209" s="71">
        <v>2486832068.998024</v>
      </c>
      <c r="AK209" s="71">
        <v>0</v>
      </c>
      <c r="AL209" s="71">
        <v>0</v>
      </c>
      <c r="AM209" s="71">
        <v>163225665.31706011</v>
      </c>
      <c r="AN209" s="71">
        <v>0</v>
      </c>
      <c r="AO209" s="71">
        <v>0</v>
      </c>
      <c r="AP209" s="71">
        <v>8686979670.1087494</v>
      </c>
      <c r="AQ209" s="72"/>
      <c r="AR209" s="71">
        <v>7052</v>
      </c>
      <c r="AS209" s="71">
        <v>2184</v>
      </c>
      <c r="AT209" s="71">
        <v>0</v>
      </c>
      <c r="AU209" s="71">
        <v>2</v>
      </c>
      <c r="AV209" s="71">
        <v>0</v>
      </c>
      <c r="AW209" s="71">
        <v>3</v>
      </c>
      <c r="AX209" s="71"/>
      <c r="AY209" s="72"/>
      <c r="AZ209" s="71">
        <v>31075.114000000001</v>
      </c>
      <c r="BA209" s="71">
        <v>65172</v>
      </c>
      <c r="BB209" s="71">
        <v>0</v>
      </c>
      <c r="BC209" s="71">
        <v>288</v>
      </c>
      <c r="BD209" s="71">
        <v>0</v>
      </c>
      <c r="BE209" s="71">
        <v>16775.900000000001</v>
      </c>
      <c r="BF209" s="71"/>
      <c r="BG209" s="72"/>
      <c r="BH209" s="71">
        <v>0</v>
      </c>
      <c r="BI209" s="71">
        <v>0</v>
      </c>
      <c r="BJ209" s="71">
        <v>345.536</v>
      </c>
      <c r="BK209" s="71">
        <v>87.994</v>
      </c>
      <c r="BL209" s="71">
        <v>575.005</v>
      </c>
      <c r="BM209" s="71">
        <v>0</v>
      </c>
      <c r="BN209" s="72"/>
      <c r="BO209" s="71">
        <v>0</v>
      </c>
      <c r="BP209" s="71">
        <v>0</v>
      </c>
      <c r="BQ209" s="71">
        <v>33</v>
      </c>
      <c r="BR209" s="71">
        <v>1</v>
      </c>
      <c r="BS209" s="71">
        <v>60</v>
      </c>
      <c r="BT209" s="71">
        <v>0</v>
      </c>
      <c r="BU209"/>
      <c r="BV209" s="70">
        <v>889.84799999999996</v>
      </c>
      <c r="BW209" s="70">
        <v>0</v>
      </c>
      <c r="BX209" s="70">
        <v>114.92400000000001</v>
      </c>
      <c r="BY209" s="70">
        <v>0</v>
      </c>
      <c r="BZ209" s="70">
        <v>3.7629999999999999</v>
      </c>
      <c r="CA209" s="70">
        <v>0</v>
      </c>
      <c r="CB209" s="70">
        <v>0</v>
      </c>
      <c r="CC209" s="70">
        <v>0</v>
      </c>
      <c r="CD209" s="70">
        <v>0</v>
      </c>
    </row>
    <row r="210" spans="1:82">
      <c r="A210" s="70" t="s">
        <v>1784</v>
      </c>
      <c r="B210" s="70">
        <v>166</v>
      </c>
      <c r="C210" s="70">
        <v>13</v>
      </c>
      <c r="D210" s="70">
        <v>10</v>
      </c>
      <c r="E210" s="70">
        <v>2016</v>
      </c>
      <c r="F210" s="70" t="s">
        <v>155</v>
      </c>
      <c r="G210" s="70" t="s">
        <v>1771</v>
      </c>
      <c r="H210" s="70" t="s">
        <v>1772</v>
      </c>
      <c r="I210" s="148"/>
      <c r="J210" s="71">
        <v>10003.309983800182</v>
      </c>
      <c r="K210" s="71">
        <v>93.158806608376395</v>
      </c>
      <c r="L210" s="71">
        <v>25.043834069831004</v>
      </c>
      <c r="M210" s="71">
        <v>2648.4100182756242</v>
      </c>
      <c r="N210" s="71">
        <v>1966.2319032354146</v>
      </c>
      <c r="O210" s="71">
        <v>937.82649300230105</v>
      </c>
      <c r="P210" s="71">
        <v>523.03655747970231</v>
      </c>
      <c r="Q210" s="71">
        <v>84.32454087447671</v>
      </c>
      <c r="R210" s="71">
        <v>27.592241140698032</v>
      </c>
      <c r="S210" s="71">
        <v>98.488959353629994</v>
      </c>
      <c r="T210" s="72"/>
      <c r="U210" s="71">
        <v>301801648</v>
      </c>
      <c r="V210" s="71">
        <v>40344</v>
      </c>
      <c r="W210" s="71">
        <v>871</v>
      </c>
      <c r="X210" s="71">
        <v>516342</v>
      </c>
      <c r="Y210" s="71">
        <v>554432</v>
      </c>
      <c r="Z210" s="71">
        <v>551568</v>
      </c>
      <c r="AA210" s="71">
        <v>107649</v>
      </c>
      <c r="AB210" s="71">
        <v>1193857</v>
      </c>
      <c r="AC210" s="71">
        <v>4712483.1831560917</v>
      </c>
      <c r="AD210" s="71">
        <v>98.488959353629994</v>
      </c>
      <c r="AE210" s="72"/>
      <c r="AF210" s="71">
        <v>2774323078.6858249</v>
      </c>
      <c r="AG210" s="71">
        <v>62228482.727233797</v>
      </c>
      <c r="AH210" s="71">
        <v>5001389.4883555844</v>
      </c>
      <c r="AI210" s="71">
        <v>3096036303.643436</v>
      </c>
      <c r="AJ210" s="71">
        <v>2381185899.1204009</v>
      </c>
      <c r="AK210" s="71">
        <v>0</v>
      </c>
      <c r="AL210" s="71">
        <v>0</v>
      </c>
      <c r="AM210" s="71">
        <v>163740205.12855721</v>
      </c>
      <c r="AN210" s="71">
        <v>0</v>
      </c>
      <c r="AO210" s="71">
        <v>0</v>
      </c>
      <c r="AP210" s="71">
        <v>8482515358.793808</v>
      </c>
      <c r="AQ210" s="72"/>
      <c r="AR210" s="71">
        <v>8316</v>
      </c>
      <c r="AS210" s="71">
        <v>2517</v>
      </c>
      <c r="AT210" s="71">
        <v>0</v>
      </c>
      <c r="AU210" s="71">
        <v>2</v>
      </c>
      <c r="AV210" s="71">
        <v>0</v>
      </c>
      <c r="AW210" s="71">
        <v>3</v>
      </c>
      <c r="AX210" s="71"/>
      <c r="AY210" s="72"/>
      <c r="AZ210" s="71">
        <v>37231.606</v>
      </c>
      <c r="BA210" s="71">
        <v>78204.800000000003</v>
      </c>
      <c r="BB210" s="71">
        <v>0</v>
      </c>
      <c r="BC210" s="71">
        <v>288</v>
      </c>
      <c r="BD210" s="71">
        <v>0</v>
      </c>
      <c r="BE210" s="71">
        <v>16775.900000000001</v>
      </c>
      <c r="BF210" s="71"/>
      <c r="BG210" s="72"/>
      <c r="BH210" s="71">
        <v>0</v>
      </c>
      <c r="BI210" s="71">
        <v>0</v>
      </c>
      <c r="BJ210" s="71">
        <v>351.66300000000001</v>
      </c>
      <c r="BK210" s="71">
        <v>79.06</v>
      </c>
      <c r="BL210" s="71">
        <v>549.63900000000001</v>
      </c>
      <c r="BM210" s="71">
        <v>0</v>
      </c>
      <c r="BN210" s="72"/>
      <c r="BO210" s="71">
        <v>0</v>
      </c>
      <c r="BP210" s="71">
        <v>0</v>
      </c>
      <c r="BQ210" s="71">
        <v>34</v>
      </c>
      <c r="BR210" s="71">
        <v>1</v>
      </c>
      <c r="BS210" s="71">
        <v>60</v>
      </c>
      <c r="BT210" s="71">
        <v>0</v>
      </c>
      <c r="BU210"/>
      <c r="BV210" s="70">
        <v>873.61099999999999</v>
      </c>
      <c r="BW210" s="70">
        <v>0</v>
      </c>
      <c r="BX210" s="70">
        <v>102.85299999999999</v>
      </c>
      <c r="BY210" s="70">
        <v>0</v>
      </c>
      <c r="BZ210" s="70">
        <v>3.8980000000000001</v>
      </c>
      <c r="CA210" s="70">
        <v>0</v>
      </c>
      <c r="CB210" s="70">
        <v>0</v>
      </c>
      <c r="CC210" s="70">
        <v>0</v>
      </c>
      <c r="CD210" s="70">
        <v>0</v>
      </c>
    </row>
    <row r="211" spans="1:82">
      <c r="A211" s="70" t="s">
        <v>1785</v>
      </c>
      <c r="B211" s="70">
        <v>167</v>
      </c>
      <c r="C211" s="70">
        <v>14</v>
      </c>
      <c r="D211" s="70">
        <v>10</v>
      </c>
      <c r="E211" s="70">
        <v>2017</v>
      </c>
      <c r="F211" s="70" t="s">
        <v>156</v>
      </c>
      <c r="G211" s="70" t="s">
        <v>1771</v>
      </c>
      <c r="H211" s="70" t="s">
        <v>1772</v>
      </c>
      <c r="I211" s="148"/>
      <c r="J211" s="71">
        <v>10157.725330177545</v>
      </c>
      <c r="K211" s="71">
        <v>94.28546984133007</v>
      </c>
      <c r="L211" s="71">
        <v>23.781044801222571</v>
      </c>
      <c r="M211" s="71">
        <v>2626.514974353975</v>
      </c>
      <c r="N211" s="71">
        <v>1970.5800698780433</v>
      </c>
      <c r="O211" s="71">
        <v>927.93074366164888</v>
      </c>
      <c r="P211" s="71">
        <v>519.33707216442576</v>
      </c>
      <c r="Q211" s="71">
        <v>81.644113037621096</v>
      </c>
      <c r="R211" s="71">
        <v>25.958451017422789</v>
      </c>
      <c r="S211" s="71">
        <v>109.43019817864001</v>
      </c>
      <c r="T211" s="72"/>
      <c r="U211" s="71">
        <v>320755436</v>
      </c>
      <c r="V211" s="71">
        <v>40344</v>
      </c>
      <c r="W211" s="71">
        <v>871</v>
      </c>
      <c r="X211" s="71">
        <v>516342</v>
      </c>
      <c r="Y211" s="71">
        <v>559505</v>
      </c>
      <c r="Z211" s="71">
        <v>554801</v>
      </c>
      <c r="AA211" s="71">
        <v>107569</v>
      </c>
      <c r="AB211" s="71">
        <v>1195327</v>
      </c>
      <c r="AC211" s="71">
        <v>4521416.7499999991</v>
      </c>
      <c r="AD211" s="71">
        <v>109.43019817864</v>
      </c>
      <c r="AE211" s="72"/>
      <c r="AF211" s="71">
        <v>2864711932.7479558</v>
      </c>
      <c r="AG211" s="71">
        <v>64014822.204650968</v>
      </c>
      <c r="AH211" s="71">
        <v>5906935.3335547727</v>
      </c>
      <c r="AI211" s="71">
        <v>3165259547.5461402</v>
      </c>
      <c r="AJ211" s="71">
        <v>2511862346.0034332</v>
      </c>
      <c r="AK211" s="71">
        <v>0</v>
      </c>
      <c r="AL211" s="71">
        <v>0</v>
      </c>
      <c r="AM211" s="71">
        <v>164198343.17010909</v>
      </c>
      <c r="AN211" s="71">
        <v>0</v>
      </c>
      <c r="AO211" s="71">
        <v>0</v>
      </c>
      <c r="AP211" s="71">
        <v>8775953927.0058441</v>
      </c>
      <c r="AQ211" s="72"/>
      <c r="AR211" s="71">
        <v>9482</v>
      </c>
      <c r="AS211" s="71">
        <v>2712</v>
      </c>
      <c r="AT211" s="71">
        <v>0</v>
      </c>
      <c r="AU211" s="71">
        <v>2</v>
      </c>
      <c r="AV211" s="71">
        <v>0</v>
      </c>
      <c r="AW211" s="71">
        <v>3</v>
      </c>
      <c r="AX211" s="71"/>
      <c r="AY211" s="72"/>
      <c r="AZ211" s="71">
        <v>42775.906000000003</v>
      </c>
      <c r="BA211" s="71">
        <v>87585.100000000064</v>
      </c>
      <c r="BB211" s="71">
        <v>0</v>
      </c>
      <c r="BC211" s="71">
        <v>288</v>
      </c>
      <c r="BD211" s="71">
        <v>0</v>
      </c>
      <c r="BE211" s="71">
        <v>16775.919999999998</v>
      </c>
      <c r="BF211" s="71"/>
      <c r="BG211" s="72"/>
      <c r="BH211" s="71">
        <v>0</v>
      </c>
      <c r="BI211" s="71">
        <v>0</v>
      </c>
      <c r="BJ211" s="71">
        <v>344.60300000000001</v>
      </c>
      <c r="BK211" s="71">
        <v>87.543000000000006</v>
      </c>
      <c r="BL211" s="71">
        <v>559.40400000000011</v>
      </c>
      <c r="BM211" s="71">
        <v>0</v>
      </c>
      <c r="BN211" s="72"/>
      <c r="BO211" s="71">
        <v>0</v>
      </c>
      <c r="BP211" s="71">
        <v>0</v>
      </c>
      <c r="BQ211" s="71">
        <v>35</v>
      </c>
      <c r="BR211" s="71">
        <v>1</v>
      </c>
      <c r="BS211" s="71">
        <v>61</v>
      </c>
      <c r="BT211" s="71">
        <v>0</v>
      </c>
      <c r="BU211"/>
      <c r="BV211" s="70">
        <v>877.22900000000004</v>
      </c>
      <c r="BW211" s="70">
        <v>0</v>
      </c>
      <c r="BX211" s="70">
        <v>110.596</v>
      </c>
      <c r="BY211" s="70">
        <v>0</v>
      </c>
      <c r="BZ211" s="70">
        <v>3.7250000000000001</v>
      </c>
      <c r="CA211" s="70">
        <v>0</v>
      </c>
      <c r="CB211" s="70">
        <v>0</v>
      </c>
      <c r="CC211" s="70">
        <v>0</v>
      </c>
      <c r="CD211" s="70">
        <v>0</v>
      </c>
    </row>
    <row r="212" spans="1:82">
      <c r="A212" s="70" t="s">
        <v>1786</v>
      </c>
      <c r="B212" s="70">
        <v>168</v>
      </c>
      <c r="C212" s="70">
        <v>15</v>
      </c>
      <c r="D212" s="70">
        <v>10</v>
      </c>
      <c r="E212" s="70">
        <v>2018</v>
      </c>
      <c r="F212" s="70" t="s">
        <v>183</v>
      </c>
      <c r="G212" s="70" t="s">
        <v>1771</v>
      </c>
      <c r="H212" s="70" t="s">
        <v>1772</v>
      </c>
      <c r="I212" s="148"/>
      <c r="J212" s="71">
        <v>9847.1368888851121</v>
      </c>
      <c r="K212" s="71">
        <v>85.52693282279229</v>
      </c>
      <c r="L212" s="71">
        <v>21.173759832172582</v>
      </c>
      <c r="M212" s="71">
        <v>2557.3181174217789</v>
      </c>
      <c r="N212" s="71">
        <v>1941.8912863691016</v>
      </c>
      <c r="O212" s="71">
        <v>915.65007788494859</v>
      </c>
      <c r="P212" s="71">
        <v>517.66156373796707</v>
      </c>
      <c r="Q212" s="71">
        <v>75.812223277724698</v>
      </c>
      <c r="R212" s="71">
        <v>26.391624720407258</v>
      </c>
      <c r="S212" s="71">
        <v>102.73860240268002</v>
      </c>
      <c r="T212" s="72"/>
      <c r="U212" s="71">
        <v>316674129</v>
      </c>
      <c r="V212" s="71">
        <v>40344</v>
      </c>
      <c r="W212" s="71">
        <v>871</v>
      </c>
      <c r="X212" s="71">
        <v>516342</v>
      </c>
      <c r="Y212" s="71">
        <v>564275</v>
      </c>
      <c r="Z212" s="71">
        <v>557941</v>
      </c>
      <c r="AA212" s="71">
        <v>108300</v>
      </c>
      <c r="AB212" s="71">
        <v>1196138</v>
      </c>
      <c r="AC212" s="71">
        <v>4578850.75</v>
      </c>
      <c r="AD212" s="71">
        <v>102.73860240268</v>
      </c>
      <c r="AE212" s="72"/>
      <c r="AF212" s="71">
        <v>3006285767.3562908</v>
      </c>
      <c r="AG212" s="71">
        <v>56762392.537649758</v>
      </c>
      <c r="AH212" s="71">
        <v>5174807.0313026523</v>
      </c>
      <c r="AI212" s="71">
        <v>3038208825.6858668</v>
      </c>
      <c r="AJ212" s="71">
        <v>2513637433.8509111</v>
      </c>
      <c r="AK212" s="71">
        <v>0</v>
      </c>
      <c r="AL212" s="71">
        <v>0</v>
      </c>
      <c r="AM212" s="71">
        <v>164649724.2644102</v>
      </c>
      <c r="AN212" s="71">
        <v>0</v>
      </c>
      <c r="AO212" s="71">
        <v>0</v>
      </c>
      <c r="AP212" s="71">
        <v>8784718950.7264309</v>
      </c>
      <c r="AQ212" s="72"/>
      <c r="AR212" s="71">
        <v>10839</v>
      </c>
      <c r="AS212" s="71">
        <v>2980</v>
      </c>
      <c r="AT212" s="71">
        <v>0</v>
      </c>
      <c r="AU212" s="71">
        <v>2</v>
      </c>
      <c r="AV212" s="71">
        <v>0</v>
      </c>
      <c r="AW212" s="71">
        <v>4</v>
      </c>
      <c r="AX212" s="71"/>
      <c r="AY212" s="72"/>
      <c r="AZ212" s="71">
        <v>49190.906000000003</v>
      </c>
      <c r="BA212" s="71">
        <v>97190.2</v>
      </c>
      <c r="BB212" s="71">
        <v>0</v>
      </c>
      <c r="BC212" s="71">
        <v>288</v>
      </c>
      <c r="BD212" s="71">
        <v>0</v>
      </c>
      <c r="BE212" s="71">
        <v>17979.768</v>
      </c>
      <c r="BF212" s="71"/>
      <c r="BG212" s="72"/>
      <c r="BH212" s="71">
        <v>0</v>
      </c>
      <c r="BI212" s="71">
        <v>0</v>
      </c>
      <c r="BJ212" s="71">
        <v>324.41800000000001</v>
      </c>
      <c r="BK212" s="71">
        <v>87.840999999999994</v>
      </c>
      <c r="BL212" s="71">
        <v>538.75900000000001</v>
      </c>
      <c r="BM212" s="71">
        <v>0</v>
      </c>
      <c r="BN212" s="72"/>
      <c r="BO212" s="71">
        <v>0</v>
      </c>
      <c r="BP212" s="71">
        <v>0</v>
      </c>
      <c r="BQ212" s="71">
        <v>34</v>
      </c>
      <c r="BR212" s="71">
        <v>1</v>
      </c>
      <c r="BS212" s="71">
        <v>62</v>
      </c>
      <c r="BT212" s="71">
        <v>0</v>
      </c>
      <c r="BU212"/>
      <c r="BV212" s="70">
        <v>843.97</v>
      </c>
      <c r="BW212" s="70">
        <v>0</v>
      </c>
      <c r="BX212" s="70">
        <v>103.276</v>
      </c>
      <c r="BY212" s="70">
        <v>0</v>
      </c>
      <c r="BZ212" s="70">
        <v>3.7719999999999998</v>
      </c>
      <c r="CA212" s="70">
        <v>0</v>
      </c>
      <c r="CB212" s="70">
        <v>0</v>
      </c>
      <c r="CC212" s="70">
        <v>0</v>
      </c>
      <c r="CD212" s="70">
        <v>0</v>
      </c>
    </row>
    <row r="213" spans="1:82">
      <c r="A213" s="70" t="s">
        <v>1787</v>
      </c>
      <c r="B213" s="70">
        <v>169</v>
      </c>
      <c r="C213" s="70">
        <v>16</v>
      </c>
      <c r="D213" s="70">
        <v>10</v>
      </c>
      <c r="E213" s="70">
        <v>2019</v>
      </c>
      <c r="F213" s="70" t="s">
        <v>158</v>
      </c>
      <c r="G213" s="70" t="s">
        <v>1771</v>
      </c>
      <c r="H213" s="70" t="s">
        <v>1772</v>
      </c>
      <c r="I213" s="148"/>
      <c r="J213" s="71">
        <v>9480.7250705885708</v>
      </c>
      <c r="K213" s="71">
        <v>75.926681115748636</v>
      </c>
      <c r="L213" s="71">
        <v>21.11517897821145</v>
      </c>
      <c r="M213" s="71">
        <v>2443.5551154172636</v>
      </c>
      <c r="N213" s="71">
        <v>1595.2450220589526</v>
      </c>
      <c r="O213" s="71">
        <v>894.02090687679311</v>
      </c>
      <c r="P213" s="71">
        <v>510.1324938162337</v>
      </c>
      <c r="Q213" s="71">
        <v>73.791537775196005</v>
      </c>
      <c r="R213" s="71">
        <v>23.796707242843091</v>
      </c>
      <c r="S213" s="71">
        <v>114.13405673046</v>
      </c>
      <c r="T213" s="72"/>
      <c r="U213" s="71">
        <v>310083951</v>
      </c>
      <c r="V213" s="71">
        <v>40344</v>
      </c>
      <c r="W213" s="71">
        <v>871</v>
      </c>
      <c r="X213" s="71">
        <v>516342</v>
      </c>
      <c r="Y213" s="71">
        <v>569115</v>
      </c>
      <c r="Z213" s="71">
        <v>559717</v>
      </c>
      <c r="AA213" s="71">
        <v>105926</v>
      </c>
      <c r="AB213" s="71">
        <v>1195775</v>
      </c>
      <c r="AC213" s="71">
        <v>4196264.25</v>
      </c>
      <c r="AD213" s="71">
        <v>114.13405673046</v>
      </c>
      <c r="AE213" s="72"/>
      <c r="AF213" s="71">
        <v>3056666952.5376668</v>
      </c>
      <c r="AG213" s="71">
        <v>54786974.599860638</v>
      </c>
      <c r="AH213" s="71">
        <v>6026587.9293391826</v>
      </c>
      <c r="AI213" s="71">
        <v>3214095651.0978551</v>
      </c>
      <c r="AJ213" s="71">
        <v>2390222185.3394198</v>
      </c>
      <c r="AK213" s="71">
        <v>0</v>
      </c>
      <c r="AL213" s="71">
        <v>0</v>
      </c>
      <c r="AM213" s="71">
        <v>162855553.21061951</v>
      </c>
      <c r="AN213" s="71">
        <v>0</v>
      </c>
      <c r="AO213" s="71">
        <v>0</v>
      </c>
      <c r="AP213" s="71">
        <v>8884653904.7147598</v>
      </c>
      <c r="AQ213" s="72"/>
      <c r="AR213" s="71">
        <v>12455</v>
      </c>
      <c r="AS213" s="71">
        <v>3189</v>
      </c>
      <c r="AT213" s="71">
        <v>0</v>
      </c>
      <c r="AU213" s="71">
        <v>4</v>
      </c>
      <c r="AV213" s="71">
        <v>0</v>
      </c>
      <c r="AW213" s="71">
        <v>7</v>
      </c>
      <c r="AX213" s="71"/>
      <c r="AY213" s="72"/>
      <c r="AZ213" s="71">
        <v>56654.706000000297</v>
      </c>
      <c r="BA213" s="71">
        <v>104396.7000000001</v>
      </c>
      <c r="BB213" s="71">
        <v>0</v>
      </c>
      <c r="BC213" s="71">
        <v>1236</v>
      </c>
      <c r="BD213" s="71">
        <v>0</v>
      </c>
      <c r="BE213" s="71">
        <v>26250.567999999999</v>
      </c>
      <c r="BF213" s="71"/>
      <c r="BG213" s="72"/>
      <c r="BH213" s="71">
        <v>0</v>
      </c>
      <c r="BI213" s="71">
        <v>0</v>
      </c>
      <c r="BJ213" s="71">
        <v>292.30200000000002</v>
      </c>
      <c r="BK213" s="71">
        <v>84.281999999999996</v>
      </c>
      <c r="BL213" s="71">
        <v>499.93100000000004</v>
      </c>
      <c r="BM213" s="71">
        <v>0</v>
      </c>
      <c r="BN213" s="72"/>
      <c r="BO213" s="71">
        <v>0</v>
      </c>
      <c r="BP213" s="71">
        <v>0</v>
      </c>
      <c r="BQ213" s="71">
        <v>34</v>
      </c>
      <c r="BR213" s="71">
        <v>1</v>
      </c>
      <c r="BS213" s="71">
        <v>61</v>
      </c>
      <c r="BT213" s="71">
        <v>0</v>
      </c>
      <c r="BU213"/>
      <c r="BV213" s="70">
        <v>758.33699999999999</v>
      </c>
      <c r="BW213" s="70">
        <v>0</v>
      </c>
      <c r="BX213" s="70">
        <v>114.423</v>
      </c>
      <c r="BY213" s="70">
        <v>0</v>
      </c>
      <c r="BZ213" s="70">
        <v>3.7549999999999999</v>
      </c>
      <c r="CA213" s="70">
        <v>0</v>
      </c>
      <c r="CB213" s="70">
        <v>0</v>
      </c>
      <c r="CC213" s="70">
        <v>0</v>
      </c>
      <c r="CD213" s="70">
        <v>0</v>
      </c>
    </row>
    <row r="214" spans="1:82">
      <c r="A214" s="70" t="s">
        <v>1788</v>
      </c>
      <c r="B214" s="70">
        <v>170</v>
      </c>
      <c r="C214" s="70">
        <v>17</v>
      </c>
      <c r="D214" s="70">
        <v>10</v>
      </c>
      <c r="E214" s="70">
        <v>2020</v>
      </c>
      <c r="F214" s="70" t="s">
        <v>159</v>
      </c>
      <c r="G214" s="70" t="s">
        <v>1771</v>
      </c>
      <c r="H214" s="70" t="s">
        <v>1772</v>
      </c>
      <c r="I214" s="148"/>
      <c r="J214" s="71">
        <v>8138.2362847137974</v>
      </c>
      <c r="K214" s="71">
        <v>85.920714931023042</v>
      </c>
      <c r="L214" s="71">
        <v>25.313162299381251</v>
      </c>
      <c r="M214" s="71">
        <v>2250.1616175265676</v>
      </c>
      <c r="N214" s="71">
        <v>1673.7811000796792</v>
      </c>
      <c r="O214" s="71">
        <v>786.45144152871762</v>
      </c>
      <c r="P214" s="71">
        <v>484.67674417952134</v>
      </c>
      <c r="Q214" s="71">
        <v>70.447274649327198</v>
      </c>
      <c r="R214" s="71">
        <v>22.842568292873793</v>
      </c>
      <c r="S214" s="71">
        <v>106.07340785168</v>
      </c>
      <c r="T214" s="72"/>
      <c r="U214" s="71">
        <v>280491301</v>
      </c>
      <c r="V214" s="71">
        <v>44834</v>
      </c>
      <c r="W214" s="71">
        <v>1031</v>
      </c>
      <c r="X214" s="71">
        <v>529881</v>
      </c>
      <c r="Y214" s="71">
        <v>573378</v>
      </c>
      <c r="Z214" s="71">
        <v>561977</v>
      </c>
      <c r="AA214" s="71">
        <v>106970</v>
      </c>
      <c r="AB214" s="71">
        <v>1194817</v>
      </c>
      <c r="AC214" s="71">
        <v>4049296.75</v>
      </c>
      <c r="AD214" s="71">
        <v>106.07340785168</v>
      </c>
      <c r="AE214" s="72"/>
      <c r="AF214" s="71">
        <v>2938666161.4984012</v>
      </c>
      <c r="AG214" s="71">
        <v>59311950.225329041</v>
      </c>
      <c r="AH214" s="71">
        <v>8878240.1956012715</v>
      </c>
      <c r="AI214" s="71">
        <v>3111678496.3073082</v>
      </c>
      <c r="AJ214" s="71">
        <v>2667967557.2974682</v>
      </c>
      <c r="AK214" s="71"/>
      <c r="AL214" s="71"/>
      <c r="AM214" s="71">
        <v>155936893.1937409</v>
      </c>
      <c r="AN214" s="71"/>
      <c r="AO214" s="71"/>
      <c r="AP214" s="71">
        <v>8942439298.7178497</v>
      </c>
      <c r="AQ214" s="72"/>
      <c r="AR214" s="71">
        <v>13902</v>
      </c>
      <c r="AS214" s="71">
        <v>3285</v>
      </c>
      <c r="AT214" s="71">
        <v>0</v>
      </c>
      <c r="AU214" s="71">
        <v>4</v>
      </c>
      <c r="AV214" s="71">
        <v>0</v>
      </c>
      <c r="AW214" s="71">
        <v>7</v>
      </c>
      <c r="AX214" s="71"/>
      <c r="AY214" s="72"/>
      <c r="AZ214" s="71">
        <v>63393.006000000431</v>
      </c>
      <c r="BA214" s="71">
        <v>111449.0000000001</v>
      </c>
      <c r="BB214" s="71">
        <v>0</v>
      </c>
      <c r="BC214" s="71">
        <v>1236</v>
      </c>
      <c r="BD214" s="71">
        <v>0</v>
      </c>
      <c r="BE214" s="71">
        <v>26326.567999999999</v>
      </c>
      <c r="BF214" s="71"/>
      <c r="BG214" s="72"/>
      <c r="BH214" s="71">
        <v>0</v>
      </c>
      <c r="BI214" s="71">
        <v>0</v>
      </c>
      <c r="BJ214" s="71">
        <v>242.809</v>
      </c>
      <c r="BK214" s="71">
        <v>79.766000000000005</v>
      </c>
      <c r="BL214" s="71">
        <v>319.536</v>
      </c>
      <c r="BM214" s="71">
        <v>0</v>
      </c>
      <c r="BN214" s="72"/>
      <c r="BO214" s="71">
        <v>0</v>
      </c>
      <c r="BP214" s="71">
        <v>0</v>
      </c>
      <c r="BQ214" s="71">
        <v>32</v>
      </c>
      <c r="BR214" s="71">
        <v>1</v>
      </c>
      <c r="BS214" s="71">
        <v>57</v>
      </c>
      <c r="BT214" s="71">
        <v>0</v>
      </c>
      <c r="BU214"/>
      <c r="BV214" s="70">
        <v>642.11099999999999</v>
      </c>
      <c r="BW214" s="70">
        <v>0</v>
      </c>
      <c r="BX214" s="70">
        <v>0</v>
      </c>
      <c r="BY214" s="70">
        <v>0</v>
      </c>
      <c r="BZ214" s="70">
        <v>0</v>
      </c>
      <c r="CA214" s="70">
        <v>0</v>
      </c>
      <c r="CB214" s="70">
        <v>0</v>
      </c>
      <c r="CC214" s="70">
        <v>0</v>
      </c>
      <c r="CD214" s="70">
        <v>0</v>
      </c>
    </row>
    <row r="215" spans="1:82">
      <c r="A215" s="70" t="s">
        <v>1789</v>
      </c>
      <c r="B215" s="70">
        <v>170</v>
      </c>
      <c r="C215" s="70">
        <v>18</v>
      </c>
      <c r="D215" s="70">
        <v>10</v>
      </c>
      <c r="E215" s="70">
        <v>2021</v>
      </c>
      <c r="F215" s="70" t="s">
        <v>160</v>
      </c>
      <c r="G215" s="70" t="s">
        <v>1771</v>
      </c>
      <c r="H215" s="70" t="s">
        <v>1772</v>
      </c>
      <c r="I215" s="148"/>
      <c r="J215" s="71">
        <v>7582.8541335836208</v>
      </c>
      <c r="K215" s="71">
        <v>94.23259916743649</v>
      </c>
      <c r="L215" s="71">
        <v>25.121173521063739</v>
      </c>
      <c r="M215" s="71">
        <v>2423.3957258630244</v>
      </c>
      <c r="N215" s="71">
        <v>1680.2392365377596</v>
      </c>
      <c r="O215" s="71">
        <v>764.80330872392574</v>
      </c>
      <c r="P215" s="71">
        <v>500.44917962513307</v>
      </c>
      <c r="Q215" s="71">
        <v>69.430970374553695</v>
      </c>
      <c r="R215" s="71">
        <v>24.292320594327702</v>
      </c>
      <c r="S215" s="71">
        <v>118.02787573521</v>
      </c>
      <c r="T215" s="72"/>
      <c r="U215" s="71">
        <v>277619486</v>
      </c>
      <c r="V215" s="71">
        <v>44834</v>
      </c>
      <c r="W215" s="71">
        <v>1031</v>
      </c>
      <c r="X215" s="71">
        <v>529881</v>
      </c>
      <c r="Y215" s="71">
        <v>575232</v>
      </c>
      <c r="Z215" s="71">
        <v>562713</v>
      </c>
      <c r="AA215" s="71">
        <v>107702</v>
      </c>
      <c r="AB215" s="71">
        <v>1189149</v>
      </c>
      <c r="AC215" s="71">
        <v>4177610.2499999995</v>
      </c>
      <c r="AD215" s="71">
        <v>118.02787573521</v>
      </c>
      <c r="AE215" s="72"/>
      <c r="AF215" s="71">
        <v>2709221958.8104424</v>
      </c>
      <c r="AG215" s="71">
        <v>67110897.534610733</v>
      </c>
      <c r="AH215" s="71">
        <v>9030936.3634499032</v>
      </c>
      <c r="AI215" s="71">
        <v>3455552118.7352481</v>
      </c>
      <c r="AJ215" s="71">
        <v>2548567942.766892</v>
      </c>
      <c r="AK215" s="71">
        <v>0</v>
      </c>
      <c r="AL215" s="71">
        <v>0</v>
      </c>
      <c r="AM215" s="71">
        <v>156092320.92276105</v>
      </c>
      <c r="AN215" s="71">
        <v>0</v>
      </c>
      <c r="AO215" s="71">
        <v>0</v>
      </c>
      <c r="AP215" s="71">
        <v>8945576175.1334057</v>
      </c>
      <c r="AQ215" s="72"/>
      <c r="AR215" s="71">
        <v>15398</v>
      </c>
      <c r="AS215" s="71">
        <v>3313</v>
      </c>
      <c r="AT215" s="71">
        <v>0</v>
      </c>
      <c r="AU215" s="71">
        <v>4</v>
      </c>
      <c r="AV215" s="71">
        <v>0</v>
      </c>
      <c r="AW215" s="71">
        <v>7</v>
      </c>
      <c r="AX215" s="71"/>
      <c r="AY215" s="72"/>
      <c r="AZ215" s="71">
        <v>70563.60600000064</v>
      </c>
      <c r="BA215" s="71">
        <v>115745.4000000001</v>
      </c>
      <c r="BB215" s="71">
        <v>0</v>
      </c>
      <c r="BC215" s="71">
        <v>1236</v>
      </c>
      <c r="BD215" s="71">
        <v>0</v>
      </c>
      <c r="BE215" s="71">
        <v>27118.567999999999</v>
      </c>
      <c r="BF215" s="71"/>
      <c r="BG215" s="72"/>
      <c r="BH215" s="71">
        <v>0</v>
      </c>
      <c r="BI215" s="71">
        <v>0</v>
      </c>
      <c r="BJ215" s="71">
        <v>240.001</v>
      </c>
      <c r="BK215" s="71">
        <v>75.147000000000006</v>
      </c>
      <c r="BL215" s="71">
        <v>432.50299999999999</v>
      </c>
      <c r="BM215" s="71">
        <v>0</v>
      </c>
      <c r="BN215" s="72"/>
      <c r="BO215" s="71">
        <v>0</v>
      </c>
      <c r="BP215" s="71">
        <v>0</v>
      </c>
      <c r="BQ215" s="71">
        <v>32</v>
      </c>
      <c r="BR215" s="71">
        <v>1</v>
      </c>
      <c r="BS215" s="71">
        <v>59</v>
      </c>
      <c r="BT215" s="71">
        <v>0</v>
      </c>
      <c r="BU215"/>
      <c r="BV215" s="70">
        <v>625.37</v>
      </c>
      <c r="BW215" s="70">
        <v>0</v>
      </c>
      <c r="BX215" s="70">
        <v>118.34699999999999</v>
      </c>
      <c r="BY215" s="70">
        <v>0</v>
      </c>
      <c r="BZ215" s="70">
        <v>3.9340000000000002</v>
      </c>
      <c r="CA215" s="70">
        <v>0</v>
      </c>
      <c r="CB215" s="70">
        <v>0</v>
      </c>
      <c r="CC215" s="70">
        <v>0</v>
      </c>
      <c r="CD215" s="70">
        <v>0</v>
      </c>
    </row>
    <row r="216" spans="1:82">
      <c r="A216" s="70" t="s">
        <v>1790</v>
      </c>
      <c r="B216" s="70">
        <v>170</v>
      </c>
      <c r="C216" s="70">
        <v>19</v>
      </c>
      <c r="D216" s="70">
        <v>10</v>
      </c>
      <c r="E216" s="70">
        <v>2022</v>
      </c>
      <c r="F216" s="70" t="s">
        <v>161</v>
      </c>
      <c r="G216" s="1064" t="s">
        <v>1771</v>
      </c>
      <c r="H216" s="70" t="s">
        <v>1772</v>
      </c>
      <c r="I216" s="148"/>
      <c r="J216" s="71">
        <v>6963.5295454472289</v>
      </c>
      <c r="K216" s="71">
        <v>91.360877138766327</v>
      </c>
      <c r="L216" s="71">
        <v>22.315231863183634</v>
      </c>
      <c r="M216" s="71">
        <v>2205.4037977905282</v>
      </c>
      <c r="N216" s="71">
        <v>1810.8502793885484</v>
      </c>
      <c r="O216" s="71">
        <v>808.53383413445204</v>
      </c>
      <c r="P216" s="71">
        <v>499.32851937307214</v>
      </c>
      <c r="Q216" s="71">
        <v>69.744927383260446</v>
      </c>
      <c r="R216" s="71">
        <v>24.490372743606859</v>
      </c>
      <c r="S216" s="71">
        <v>102.05261882504</v>
      </c>
      <c r="T216" s="72"/>
      <c r="U216" s="71">
        <v>309055706</v>
      </c>
      <c r="V216" s="71">
        <v>44834</v>
      </c>
      <c r="W216" s="71">
        <v>1031</v>
      </c>
      <c r="X216" s="71">
        <v>529881</v>
      </c>
      <c r="Y216" s="71">
        <v>578364</v>
      </c>
      <c r="Z216" s="71">
        <v>565208</v>
      </c>
      <c r="AA216" s="71">
        <v>109099</v>
      </c>
      <c r="AB216" s="71">
        <v>1184731</v>
      </c>
      <c r="AC216" s="71">
        <v>4264565.9999999991</v>
      </c>
      <c r="AD216" s="71">
        <v>102.05261882504</v>
      </c>
      <c r="AE216" s="72"/>
      <c r="AF216" s="71">
        <v>2808805696.3134012</v>
      </c>
      <c r="AG216" s="71">
        <v>68160735.155155659</v>
      </c>
      <c r="AH216" s="71">
        <v>8781969.9659868013</v>
      </c>
      <c r="AI216" s="71">
        <v>3133990136.7964954</v>
      </c>
      <c r="AJ216" s="71">
        <v>2862867088.9835587</v>
      </c>
      <c r="AK216" s="71">
        <v>0</v>
      </c>
      <c r="AL216" s="71">
        <v>0</v>
      </c>
      <c r="AM216" s="71">
        <v>152981108.63023645</v>
      </c>
      <c r="AN216" s="71">
        <v>0</v>
      </c>
      <c r="AO216" s="71">
        <v>0</v>
      </c>
      <c r="AP216" s="71">
        <v>9035586735.8448334</v>
      </c>
      <c r="AQ216" s="72"/>
      <c r="AR216" s="71">
        <v>17323</v>
      </c>
      <c r="AS216" s="71">
        <v>3347</v>
      </c>
      <c r="AT216" s="71">
        <v>0</v>
      </c>
      <c r="AU216" s="71">
        <v>4</v>
      </c>
      <c r="AV216" s="71">
        <v>0</v>
      </c>
      <c r="AW216" s="71">
        <v>7</v>
      </c>
      <c r="AX216" s="71"/>
      <c r="AY216" s="72"/>
      <c r="AZ216" s="71">
        <v>79843.506000000139</v>
      </c>
      <c r="BA216" s="71">
        <v>133062.20000000004</v>
      </c>
      <c r="BB216" s="71">
        <v>0</v>
      </c>
      <c r="BC216" s="71">
        <v>1236</v>
      </c>
      <c r="BD216" s="71">
        <v>0</v>
      </c>
      <c r="BE216" s="71">
        <v>27676.567999999999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1791</v>
      </c>
      <c r="B217" s="70">
        <v>170</v>
      </c>
      <c r="C217" s="70">
        <v>20</v>
      </c>
      <c r="D217" s="70">
        <v>10</v>
      </c>
      <c r="E217" s="70">
        <v>2023</v>
      </c>
      <c r="F217" s="70" t="s">
        <v>1539</v>
      </c>
      <c r="G217" s="1064" t="s">
        <v>1771</v>
      </c>
      <c r="H217" s="70" t="s">
        <v>1772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19428</v>
      </c>
      <c r="AS217" s="71">
        <v>3372</v>
      </c>
      <c r="AT217" s="71">
        <v>0</v>
      </c>
      <c r="AU217" s="71">
        <v>4</v>
      </c>
      <c r="AV217" s="71">
        <v>0</v>
      </c>
      <c r="AW217" s="71">
        <v>8</v>
      </c>
      <c r="AX217" s="71"/>
      <c r="AY217" s="72"/>
      <c r="AZ217" s="71">
        <v>89003.105999998137</v>
      </c>
      <c r="BA217" s="71">
        <v>134420.10000000003</v>
      </c>
      <c r="BB217" s="71">
        <v>0</v>
      </c>
      <c r="BC217" s="71">
        <v>1236</v>
      </c>
      <c r="BD217" s="71">
        <v>0</v>
      </c>
      <c r="BE217" s="71">
        <v>27489.8</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1792</v>
      </c>
      <c r="B218" s="70">
        <v>170</v>
      </c>
      <c r="C218" s="70">
        <v>21</v>
      </c>
      <c r="D218" s="70">
        <v>10</v>
      </c>
      <c r="E218" s="70">
        <v>2024</v>
      </c>
      <c r="F218" s="70" t="s">
        <v>1585</v>
      </c>
      <c r="G218" s="70" t="s">
        <v>1771</v>
      </c>
      <c r="H218" s="70" t="s">
        <v>1772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1793</v>
      </c>
      <c r="B219" s="70">
        <v>171</v>
      </c>
      <c r="C219" s="70">
        <v>1</v>
      </c>
      <c r="D219" s="70">
        <v>11</v>
      </c>
      <c r="E219" s="70">
        <v>1990</v>
      </c>
      <c r="F219" s="70" t="s">
        <v>787</v>
      </c>
      <c r="G219" s="70" t="s">
        <v>1794</v>
      </c>
      <c r="H219" s="70" t="s">
        <v>1795</v>
      </c>
      <c r="I219" s="148"/>
      <c r="J219" s="71">
        <v>1388.2250404740701</v>
      </c>
      <c r="K219" s="71">
        <v>182.40178076564391</v>
      </c>
      <c r="L219" s="71">
        <v>65.2779076450567</v>
      </c>
      <c r="M219" s="71">
        <v>1026.796388908095</v>
      </c>
      <c r="N219" s="71">
        <v>885.45513698784441</v>
      </c>
      <c r="O219" s="71">
        <v>694.36635122559255</v>
      </c>
      <c r="P219" s="71">
        <v>553.18312730407149</v>
      </c>
      <c r="Q219" s="71">
        <v>56.563415148345698</v>
      </c>
      <c r="R219" s="71">
        <v>0</v>
      </c>
      <c r="S219" s="71">
        <v>61.310865023414998</v>
      </c>
      <c r="T219" s="72"/>
      <c r="U219" s="71">
        <v>97038832</v>
      </c>
      <c r="V219" s="71">
        <v>60400</v>
      </c>
      <c r="W219" s="71">
        <v>573</v>
      </c>
      <c r="X219" s="71">
        <v>421550</v>
      </c>
      <c r="Y219" s="71">
        <v>340904</v>
      </c>
      <c r="Z219" s="71">
        <v>285601</v>
      </c>
      <c r="AA219" s="71">
        <v>134319</v>
      </c>
      <c r="AB219" s="71">
        <v>918398</v>
      </c>
      <c r="AC219" s="71">
        <v>0</v>
      </c>
      <c r="AD219" s="71">
        <v>61.310865023414998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1796</v>
      </c>
      <c r="B220" s="70">
        <v>172</v>
      </c>
      <c r="C220" s="70">
        <v>2</v>
      </c>
      <c r="D220" s="70">
        <v>11</v>
      </c>
      <c r="E220" s="70">
        <v>2005</v>
      </c>
      <c r="F220" s="70" t="s">
        <v>789</v>
      </c>
      <c r="G220" s="70" t="s">
        <v>1794</v>
      </c>
      <c r="H220" s="70" t="s">
        <v>1795</v>
      </c>
      <c r="I220" s="148"/>
      <c r="J220" s="71">
        <v>1460.993288606084</v>
      </c>
      <c r="K220" s="71">
        <v>122.3175517224289</v>
      </c>
      <c r="L220" s="71">
        <v>39.288141327411537</v>
      </c>
      <c r="M220" s="71">
        <v>2220.5797467909219</v>
      </c>
      <c r="N220" s="71">
        <v>1717.936234372092</v>
      </c>
      <c r="O220" s="71">
        <v>1002.1933191384931</v>
      </c>
      <c r="P220" s="71">
        <v>537.96139342599292</v>
      </c>
      <c r="Q220" s="71">
        <v>58.820171862005999</v>
      </c>
      <c r="R220" s="71">
        <v>85.185766733006687</v>
      </c>
      <c r="S220" s="71">
        <v>92.026371030000007</v>
      </c>
      <c r="T220" s="72"/>
      <c r="U220" s="71">
        <v>84663445</v>
      </c>
      <c r="V220" s="71">
        <v>46017</v>
      </c>
      <c r="W220" s="71">
        <v>331</v>
      </c>
      <c r="X220" s="71">
        <v>395570</v>
      </c>
      <c r="Y220" s="71">
        <v>432112</v>
      </c>
      <c r="Z220" s="71">
        <v>477010</v>
      </c>
      <c r="AA220" s="71">
        <v>106979</v>
      </c>
      <c r="AB220" s="71">
        <v>998402</v>
      </c>
      <c r="AC220" s="71">
        <v>15063339</v>
      </c>
      <c r="AD220" s="71">
        <v>92.026371030000007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1797</v>
      </c>
      <c r="B221" s="70">
        <v>173</v>
      </c>
      <c r="C221" s="70">
        <v>3</v>
      </c>
      <c r="D221" s="70">
        <v>11</v>
      </c>
      <c r="E221" s="70">
        <v>2006</v>
      </c>
      <c r="F221" s="70" t="s">
        <v>790</v>
      </c>
      <c r="G221" s="70" t="s">
        <v>1794</v>
      </c>
      <c r="H221" s="70" t="s">
        <v>1795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1798</v>
      </c>
      <c r="B222" s="70">
        <v>174</v>
      </c>
      <c r="C222" s="70">
        <v>4</v>
      </c>
      <c r="D222" s="70">
        <v>11</v>
      </c>
      <c r="E222" s="70">
        <v>2007</v>
      </c>
      <c r="F222" s="70" t="s">
        <v>791</v>
      </c>
      <c r="G222" s="70" t="s">
        <v>1794</v>
      </c>
      <c r="H222" s="70" t="s">
        <v>1795</v>
      </c>
      <c r="I222" s="148"/>
      <c r="J222" s="71">
        <v>996.38839439749609</v>
      </c>
      <c r="K222" s="71">
        <v>106.5143811533175</v>
      </c>
      <c r="L222" s="71">
        <v>41.598573972954092</v>
      </c>
      <c r="M222" s="71">
        <v>2174.063554774918</v>
      </c>
      <c r="N222" s="71">
        <v>1636.1789723933191</v>
      </c>
      <c r="O222" s="71">
        <v>968.83882042833329</v>
      </c>
      <c r="P222" s="71">
        <v>532.2710680103603</v>
      </c>
      <c r="Q222" s="71">
        <v>62.435831771069303</v>
      </c>
      <c r="R222" s="71">
        <v>88.503321233875212</v>
      </c>
      <c r="S222" s="71">
        <v>84.928901725391</v>
      </c>
      <c r="T222" s="72"/>
      <c r="U222" s="71">
        <v>55326898</v>
      </c>
      <c r="V222" s="71">
        <v>43404</v>
      </c>
      <c r="W222" s="71">
        <v>394</v>
      </c>
      <c r="X222" s="71">
        <v>469316</v>
      </c>
      <c r="Y222" s="71">
        <v>441791</v>
      </c>
      <c r="Z222" s="71">
        <v>479373</v>
      </c>
      <c r="AA222" s="71">
        <v>104234</v>
      </c>
      <c r="AB222" s="71">
        <v>1003733</v>
      </c>
      <c r="AC222" s="71">
        <v>16099018</v>
      </c>
      <c r="AD222" s="71">
        <v>84.928901725391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1799</v>
      </c>
      <c r="B223" s="70">
        <v>175</v>
      </c>
      <c r="C223" s="70">
        <v>5</v>
      </c>
      <c r="D223" s="70">
        <v>11</v>
      </c>
      <c r="E223" s="70">
        <v>2008</v>
      </c>
      <c r="F223" s="70" t="s">
        <v>792</v>
      </c>
      <c r="G223" s="70" t="s">
        <v>1794</v>
      </c>
      <c r="H223" s="70" t="s">
        <v>1795</v>
      </c>
      <c r="I223" s="148"/>
      <c r="J223" s="71">
        <v>971.88261497943313</v>
      </c>
      <c r="K223" s="71">
        <v>79.932417145088777</v>
      </c>
      <c r="L223" s="71">
        <v>34.845641336451351</v>
      </c>
      <c r="M223" s="71">
        <v>2247.1238252047142</v>
      </c>
      <c r="N223" s="71">
        <v>1479.2623673565481</v>
      </c>
      <c r="O223" s="71">
        <v>936.87960976525858</v>
      </c>
      <c r="P223" s="71">
        <v>515.20966686669044</v>
      </c>
      <c r="Q223" s="71">
        <v>61.596191686605799</v>
      </c>
      <c r="R223" s="71">
        <v>81.449998279941511</v>
      </c>
      <c r="S223" s="71">
        <v>78.426636795820002</v>
      </c>
      <c r="T223" s="72"/>
      <c r="U223" s="71">
        <v>57454828</v>
      </c>
      <c r="V223" s="71">
        <v>43404</v>
      </c>
      <c r="W223" s="71">
        <v>394</v>
      </c>
      <c r="X223" s="71">
        <v>469316</v>
      </c>
      <c r="Y223" s="71">
        <v>446541</v>
      </c>
      <c r="Z223" s="71">
        <v>479830</v>
      </c>
      <c r="AA223" s="71">
        <v>101008</v>
      </c>
      <c r="AB223" s="71">
        <v>1006522</v>
      </c>
      <c r="AC223" s="71">
        <v>15384784</v>
      </c>
      <c r="AD223" s="71">
        <v>78.426636795820002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1800</v>
      </c>
      <c r="B224" s="70">
        <v>176</v>
      </c>
      <c r="C224" s="70">
        <v>6</v>
      </c>
      <c r="D224" s="70">
        <v>11</v>
      </c>
      <c r="E224" s="70">
        <v>2009</v>
      </c>
      <c r="F224" s="70" t="s">
        <v>176</v>
      </c>
      <c r="G224" s="70" t="s">
        <v>1794</v>
      </c>
      <c r="H224" s="70" t="s">
        <v>1795</v>
      </c>
      <c r="I224" s="148"/>
      <c r="J224" s="71">
        <v>966.50737621993255</v>
      </c>
      <c r="K224" s="71">
        <v>83.776757357822902</v>
      </c>
      <c r="L224" s="71">
        <v>40.599235792306118</v>
      </c>
      <c r="M224" s="71">
        <v>2455.1892931731049</v>
      </c>
      <c r="N224" s="71">
        <v>1760.9182051605969</v>
      </c>
      <c r="O224" s="71">
        <v>952.87581973729721</v>
      </c>
      <c r="P224" s="71">
        <v>487.55467347532863</v>
      </c>
      <c r="Q224" s="71">
        <v>58.895256063899701</v>
      </c>
      <c r="R224" s="71">
        <v>74.676190222957246</v>
      </c>
      <c r="S224" s="71">
        <v>77.103483608310015</v>
      </c>
      <c r="T224" s="72"/>
      <c r="U224" s="71">
        <v>49816757</v>
      </c>
      <c r="V224" s="71">
        <v>46360</v>
      </c>
      <c r="W224" s="71">
        <v>529</v>
      </c>
      <c r="X224" s="71">
        <v>512988</v>
      </c>
      <c r="Y224" s="71">
        <v>450909</v>
      </c>
      <c r="Z224" s="71">
        <v>481702</v>
      </c>
      <c r="AA224" s="71">
        <v>98130</v>
      </c>
      <c r="AB224" s="71">
        <v>1010256</v>
      </c>
      <c r="AC224" s="71">
        <v>13760855.5</v>
      </c>
      <c r="AD224" s="71">
        <v>77.103483608310015</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3.54</v>
      </c>
      <c r="BJ224" s="71">
        <v>674.69200000000001</v>
      </c>
      <c r="BK224" s="71">
        <v>56.862000000000002</v>
      </c>
      <c r="BL224" s="71">
        <v>432.62199999999996</v>
      </c>
      <c r="BM224" s="71">
        <v>0</v>
      </c>
      <c r="BN224" s="72"/>
      <c r="BO224" s="71">
        <v>0</v>
      </c>
      <c r="BP224" s="71">
        <v>1</v>
      </c>
      <c r="BQ224" s="71">
        <v>21</v>
      </c>
      <c r="BR224" s="71">
        <v>2</v>
      </c>
      <c r="BS224" s="71">
        <v>63</v>
      </c>
      <c r="BT224" s="71">
        <v>0</v>
      </c>
      <c r="BU224"/>
      <c r="BV224" s="70">
        <v>1116.587</v>
      </c>
      <c r="BW224" s="70">
        <v>1.679</v>
      </c>
      <c r="BX224" s="70">
        <v>32.094999999999999</v>
      </c>
      <c r="BY224" s="70">
        <v>0</v>
      </c>
      <c r="BZ224" s="70">
        <v>17.355</v>
      </c>
      <c r="CA224" s="70">
        <v>0</v>
      </c>
      <c r="CB224" s="70">
        <v>0</v>
      </c>
      <c r="CC224" s="70">
        <v>0</v>
      </c>
      <c r="CD224" s="70">
        <v>0</v>
      </c>
    </row>
    <row r="225" spans="1:82">
      <c r="A225" s="70" t="s">
        <v>1801</v>
      </c>
      <c r="B225" s="70">
        <v>177</v>
      </c>
      <c r="C225" s="70">
        <v>7</v>
      </c>
      <c r="D225" s="70">
        <v>11</v>
      </c>
      <c r="E225" s="70">
        <v>2010</v>
      </c>
      <c r="F225" s="70" t="s">
        <v>177</v>
      </c>
      <c r="G225" s="70" t="s">
        <v>1794</v>
      </c>
      <c r="H225" s="70" t="s">
        <v>1795</v>
      </c>
      <c r="I225" s="148"/>
      <c r="J225" s="71">
        <v>1432.7421018457669</v>
      </c>
      <c r="K225" s="71">
        <v>84.96975769236721</v>
      </c>
      <c r="L225" s="71">
        <v>35.342263136397683</v>
      </c>
      <c r="M225" s="71">
        <v>2388.2994714065198</v>
      </c>
      <c r="N225" s="71">
        <v>1647.177988091425</v>
      </c>
      <c r="O225" s="71">
        <v>950.75054121855192</v>
      </c>
      <c r="P225" s="71">
        <v>490.79385765346137</v>
      </c>
      <c r="Q225" s="71">
        <v>61.5442114972412</v>
      </c>
      <c r="R225" s="71">
        <v>78.263687445202549</v>
      </c>
      <c r="S225" s="71">
        <v>84.703635443870013</v>
      </c>
      <c r="T225" s="72"/>
      <c r="U225" s="71">
        <v>96320576</v>
      </c>
      <c r="V225" s="71">
        <v>46360</v>
      </c>
      <c r="W225" s="71">
        <v>529</v>
      </c>
      <c r="X225" s="71">
        <v>512988</v>
      </c>
      <c r="Y225" s="71">
        <v>454376</v>
      </c>
      <c r="Z225" s="71">
        <v>482861</v>
      </c>
      <c r="AA225" s="71">
        <v>96315</v>
      </c>
      <c r="AB225" s="71">
        <v>1011592</v>
      </c>
      <c r="AC225" s="71">
        <v>13667075.5</v>
      </c>
      <c r="AD225" s="71">
        <v>84.703635443870013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3.0739999999999998</v>
      </c>
      <c r="BJ225" s="71">
        <v>516.12</v>
      </c>
      <c r="BK225" s="71">
        <v>1127.646</v>
      </c>
      <c r="BL225" s="71">
        <v>385.69099999999997</v>
      </c>
      <c r="BM225" s="71">
        <v>0</v>
      </c>
      <c r="BN225" s="72"/>
      <c r="BO225" s="71">
        <v>0</v>
      </c>
      <c r="BP225" s="71">
        <v>1</v>
      </c>
      <c r="BQ225" s="71">
        <v>21</v>
      </c>
      <c r="BR225" s="71">
        <v>3</v>
      </c>
      <c r="BS225" s="71">
        <v>62</v>
      </c>
      <c r="BT225" s="71">
        <v>0</v>
      </c>
      <c r="BU225"/>
      <c r="BV225" s="70">
        <v>1851.4849999999999</v>
      </c>
      <c r="BW225" s="70">
        <v>1.8580000000000001</v>
      </c>
      <c r="BX225" s="70">
        <v>3.488</v>
      </c>
      <c r="BY225" s="70">
        <v>0</v>
      </c>
      <c r="BZ225" s="70">
        <v>7</v>
      </c>
      <c r="CA225" s="70">
        <v>4.7</v>
      </c>
      <c r="CB225" s="70">
        <v>120</v>
      </c>
      <c r="CC225" s="70">
        <v>44</v>
      </c>
      <c r="CD225" s="70">
        <v>0</v>
      </c>
    </row>
    <row r="226" spans="1:82">
      <c r="A226" s="70" t="s">
        <v>1802</v>
      </c>
      <c r="B226" s="70">
        <v>178</v>
      </c>
      <c r="C226" s="70">
        <v>8</v>
      </c>
      <c r="D226" s="70">
        <v>11</v>
      </c>
      <c r="E226" s="70">
        <v>2011</v>
      </c>
      <c r="F226" s="70" t="s">
        <v>178</v>
      </c>
      <c r="G226" s="70" t="s">
        <v>1794</v>
      </c>
      <c r="H226" s="70" t="s">
        <v>1795</v>
      </c>
      <c r="I226" s="148"/>
      <c r="J226" s="71">
        <v>601.51091324613537</v>
      </c>
      <c r="K226" s="71">
        <v>118.0179373596926</v>
      </c>
      <c r="L226" s="71">
        <v>29.860718146561808</v>
      </c>
      <c r="M226" s="71">
        <v>2519.8938628762562</v>
      </c>
      <c r="N226" s="71">
        <v>2014.292457222115</v>
      </c>
      <c r="O226" s="71">
        <v>957.65321395624539</v>
      </c>
      <c r="P226" s="71">
        <v>491.85195688771199</v>
      </c>
      <c r="Q226" s="71">
        <v>71.597495306792894</v>
      </c>
      <c r="R226" s="71">
        <v>68.321690078690324</v>
      </c>
      <c r="S226" s="71">
        <v>92.80545289634</v>
      </c>
      <c r="T226" s="72"/>
      <c r="U226" s="71">
        <v>46190775</v>
      </c>
      <c r="V226" s="71">
        <v>46360</v>
      </c>
      <c r="W226" s="71">
        <v>529</v>
      </c>
      <c r="X226" s="71">
        <v>512988</v>
      </c>
      <c r="Y226" s="71">
        <v>462728</v>
      </c>
      <c r="Z226" s="71">
        <v>496933</v>
      </c>
      <c r="AA226" s="71">
        <v>99395</v>
      </c>
      <c r="AB226" s="71">
        <v>1020241</v>
      </c>
      <c r="AC226" s="71">
        <v>11911186.5</v>
      </c>
      <c r="AD226" s="71">
        <v>92.80545289634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4.1310000000000002</v>
      </c>
      <c r="BJ226" s="71">
        <v>330.71800000000002</v>
      </c>
      <c r="BK226" s="71">
        <v>91.725999999999999</v>
      </c>
      <c r="BL226" s="71">
        <v>535.73</v>
      </c>
      <c r="BM226" s="71">
        <v>0</v>
      </c>
      <c r="BN226" s="72"/>
      <c r="BO226" s="71">
        <v>0</v>
      </c>
      <c r="BP226" s="71">
        <v>1</v>
      </c>
      <c r="BQ226" s="71">
        <v>18</v>
      </c>
      <c r="BR226" s="71">
        <v>3</v>
      </c>
      <c r="BS226" s="71">
        <v>67</v>
      </c>
      <c r="BT226" s="71">
        <v>0</v>
      </c>
      <c r="BU226"/>
      <c r="BV226" s="70">
        <v>743.15</v>
      </c>
      <c r="BW226" s="70">
        <v>0</v>
      </c>
      <c r="BX226" s="70">
        <v>145.96899999999999</v>
      </c>
      <c r="BY226" s="70">
        <v>67.13</v>
      </c>
      <c r="BZ226" s="70">
        <v>6.056</v>
      </c>
      <c r="CA226" s="70">
        <v>0</v>
      </c>
      <c r="CB226" s="70">
        <v>0</v>
      </c>
      <c r="CC226" s="70">
        <v>0</v>
      </c>
      <c r="CD226" s="70">
        <v>0</v>
      </c>
    </row>
    <row r="227" spans="1:82">
      <c r="A227" s="70" t="s">
        <v>1803</v>
      </c>
      <c r="B227" s="70">
        <v>179</v>
      </c>
      <c r="C227" s="70">
        <v>9</v>
      </c>
      <c r="D227" s="70">
        <v>11</v>
      </c>
      <c r="E227" s="70">
        <v>2012</v>
      </c>
      <c r="F227" s="70" t="s">
        <v>179</v>
      </c>
      <c r="G227" s="70" t="s">
        <v>1794</v>
      </c>
      <c r="H227" s="70" t="s">
        <v>1795</v>
      </c>
      <c r="I227" s="148"/>
      <c r="J227" s="71">
        <v>1510.781798611471</v>
      </c>
      <c r="K227" s="71">
        <v>110.5189653017239</v>
      </c>
      <c r="L227" s="71">
        <v>29.781106030355801</v>
      </c>
      <c r="M227" s="71">
        <v>2825.0029627620588</v>
      </c>
      <c r="N227" s="71">
        <v>2176.184489000666</v>
      </c>
      <c r="O227" s="71">
        <v>974.72998822903071</v>
      </c>
      <c r="P227" s="71">
        <v>506.89281625250311</v>
      </c>
      <c r="Q227" s="71">
        <v>79.1830880250711</v>
      </c>
      <c r="R227" s="71">
        <v>93.355534384861869</v>
      </c>
      <c r="S227" s="71">
        <v>94.248003145811211</v>
      </c>
      <c r="T227" s="72"/>
      <c r="U227" s="71">
        <v>94429460</v>
      </c>
      <c r="V227" s="71">
        <v>46360</v>
      </c>
      <c r="W227" s="71">
        <v>529</v>
      </c>
      <c r="X227" s="71">
        <v>512988</v>
      </c>
      <c r="Y227" s="71">
        <v>476044</v>
      </c>
      <c r="Z227" s="71">
        <v>509806</v>
      </c>
      <c r="AA227" s="71">
        <v>101855</v>
      </c>
      <c r="AB227" s="71">
        <v>1038522</v>
      </c>
      <c r="AC227" s="71">
        <v>15854030</v>
      </c>
      <c r="AD227" s="71">
        <v>94.248003145811211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5.0270000000000001</v>
      </c>
      <c r="BJ227" s="71">
        <v>605.38099999999997</v>
      </c>
      <c r="BK227" s="71">
        <v>1141.8699999999999</v>
      </c>
      <c r="BL227" s="71">
        <v>722.18299999999999</v>
      </c>
      <c r="BM227" s="71">
        <v>0</v>
      </c>
      <c r="BN227" s="72"/>
      <c r="BO227" s="71">
        <v>0</v>
      </c>
      <c r="BP227" s="71">
        <v>1</v>
      </c>
      <c r="BQ227" s="71">
        <v>22</v>
      </c>
      <c r="BR227" s="71">
        <v>3</v>
      </c>
      <c r="BS227" s="71">
        <v>70</v>
      </c>
      <c r="BT227" s="71">
        <v>0</v>
      </c>
      <c r="BU227"/>
      <c r="BV227" s="70">
        <v>2160.4749999999999</v>
      </c>
      <c r="BW227" s="70">
        <v>1.325</v>
      </c>
      <c r="BX227" s="70">
        <v>202.321</v>
      </c>
      <c r="BY227" s="70">
        <v>87.947999999999993</v>
      </c>
      <c r="BZ227" s="70">
        <v>22.391999999999999</v>
      </c>
      <c r="CA227" s="70">
        <v>0</v>
      </c>
      <c r="CB227" s="70">
        <v>0</v>
      </c>
      <c r="CC227" s="70">
        <v>0</v>
      </c>
      <c r="CD227" s="70">
        <v>0</v>
      </c>
    </row>
    <row r="228" spans="1:82">
      <c r="A228" s="70" t="s">
        <v>1804</v>
      </c>
      <c r="B228" s="70">
        <v>180</v>
      </c>
      <c r="C228" s="70">
        <v>10</v>
      </c>
      <c r="D228" s="70">
        <v>11</v>
      </c>
      <c r="E228" s="70">
        <v>2013</v>
      </c>
      <c r="F228" s="70" t="s">
        <v>180</v>
      </c>
      <c r="G228" s="70" t="s">
        <v>1794</v>
      </c>
      <c r="H228" s="70" t="s">
        <v>1795</v>
      </c>
      <c r="I228" s="148"/>
      <c r="J228" s="71">
        <v>1578.2329049417251</v>
      </c>
      <c r="K228" s="71">
        <v>99.734942842262029</v>
      </c>
      <c r="L228" s="71">
        <v>21.064182749603951</v>
      </c>
      <c r="M228" s="71">
        <v>2770.1687046824459</v>
      </c>
      <c r="N228" s="71">
        <v>2175.0988941795631</v>
      </c>
      <c r="O228" s="71">
        <v>953.59632979210107</v>
      </c>
      <c r="P228" s="71">
        <v>518.0342245840759</v>
      </c>
      <c r="Q228" s="71">
        <v>81.189994722718794</v>
      </c>
      <c r="R228" s="71">
        <v>97.508294845580636</v>
      </c>
      <c r="S228" s="71">
        <v>99.131617903790001</v>
      </c>
      <c r="T228" s="72"/>
      <c r="U228" s="71">
        <v>101521339</v>
      </c>
      <c r="V228" s="71">
        <v>46360</v>
      </c>
      <c r="W228" s="71">
        <v>529</v>
      </c>
      <c r="X228" s="71">
        <v>512988</v>
      </c>
      <c r="Y228" s="71">
        <v>484364</v>
      </c>
      <c r="Z228" s="71">
        <v>521021</v>
      </c>
      <c r="AA228" s="71">
        <v>103703</v>
      </c>
      <c r="AB228" s="71">
        <v>1049578</v>
      </c>
      <c r="AC228" s="71">
        <v>16164126.5</v>
      </c>
      <c r="AD228" s="71">
        <v>99.131617903790001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5.4809999999999999</v>
      </c>
      <c r="BJ228" s="71">
        <v>670.221</v>
      </c>
      <c r="BK228" s="71">
        <v>1054.683</v>
      </c>
      <c r="BL228" s="71">
        <v>644.86199999999997</v>
      </c>
      <c r="BM228" s="71">
        <v>0</v>
      </c>
      <c r="BN228" s="72"/>
      <c r="BO228" s="71">
        <v>0</v>
      </c>
      <c r="BP228" s="71">
        <v>1</v>
      </c>
      <c r="BQ228" s="71">
        <v>23</v>
      </c>
      <c r="BR228" s="71">
        <v>3</v>
      </c>
      <c r="BS228" s="71">
        <v>66</v>
      </c>
      <c r="BT228" s="71">
        <v>0</v>
      </c>
      <c r="BU228"/>
      <c r="BV228" s="70">
        <v>2173.623</v>
      </c>
      <c r="BW228" s="70">
        <v>0</v>
      </c>
      <c r="BX228" s="70">
        <v>186.75299999999999</v>
      </c>
      <c r="BY228" s="70">
        <v>0</v>
      </c>
      <c r="BZ228" s="70">
        <v>14.871</v>
      </c>
      <c r="CA228" s="70">
        <v>0</v>
      </c>
      <c r="CB228" s="70">
        <v>0</v>
      </c>
      <c r="CC228" s="70">
        <v>0</v>
      </c>
      <c r="CD228" s="70">
        <v>0</v>
      </c>
    </row>
    <row r="229" spans="1:82">
      <c r="A229" s="70" t="s">
        <v>1805</v>
      </c>
      <c r="B229" s="70">
        <v>181</v>
      </c>
      <c r="C229" s="70">
        <v>11</v>
      </c>
      <c r="D229" s="70">
        <v>11</v>
      </c>
      <c r="E229" s="70">
        <v>2014</v>
      </c>
      <c r="F229" s="70" t="s">
        <v>181</v>
      </c>
      <c r="G229" s="70" t="s">
        <v>1794</v>
      </c>
      <c r="H229" s="70" t="s">
        <v>1795</v>
      </c>
      <c r="I229" s="148"/>
      <c r="J229" s="71">
        <v>1531.529090966206</v>
      </c>
      <c r="K229" s="71">
        <v>111.497119439972</v>
      </c>
      <c r="L229" s="71">
        <v>30.005239607463871</v>
      </c>
      <c r="M229" s="71">
        <v>2768.9170706656241</v>
      </c>
      <c r="N229" s="71">
        <v>1901.4299977804139</v>
      </c>
      <c r="O229" s="71">
        <v>918.69509339595368</v>
      </c>
      <c r="P229" s="71">
        <v>521.07335906963192</v>
      </c>
      <c r="Q229" s="71">
        <v>78.188712642911995</v>
      </c>
      <c r="R229" s="71">
        <v>96.355970298880948</v>
      </c>
      <c r="S229" s="71">
        <v>105.14940539062</v>
      </c>
      <c r="T229" s="72"/>
      <c r="U229" s="71">
        <v>108836279</v>
      </c>
      <c r="V229" s="71">
        <v>52438</v>
      </c>
      <c r="W229" s="71">
        <v>604</v>
      </c>
      <c r="X229" s="71">
        <v>524708</v>
      </c>
      <c r="Y229" s="71">
        <v>490085</v>
      </c>
      <c r="Z229" s="71">
        <v>528667</v>
      </c>
      <c r="AA229" s="71">
        <v>103772</v>
      </c>
      <c r="AB229" s="71">
        <v>1053509</v>
      </c>
      <c r="AC229" s="71">
        <v>16023329</v>
      </c>
      <c r="AD229" s="71">
        <v>105.14940539062</v>
      </c>
      <c r="AE229" s="72"/>
      <c r="AF229" s="71"/>
      <c r="AG229" s="71"/>
      <c r="AH229" s="71"/>
      <c r="AI229" s="71"/>
      <c r="AJ229" s="71"/>
      <c r="AK229" s="71"/>
      <c r="AL229" s="71"/>
      <c r="AM229" s="71"/>
      <c r="AN229" s="71"/>
      <c r="AO229" s="71"/>
      <c r="AP229" s="71"/>
      <c r="AQ229" s="72"/>
      <c r="AR229" s="71">
        <v>12171</v>
      </c>
      <c r="AS229" s="71">
        <v>944</v>
      </c>
      <c r="AT229" s="71">
        <v>0</v>
      </c>
      <c r="AU229" s="71">
        <v>2</v>
      </c>
      <c r="AV229" s="71">
        <v>0</v>
      </c>
      <c r="AW229" s="71">
        <v>2</v>
      </c>
      <c r="AX229" s="71"/>
      <c r="AY229" s="72"/>
      <c r="AZ229" s="71">
        <v>48355.3</v>
      </c>
      <c r="BA229" s="71">
        <v>32643.9</v>
      </c>
      <c r="BB229" s="71">
        <v>0</v>
      </c>
      <c r="BC229" s="71">
        <v>273.5</v>
      </c>
      <c r="BD229" s="71">
        <v>0</v>
      </c>
      <c r="BE229" s="71">
        <v>11944</v>
      </c>
      <c r="BF229" s="71"/>
      <c r="BG229" s="72"/>
      <c r="BH229" s="71">
        <v>0</v>
      </c>
      <c r="BI229" s="71">
        <v>5.7309999999999999</v>
      </c>
      <c r="BJ229" s="71">
        <v>617.48400000000004</v>
      </c>
      <c r="BK229" s="71">
        <v>1133.116</v>
      </c>
      <c r="BL229" s="71">
        <v>589.41399999999999</v>
      </c>
      <c r="BM229" s="71">
        <v>0</v>
      </c>
      <c r="BN229" s="72"/>
      <c r="BO229" s="71">
        <v>0</v>
      </c>
      <c r="BP229" s="71">
        <v>1</v>
      </c>
      <c r="BQ229" s="71">
        <v>22</v>
      </c>
      <c r="BR229" s="71">
        <v>3</v>
      </c>
      <c r="BS229" s="71">
        <v>64</v>
      </c>
      <c r="BT229" s="71">
        <v>0</v>
      </c>
      <c r="BU229"/>
      <c r="BV229" s="70">
        <v>2177.9279999999999</v>
      </c>
      <c r="BW229" s="70">
        <v>1.385</v>
      </c>
      <c r="BX229" s="70">
        <v>139.09399999999999</v>
      </c>
      <c r="BY229" s="70">
        <v>0.54100000000000004</v>
      </c>
      <c r="BZ229" s="70">
        <v>26.797000000000001</v>
      </c>
      <c r="CA229" s="70">
        <v>0</v>
      </c>
      <c r="CB229" s="70">
        <v>0</v>
      </c>
      <c r="CC229" s="70">
        <v>0</v>
      </c>
      <c r="CD229" s="70">
        <v>0</v>
      </c>
    </row>
    <row r="230" spans="1:82">
      <c r="A230" s="70" t="s">
        <v>1806</v>
      </c>
      <c r="B230" s="70">
        <v>182</v>
      </c>
      <c r="C230" s="70">
        <v>12</v>
      </c>
      <c r="D230" s="70">
        <v>11</v>
      </c>
      <c r="E230" s="70">
        <v>2015</v>
      </c>
      <c r="F230" s="70" t="s">
        <v>182</v>
      </c>
      <c r="G230" s="70" t="s">
        <v>1794</v>
      </c>
      <c r="H230" s="70" t="s">
        <v>1795</v>
      </c>
      <c r="I230" s="148"/>
      <c r="J230" s="71">
        <v>1143.9977833343869</v>
      </c>
      <c r="K230" s="71">
        <v>124.70713317229669</v>
      </c>
      <c r="L230" s="71">
        <v>38.80278327107365</v>
      </c>
      <c r="M230" s="71">
        <v>2650.437221098201</v>
      </c>
      <c r="N230" s="71">
        <v>1653.4483748860221</v>
      </c>
      <c r="O230" s="71">
        <v>918.87608193485369</v>
      </c>
      <c r="P230" s="71">
        <v>522.14837657149553</v>
      </c>
      <c r="Q230" s="71">
        <v>76.759236774898</v>
      </c>
      <c r="R230" s="71">
        <v>101.27294504777672</v>
      </c>
      <c r="S230" s="71">
        <v>92.140541740576012</v>
      </c>
      <c r="T230" s="72"/>
      <c r="U230" s="71">
        <v>88229723</v>
      </c>
      <c r="V230" s="71">
        <v>52438</v>
      </c>
      <c r="W230" s="71">
        <v>604</v>
      </c>
      <c r="X230" s="71">
        <v>524708</v>
      </c>
      <c r="Y230" s="71">
        <v>495783</v>
      </c>
      <c r="Z230" s="71">
        <v>533860</v>
      </c>
      <c r="AA230" s="71">
        <v>103904</v>
      </c>
      <c r="AB230" s="71">
        <v>1056503</v>
      </c>
      <c r="AC230" s="71">
        <v>17310957.5</v>
      </c>
      <c r="AD230" s="71">
        <v>92.140541740576012</v>
      </c>
      <c r="AE230" s="72"/>
      <c r="AF230" s="71">
        <v>645570382.85309613</v>
      </c>
      <c r="AG230" s="71">
        <v>94583344.673192069</v>
      </c>
      <c r="AH230" s="71">
        <v>5770661.1270211097</v>
      </c>
      <c r="AI230" s="71">
        <v>3239319453.4622049</v>
      </c>
      <c r="AJ230" s="71">
        <v>2145009823.214751</v>
      </c>
      <c r="AK230" s="71">
        <v>0</v>
      </c>
      <c r="AL230" s="71">
        <v>0</v>
      </c>
      <c r="AM230" s="71">
        <v>144789304.28660059</v>
      </c>
      <c r="AN230" s="71">
        <v>0</v>
      </c>
      <c r="AO230" s="71">
        <v>0</v>
      </c>
      <c r="AP230" s="71">
        <v>6275042969.6168652</v>
      </c>
      <c r="AQ230" s="72"/>
      <c r="AR230" s="71">
        <v>13707</v>
      </c>
      <c r="AS230" s="71">
        <v>1285</v>
      </c>
      <c r="AT230" s="71">
        <v>2</v>
      </c>
      <c r="AU230" s="71">
        <v>2</v>
      </c>
      <c r="AV230" s="71">
        <v>0</v>
      </c>
      <c r="AW230" s="71">
        <v>2</v>
      </c>
      <c r="AX230" s="71"/>
      <c r="AY230" s="72"/>
      <c r="AZ230" s="71">
        <v>55066.8</v>
      </c>
      <c r="BA230" s="71">
        <v>45999.7</v>
      </c>
      <c r="BB230" s="71">
        <v>6.4</v>
      </c>
      <c r="BC230" s="71">
        <v>273.5</v>
      </c>
      <c r="BD230" s="71">
        <v>0</v>
      </c>
      <c r="BE230" s="71">
        <v>11944</v>
      </c>
      <c r="BF230" s="71"/>
      <c r="BG230" s="72"/>
      <c r="BH230" s="71">
        <v>0</v>
      </c>
      <c r="BI230" s="71">
        <v>5.0679999999999996</v>
      </c>
      <c r="BJ230" s="71">
        <v>626.06299999999999</v>
      </c>
      <c r="BK230" s="71">
        <v>1004.621</v>
      </c>
      <c r="BL230" s="71">
        <v>555.1629999999999</v>
      </c>
      <c r="BM230" s="71">
        <v>0</v>
      </c>
      <c r="BN230" s="72"/>
      <c r="BO230" s="71">
        <v>0</v>
      </c>
      <c r="BP230" s="71">
        <v>1</v>
      </c>
      <c r="BQ230" s="71">
        <v>23</v>
      </c>
      <c r="BR230" s="71">
        <v>3</v>
      </c>
      <c r="BS230" s="71">
        <v>61</v>
      </c>
      <c r="BT230" s="71">
        <v>0</v>
      </c>
      <c r="BU230"/>
      <c r="BV230" s="70">
        <v>2039.0730000000001</v>
      </c>
      <c r="BW230" s="70">
        <v>1.639</v>
      </c>
      <c r="BX230" s="70">
        <v>126.509</v>
      </c>
      <c r="BY230" s="70">
        <v>0.53100000000000003</v>
      </c>
      <c r="BZ230" s="70">
        <v>23.163</v>
      </c>
      <c r="CA230" s="70">
        <v>0</v>
      </c>
      <c r="CB230" s="70">
        <v>0</v>
      </c>
      <c r="CC230" s="70">
        <v>0</v>
      </c>
      <c r="CD230" s="70">
        <v>0</v>
      </c>
    </row>
    <row r="231" spans="1:82">
      <c r="A231" s="70" t="s">
        <v>1807</v>
      </c>
      <c r="B231" s="70">
        <v>183</v>
      </c>
      <c r="C231" s="70">
        <v>13</v>
      </c>
      <c r="D231" s="70">
        <v>11</v>
      </c>
      <c r="E231" s="70">
        <v>2016</v>
      </c>
      <c r="F231" s="70" t="s">
        <v>155</v>
      </c>
      <c r="G231" s="70" t="s">
        <v>1794</v>
      </c>
      <c r="H231" s="70" t="s">
        <v>1795</v>
      </c>
      <c r="I231" s="148"/>
      <c r="J231" s="71">
        <v>1149.4150329378012</v>
      </c>
      <c r="K231" s="71">
        <v>126.03456619650798</v>
      </c>
      <c r="L231" s="71">
        <v>33.87173525586195</v>
      </c>
      <c r="M231" s="71">
        <v>2181.9509392943705</v>
      </c>
      <c r="N231" s="71">
        <v>1660.6936024582219</v>
      </c>
      <c r="O231" s="71">
        <v>918.29524223155761</v>
      </c>
      <c r="P231" s="71">
        <v>508.85880687611308</v>
      </c>
      <c r="Q231" s="71">
        <v>74.765202225080955</v>
      </c>
      <c r="R231" s="71">
        <v>52.66965555138438</v>
      </c>
      <c r="S231" s="71">
        <v>145.28159720126999</v>
      </c>
      <c r="T231" s="72"/>
      <c r="U231" s="71">
        <v>87505718</v>
      </c>
      <c r="V231" s="71">
        <v>52438</v>
      </c>
      <c r="W231" s="71">
        <v>604</v>
      </c>
      <c r="X231" s="71">
        <v>524708</v>
      </c>
      <c r="Y231" s="71">
        <v>500534</v>
      </c>
      <c r="Z231" s="71">
        <v>540081</v>
      </c>
      <c r="AA231" s="71">
        <v>104731</v>
      </c>
      <c r="AB231" s="71">
        <v>1058517</v>
      </c>
      <c r="AC231" s="71">
        <v>8995458.7154729273</v>
      </c>
      <c r="AD231" s="71">
        <v>145.28159720126999</v>
      </c>
      <c r="AE231" s="72"/>
      <c r="AF231" s="71">
        <v>645688451.989205</v>
      </c>
      <c r="AG231" s="71">
        <v>91504927.12810348</v>
      </c>
      <c r="AH231" s="71">
        <v>3920110.2603130969</v>
      </c>
      <c r="AI231" s="71">
        <v>3047133066.5309539</v>
      </c>
      <c r="AJ231" s="71">
        <v>1977892031.4047019</v>
      </c>
      <c r="AK231" s="71">
        <v>0</v>
      </c>
      <c r="AL231" s="71">
        <v>0</v>
      </c>
      <c r="AM231" s="71">
        <v>145178016.0539034</v>
      </c>
      <c r="AN231" s="71">
        <v>0</v>
      </c>
      <c r="AO231" s="71">
        <v>0</v>
      </c>
      <c r="AP231" s="71">
        <v>5911316603.3671808</v>
      </c>
      <c r="AQ231" s="72"/>
      <c r="AR231" s="71">
        <v>15129</v>
      </c>
      <c r="AS231" s="71">
        <v>1478</v>
      </c>
      <c r="AT231" s="71">
        <v>2</v>
      </c>
      <c r="AU231" s="71">
        <v>2</v>
      </c>
      <c r="AV231" s="71">
        <v>0</v>
      </c>
      <c r="AW231" s="71">
        <v>3</v>
      </c>
      <c r="AX231" s="71"/>
      <c r="AY231" s="72"/>
      <c r="AZ231" s="71">
        <v>61392.800000000003</v>
      </c>
      <c r="BA231" s="71">
        <v>55881.9</v>
      </c>
      <c r="BB231" s="71">
        <v>6.4</v>
      </c>
      <c r="BC231" s="71">
        <v>273.5</v>
      </c>
      <c r="BD231" s="71">
        <v>0</v>
      </c>
      <c r="BE231" s="71">
        <v>11984</v>
      </c>
      <c r="BF231" s="71"/>
      <c r="BG231" s="72"/>
      <c r="BH231" s="71">
        <v>0</v>
      </c>
      <c r="BI231" s="71">
        <v>5.1280000000000001</v>
      </c>
      <c r="BJ231" s="71">
        <v>643.41200000000003</v>
      </c>
      <c r="BK231" s="71">
        <v>1294.403</v>
      </c>
      <c r="BL231" s="71">
        <v>572.57999999999993</v>
      </c>
      <c r="BM231" s="71">
        <v>0</v>
      </c>
      <c r="BN231" s="72"/>
      <c r="BO231" s="71">
        <v>0</v>
      </c>
      <c r="BP231" s="71">
        <v>1</v>
      </c>
      <c r="BQ231" s="71">
        <v>22</v>
      </c>
      <c r="BR231" s="71">
        <v>3</v>
      </c>
      <c r="BS231" s="71">
        <v>61</v>
      </c>
      <c r="BT231" s="71">
        <v>0</v>
      </c>
      <c r="BU231"/>
      <c r="BV231" s="70">
        <v>2345.9679999999998</v>
      </c>
      <c r="BW231" s="70">
        <v>1.149</v>
      </c>
      <c r="BX231" s="70">
        <v>141.929</v>
      </c>
      <c r="BY231" s="70">
        <v>0.64200000000000002</v>
      </c>
      <c r="BZ231" s="70">
        <v>25.835000000000001</v>
      </c>
      <c r="CA231" s="70">
        <v>0</v>
      </c>
      <c r="CB231" s="70">
        <v>0</v>
      </c>
      <c r="CC231" s="70">
        <v>0</v>
      </c>
      <c r="CD231" s="70">
        <v>0</v>
      </c>
    </row>
    <row r="232" spans="1:82">
      <c r="A232" s="70" t="s">
        <v>1808</v>
      </c>
      <c r="B232" s="70">
        <v>184</v>
      </c>
      <c r="C232" s="70">
        <v>14</v>
      </c>
      <c r="D232" s="70">
        <v>11</v>
      </c>
      <c r="E232" s="70">
        <v>2017</v>
      </c>
      <c r="F232" s="70" t="s">
        <v>156</v>
      </c>
      <c r="G232" s="70" t="s">
        <v>1794</v>
      </c>
      <c r="H232" s="70" t="s">
        <v>1795</v>
      </c>
      <c r="I232" s="148"/>
      <c r="J232" s="71">
        <v>1112.5850258342009</v>
      </c>
      <c r="K232" s="71">
        <v>128.92800182859503</v>
      </c>
      <c r="L232" s="71">
        <v>36.07434903942724</v>
      </c>
      <c r="M232" s="71">
        <v>2118.7586182918012</v>
      </c>
      <c r="N232" s="71">
        <v>1814.6053987608989</v>
      </c>
      <c r="O232" s="71">
        <v>909.46415232391109</v>
      </c>
      <c r="P232" s="71">
        <v>505.48087384416709</v>
      </c>
      <c r="Q232" s="71">
        <v>72.438132713043203</v>
      </c>
      <c r="R232" s="71">
        <v>51.531455142266168</v>
      </c>
      <c r="S232" s="71">
        <v>166.00875793410998</v>
      </c>
      <c r="T232" s="72"/>
      <c r="U232" s="71">
        <v>92243455</v>
      </c>
      <c r="V232" s="71">
        <v>52438</v>
      </c>
      <c r="W232" s="71">
        <v>604</v>
      </c>
      <c r="X232" s="71">
        <v>524708</v>
      </c>
      <c r="Y232" s="71">
        <v>505653</v>
      </c>
      <c r="Z232" s="71">
        <v>543760</v>
      </c>
      <c r="AA232" s="71">
        <v>104699</v>
      </c>
      <c r="AB232" s="71">
        <v>1060545</v>
      </c>
      <c r="AC232" s="71">
        <v>8975696.7499999981</v>
      </c>
      <c r="AD232" s="71">
        <v>166.00875793411001</v>
      </c>
      <c r="AE232" s="72"/>
      <c r="AF232" s="71">
        <v>659457333.2475431</v>
      </c>
      <c r="AG232" s="71">
        <v>92889356.846137583</v>
      </c>
      <c r="AH232" s="71">
        <v>5851033.8120465958</v>
      </c>
      <c r="AI232" s="71">
        <v>3113079400.32056</v>
      </c>
      <c r="AJ232" s="71">
        <v>2275499418.1500611</v>
      </c>
      <c r="AK232" s="71">
        <v>0</v>
      </c>
      <c r="AL232" s="71">
        <v>0</v>
      </c>
      <c r="AM232" s="71">
        <v>145683760.0567404</v>
      </c>
      <c r="AN232" s="71">
        <v>0</v>
      </c>
      <c r="AO232" s="71">
        <v>0</v>
      </c>
      <c r="AP232" s="71">
        <v>6292460302.4330893</v>
      </c>
      <c r="AQ232" s="72"/>
      <c r="AR232" s="71">
        <v>16320</v>
      </c>
      <c r="AS232" s="71">
        <v>1605</v>
      </c>
      <c r="AT232" s="71">
        <v>2</v>
      </c>
      <c r="AU232" s="71">
        <v>2</v>
      </c>
      <c r="AV232" s="71">
        <v>0</v>
      </c>
      <c r="AW232" s="71">
        <v>3</v>
      </c>
      <c r="AX232" s="71"/>
      <c r="AY232" s="72"/>
      <c r="AZ232" s="71">
        <v>66917.899999999994</v>
      </c>
      <c r="BA232" s="71">
        <v>70205.200000000012</v>
      </c>
      <c r="BB232" s="71">
        <v>6.4</v>
      </c>
      <c r="BC232" s="71">
        <v>273.5</v>
      </c>
      <c r="BD232" s="71">
        <v>0</v>
      </c>
      <c r="BE232" s="71">
        <v>11984</v>
      </c>
      <c r="BF232" s="71"/>
      <c r="BG232" s="72"/>
      <c r="BH232" s="71">
        <v>0</v>
      </c>
      <c r="BI232" s="71">
        <v>5.2670000000000003</v>
      </c>
      <c r="BJ232" s="71">
        <v>625.91099999999994</v>
      </c>
      <c r="BK232" s="71">
        <v>1507.3979999999999</v>
      </c>
      <c r="BL232" s="71">
        <v>574.15499999999997</v>
      </c>
      <c r="BM232" s="71">
        <v>0</v>
      </c>
      <c r="BN232" s="72"/>
      <c r="BO232" s="71">
        <v>0</v>
      </c>
      <c r="BP232" s="71">
        <v>1</v>
      </c>
      <c r="BQ232" s="71">
        <v>23</v>
      </c>
      <c r="BR232" s="71">
        <v>4</v>
      </c>
      <c r="BS232" s="71">
        <v>59</v>
      </c>
      <c r="BT232" s="71">
        <v>0</v>
      </c>
      <c r="BU232"/>
      <c r="BV232" s="70">
        <v>2526.5540000000001</v>
      </c>
      <c r="BW232" s="70">
        <v>0</v>
      </c>
      <c r="BX232" s="70">
        <v>161.37700000000001</v>
      </c>
      <c r="BY232" s="70">
        <v>0.11799999999999999</v>
      </c>
      <c r="BZ232" s="70">
        <v>24.681999999999999</v>
      </c>
      <c r="CA232" s="70">
        <v>0</v>
      </c>
      <c r="CB232" s="70">
        <v>0</v>
      </c>
      <c r="CC232" s="70">
        <v>0</v>
      </c>
      <c r="CD232" s="70">
        <v>0</v>
      </c>
    </row>
    <row r="233" spans="1:82">
      <c r="A233" s="70" t="s">
        <v>1809</v>
      </c>
      <c r="B233" s="70">
        <v>185</v>
      </c>
      <c r="C233" s="70">
        <v>15</v>
      </c>
      <c r="D233" s="70">
        <v>11</v>
      </c>
      <c r="E233" s="70">
        <v>2018</v>
      </c>
      <c r="F233" s="70" t="s">
        <v>183</v>
      </c>
      <c r="G233" s="70" t="s">
        <v>1794</v>
      </c>
      <c r="H233" s="70" t="s">
        <v>1795</v>
      </c>
      <c r="I233" s="148"/>
      <c r="J233" s="71">
        <v>1166.5953209487209</v>
      </c>
      <c r="K233" s="71">
        <v>119.61411826501508</v>
      </c>
      <c r="L233" s="71">
        <v>33.416135723043105</v>
      </c>
      <c r="M233" s="71">
        <v>2259.2316511103513</v>
      </c>
      <c r="N233" s="71">
        <v>1711.1909462081817</v>
      </c>
      <c r="O233" s="71">
        <v>897.26128924475029</v>
      </c>
      <c r="P233" s="71">
        <v>498.83837594479894</v>
      </c>
      <c r="Q233" s="71">
        <v>67.347522837298897</v>
      </c>
      <c r="R233" s="71">
        <v>53.170613481641986</v>
      </c>
      <c r="S233" s="71">
        <v>143.70811129773901</v>
      </c>
      <c r="T233" s="72"/>
      <c r="U233" s="71">
        <v>102932909</v>
      </c>
      <c r="V233" s="71">
        <v>52438</v>
      </c>
      <c r="W233" s="71">
        <v>604</v>
      </c>
      <c r="X233" s="71">
        <v>524708</v>
      </c>
      <c r="Y233" s="71">
        <v>510960</v>
      </c>
      <c r="Z233" s="71">
        <v>546736</v>
      </c>
      <c r="AA233" s="71">
        <v>104362</v>
      </c>
      <c r="AB233" s="71">
        <v>1062585</v>
      </c>
      <c r="AC233" s="71">
        <v>9224907.7500000019</v>
      </c>
      <c r="AD233" s="71">
        <v>143.70811129773901</v>
      </c>
      <c r="AE233" s="72"/>
      <c r="AF233" s="71">
        <v>662241877.95194995</v>
      </c>
      <c r="AG233" s="71">
        <v>81989223.492030203</v>
      </c>
      <c r="AH233" s="71">
        <v>5496228.0641727792</v>
      </c>
      <c r="AI233" s="71">
        <v>2962503975.7397642</v>
      </c>
      <c r="AJ233" s="71">
        <v>2220696056.2939911</v>
      </c>
      <c r="AK233" s="71">
        <v>0</v>
      </c>
      <c r="AL233" s="71">
        <v>0</v>
      </c>
      <c r="AM233" s="71">
        <v>146266005.47553739</v>
      </c>
      <c r="AN233" s="71">
        <v>0</v>
      </c>
      <c r="AO233" s="71">
        <v>0</v>
      </c>
      <c r="AP233" s="71">
        <v>6079193367.0174456</v>
      </c>
      <c r="AQ233" s="72"/>
      <c r="AR233" s="71">
        <v>17554</v>
      </c>
      <c r="AS233" s="71">
        <v>1721</v>
      </c>
      <c r="AT233" s="71">
        <v>2</v>
      </c>
      <c r="AU233" s="71">
        <v>3</v>
      </c>
      <c r="AV233" s="71">
        <v>0</v>
      </c>
      <c r="AW233" s="71">
        <v>3</v>
      </c>
      <c r="AX233" s="71"/>
      <c r="AY233" s="72"/>
      <c r="AZ233" s="71">
        <v>72675.099999999933</v>
      </c>
      <c r="BA233" s="71">
        <v>143798.6</v>
      </c>
      <c r="BB233" s="71">
        <v>6</v>
      </c>
      <c r="BC233" s="71">
        <v>281</v>
      </c>
      <c r="BD233" s="71">
        <v>0</v>
      </c>
      <c r="BE233" s="71">
        <v>11984</v>
      </c>
      <c r="BF233" s="71"/>
      <c r="BG233" s="72"/>
      <c r="BH233" s="71">
        <v>0</v>
      </c>
      <c r="BI233" s="71">
        <v>5.3250000000000002</v>
      </c>
      <c r="BJ233" s="71">
        <v>612.15099999999995</v>
      </c>
      <c r="BK233" s="71">
        <v>1217.7149999999999</v>
      </c>
      <c r="BL233" s="71">
        <v>566.39200000000005</v>
      </c>
      <c r="BM233" s="71">
        <v>0</v>
      </c>
      <c r="BN233" s="72"/>
      <c r="BO233" s="71">
        <v>0</v>
      </c>
      <c r="BP233" s="71">
        <v>1</v>
      </c>
      <c r="BQ233" s="71">
        <v>23</v>
      </c>
      <c r="BR233" s="71">
        <v>4</v>
      </c>
      <c r="BS233" s="71">
        <v>57</v>
      </c>
      <c r="BT233" s="71">
        <v>0</v>
      </c>
      <c r="BU233"/>
      <c r="BV233" s="70">
        <v>2211.3020000000001</v>
      </c>
      <c r="BW233" s="70">
        <v>0</v>
      </c>
      <c r="BX233" s="70">
        <v>163.31700000000001</v>
      </c>
      <c r="BY233" s="70">
        <v>0.73799999999999999</v>
      </c>
      <c r="BZ233" s="70">
        <v>26.181000000000001</v>
      </c>
      <c r="CA233" s="70">
        <v>0.02</v>
      </c>
      <c r="CB233" s="70">
        <v>0</v>
      </c>
      <c r="CC233" s="70">
        <v>2.5000000000000001E-2</v>
      </c>
      <c r="CD233" s="70">
        <v>0</v>
      </c>
    </row>
    <row r="234" spans="1:82">
      <c r="A234" s="70" t="s">
        <v>1810</v>
      </c>
      <c r="B234" s="70">
        <v>186</v>
      </c>
      <c r="C234" s="70">
        <v>16</v>
      </c>
      <c r="D234" s="70">
        <v>11</v>
      </c>
      <c r="E234" s="70">
        <v>2019</v>
      </c>
      <c r="F234" s="70" t="s">
        <v>158</v>
      </c>
      <c r="G234" s="70" t="s">
        <v>1794</v>
      </c>
      <c r="H234" s="70" t="s">
        <v>1795</v>
      </c>
      <c r="I234" s="148"/>
      <c r="J234" s="71">
        <v>1095.4978151125499</v>
      </c>
      <c r="K234" s="71">
        <v>111.3831404932527</v>
      </c>
      <c r="L234" s="71">
        <v>33.779343040747541</v>
      </c>
      <c r="M234" s="71">
        <v>2160.1538422677309</v>
      </c>
      <c r="N234" s="71">
        <v>1512.4939703972177</v>
      </c>
      <c r="O234" s="71">
        <v>875.14113885244569</v>
      </c>
      <c r="P234" s="71">
        <v>496.10368167864061</v>
      </c>
      <c r="Q234" s="71">
        <v>65.663376207961406</v>
      </c>
      <c r="R234" s="71">
        <v>51.685685669680893</v>
      </c>
      <c r="S234" s="71">
        <v>158.81776961215999</v>
      </c>
      <c r="T234" s="72"/>
      <c r="U234" s="71">
        <v>99436325</v>
      </c>
      <c r="V234" s="71">
        <v>52438</v>
      </c>
      <c r="W234" s="71">
        <v>604</v>
      </c>
      <c r="X234" s="71">
        <v>524708</v>
      </c>
      <c r="Y234" s="71">
        <v>517251</v>
      </c>
      <c r="Z234" s="71">
        <v>547897</v>
      </c>
      <c r="AA234" s="71">
        <v>103013</v>
      </c>
      <c r="AB234" s="71">
        <v>1064060</v>
      </c>
      <c r="AC234" s="71">
        <v>9114151.5</v>
      </c>
      <c r="AD234" s="71">
        <v>158.81776961215999</v>
      </c>
      <c r="AE234" s="72"/>
      <c r="AF234" s="71">
        <v>647399515.92456007</v>
      </c>
      <c r="AG234" s="71">
        <v>79971679.971296281</v>
      </c>
      <c r="AH234" s="71">
        <v>5963203.5752719752</v>
      </c>
      <c r="AI234" s="71">
        <v>2957846344.271533</v>
      </c>
      <c r="AJ234" s="71">
        <v>2011735199.806433</v>
      </c>
      <c r="AK234" s="71">
        <v>0</v>
      </c>
      <c r="AL234" s="71">
        <v>0</v>
      </c>
      <c r="AM234" s="71">
        <v>144916961.76060864</v>
      </c>
      <c r="AN234" s="71">
        <v>0</v>
      </c>
      <c r="AO234" s="71">
        <v>0</v>
      </c>
      <c r="AP234" s="71">
        <v>5847832905.3097029</v>
      </c>
      <c r="AQ234" s="72"/>
      <c r="AR234" s="71">
        <v>18746</v>
      </c>
      <c r="AS234" s="71">
        <v>1816</v>
      </c>
      <c r="AT234" s="71">
        <v>2</v>
      </c>
      <c r="AU234" s="71">
        <v>3</v>
      </c>
      <c r="AV234" s="71">
        <v>0</v>
      </c>
      <c r="AW234" s="71">
        <v>3</v>
      </c>
      <c r="AX234" s="71"/>
      <c r="AY234" s="72"/>
      <c r="AZ234" s="71">
        <v>78301.600000000326</v>
      </c>
      <c r="BA234" s="71">
        <v>185487.9</v>
      </c>
      <c r="BB234" s="71">
        <v>6.4</v>
      </c>
      <c r="BC234" s="71">
        <v>280.5</v>
      </c>
      <c r="BD234" s="71">
        <v>0</v>
      </c>
      <c r="BE234" s="71">
        <v>11984</v>
      </c>
      <c r="BF234" s="71"/>
      <c r="BG234" s="72"/>
      <c r="BH234" s="71">
        <v>0</v>
      </c>
      <c r="BI234" s="71">
        <v>4.4809999999999999</v>
      </c>
      <c r="BJ234" s="71">
        <v>606.68200000000002</v>
      </c>
      <c r="BK234" s="71">
        <v>1080.7190000000001</v>
      </c>
      <c r="BL234" s="71">
        <v>535.40300000000002</v>
      </c>
      <c r="BM234" s="71">
        <v>0</v>
      </c>
      <c r="BN234" s="72"/>
      <c r="BO234" s="71">
        <v>0</v>
      </c>
      <c r="BP234" s="71">
        <v>1</v>
      </c>
      <c r="BQ234" s="71">
        <v>23</v>
      </c>
      <c r="BR234" s="71">
        <v>4</v>
      </c>
      <c r="BS234" s="71">
        <v>55</v>
      </c>
      <c r="BT234" s="71">
        <v>0</v>
      </c>
      <c r="BU234"/>
      <c r="BV234" s="70">
        <v>2060.3240000000001</v>
      </c>
      <c r="BW234" s="70">
        <v>2.387</v>
      </c>
      <c r="BX234" s="70">
        <v>138.624</v>
      </c>
      <c r="BY234" s="70">
        <v>0.55200000000000005</v>
      </c>
      <c r="BZ234" s="70">
        <v>25.364000000000001</v>
      </c>
      <c r="CA234" s="70">
        <v>8.9999999999999993E-3</v>
      </c>
      <c r="CB234" s="70">
        <v>0</v>
      </c>
      <c r="CC234" s="70">
        <v>2.5000000000000001E-2</v>
      </c>
      <c r="CD234" s="70">
        <v>0</v>
      </c>
    </row>
    <row r="235" spans="1:82">
      <c r="A235" s="70" t="s">
        <v>1811</v>
      </c>
      <c r="B235" s="70">
        <v>187</v>
      </c>
      <c r="C235" s="70">
        <v>17</v>
      </c>
      <c r="D235" s="70">
        <v>11</v>
      </c>
      <c r="E235" s="70">
        <v>2020</v>
      </c>
      <c r="F235" s="70" t="s">
        <v>159</v>
      </c>
      <c r="G235" s="1064" t="s">
        <v>1794</v>
      </c>
      <c r="H235" s="70" t="s">
        <v>1795</v>
      </c>
      <c r="I235" s="148"/>
      <c r="J235" s="71">
        <v>838.83716304880988</v>
      </c>
      <c r="K235" s="71">
        <v>113.90716439592207</v>
      </c>
      <c r="L235" s="71">
        <v>44.771326659208853</v>
      </c>
      <c r="M235" s="71">
        <v>1887.1980931239823</v>
      </c>
      <c r="N235" s="71">
        <v>1575.6187750309844</v>
      </c>
      <c r="O235" s="71">
        <v>770.31873108337356</v>
      </c>
      <c r="P235" s="71">
        <v>466.30370316196536</v>
      </c>
      <c r="Q235" s="71">
        <v>62.8481218140574</v>
      </c>
      <c r="R235" s="71">
        <v>49.76466330842937</v>
      </c>
      <c r="S235" s="71">
        <v>138.986087566528</v>
      </c>
      <c r="T235" s="72"/>
      <c r="U235" s="71">
        <v>81836594</v>
      </c>
      <c r="V235" s="71">
        <v>51494</v>
      </c>
      <c r="W235" s="71">
        <v>1101</v>
      </c>
      <c r="X235" s="71">
        <v>538022</v>
      </c>
      <c r="Y235" s="71">
        <v>523649</v>
      </c>
      <c r="Z235" s="71">
        <v>550449</v>
      </c>
      <c r="AA235" s="71">
        <v>102915</v>
      </c>
      <c r="AB235" s="71">
        <v>1065932</v>
      </c>
      <c r="AC235" s="71">
        <v>8821770.2499999981</v>
      </c>
      <c r="AD235" s="71">
        <v>138.986087566528</v>
      </c>
      <c r="AE235" s="72"/>
      <c r="AF235" s="71">
        <v>514387681.52154702</v>
      </c>
      <c r="AG235" s="71">
        <v>79618175.993882015</v>
      </c>
      <c r="AH235" s="71">
        <v>8522427.1369457375</v>
      </c>
      <c r="AI235" s="71">
        <v>2728748769.0673852</v>
      </c>
      <c r="AJ235" s="71">
        <v>2163994819.6944442</v>
      </c>
      <c r="AK235" s="71"/>
      <c r="AL235" s="71"/>
      <c r="AM235" s="71">
        <v>139115968.75152481</v>
      </c>
      <c r="AN235" s="71"/>
      <c r="AO235" s="71"/>
      <c r="AP235" s="71">
        <v>5634387842.1657286</v>
      </c>
      <c r="AQ235" s="72"/>
      <c r="AR235" s="71">
        <v>19813</v>
      </c>
      <c r="AS235" s="71">
        <v>1858</v>
      </c>
      <c r="AT235" s="71">
        <v>2</v>
      </c>
      <c r="AU235" s="71">
        <v>3</v>
      </c>
      <c r="AV235" s="71">
        <v>0</v>
      </c>
      <c r="AW235" s="71">
        <v>3</v>
      </c>
      <c r="AX235" s="71"/>
      <c r="AY235" s="72"/>
      <c r="AZ235" s="71">
        <v>83405.20000000071</v>
      </c>
      <c r="BA235" s="71">
        <v>262879.10000000021</v>
      </c>
      <c r="BB235" s="71">
        <v>6.4</v>
      </c>
      <c r="BC235" s="71">
        <v>280.5</v>
      </c>
      <c r="BD235" s="71">
        <v>0</v>
      </c>
      <c r="BE235" s="71">
        <v>11984</v>
      </c>
      <c r="BF235" s="71"/>
      <c r="BG235" s="72"/>
      <c r="BH235" s="71">
        <v>0</v>
      </c>
      <c r="BI235" s="71">
        <v>3.6890000000000001</v>
      </c>
      <c r="BJ235" s="71">
        <v>504.47500000000002</v>
      </c>
      <c r="BK235" s="71">
        <v>930.03700000000003</v>
      </c>
      <c r="BL235" s="71">
        <v>511.952</v>
      </c>
      <c r="BM235" s="71">
        <v>0</v>
      </c>
      <c r="BN235" s="72"/>
      <c r="BO235" s="71">
        <v>0</v>
      </c>
      <c r="BP235" s="71">
        <v>1</v>
      </c>
      <c r="BQ235" s="71">
        <v>22</v>
      </c>
      <c r="BR235" s="71">
        <v>4</v>
      </c>
      <c r="BS235" s="71">
        <v>54</v>
      </c>
      <c r="BT235" s="71">
        <v>0</v>
      </c>
      <c r="BU235"/>
      <c r="BV235" s="70">
        <v>1789.771</v>
      </c>
      <c r="BW235" s="70">
        <v>0.96299999999999997</v>
      </c>
      <c r="BX235" s="70">
        <v>137.09100000000001</v>
      </c>
      <c r="BY235" s="70">
        <v>0.41599999999999998</v>
      </c>
      <c r="BZ235" s="70">
        <v>21.855</v>
      </c>
      <c r="CA235" s="70">
        <v>3.2000000000000001E-2</v>
      </c>
      <c r="CB235" s="70">
        <v>0</v>
      </c>
      <c r="CC235" s="70">
        <v>2.5000000000000001E-2</v>
      </c>
      <c r="CD235" s="70">
        <v>0</v>
      </c>
    </row>
    <row r="236" spans="1:82">
      <c r="A236" s="70" t="s">
        <v>1812</v>
      </c>
      <c r="B236" s="70">
        <v>187</v>
      </c>
      <c r="C236" s="70">
        <v>18</v>
      </c>
      <c r="D236" s="70">
        <v>11</v>
      </c>
      <c r="E236" s="70">
        <v>2021</v>
      </c>
      <c r="F236" s="70" t="s">
        <v>160</v>
      </c>
      <c r="G236" s="1064" t="s">
        <v>1794</v>
      </c>
      <c r="H236" s="70" t="s">
        <v>1795</v>
      </c>
      <c r="I236" s="148"/>
      <c r="J236" s="71">
        <v>984.89245394595673</v>
      </c>
      <c r="K236" s="71">
        <v>121.86867249937742</v>
      </c>
      <c r="L236" s="71">
        <v>44.651029273274283</v>
      </c>
      <c r="M236" s="71">
        <v>2138.3771549294124</v>
      </c>
      <c r="N236" s="71">
        <v>1528.3128994716017</v>
      </c>
      <c r="O236" s="71">
        <v>750.56908088084106</v>
      </c>
      <c r="P236" s="71">
        <v>477.61573856853335</v>
      </c>
      <c r="Q236" s="71">
        <v>62.2035806724694</v>
      </c>
      <c r="R236" s="71">
        <v>48.901354681373078</v>
      </c>
      <c r="S236" s="71">
        <v>128.96876486556559</v>
      </c>
      <c r="T236" s="72"/>
      <c r="U236" s="71">
        <v>101283546</v>
      </c>
      <c r="V236" s="71">
        <v>51494</v>
      </c>
      <c r="W236" s="71">
        <v>1101</v>
      </c>
      <c r="X236" s="71">
        <v>538022</v>
      </c>
      <c r="Y236" s="71">
        <v>529151</v>
      </c>
      <c r="Z236" s="71">
        <v>552240</v>
      </c>
      <c r="AA236" s="71">
        <v>102788</v>
      </c>
      <c r="AB236" s="71">
        <v>1065365</v>
      </c>
      <c r="AC236" s="71">
        <v>8409686.4999999981</v>
      </c>
      <c r="AD236" s="71">
        <v>128.96876486556559</v>
      </c>
      <c r="AE236" s="72"/>
      <c r="AF236" s="71">
        <v>633152521.98064375</v>
      </c>
      <c r="AG236" s="71">
        <v>84684544.558449268</v>
      </c>
      <c r="AH236" s="71">
        <v>7143258.2104208255</v>
      </c>
      <c r="AI236" s="71">
        <v>3146021951.9836249</v>
      </c>
      <c r="AJ236" s="71">
        <v>2043499114.2114689</v>
      </c>
      <c r="AK236" s="71">
        <v>0</v>
      </c>
      <c r="AL236" s="71">
        <v>0</v>
      </c>
      <c r="AM236" s="71">
        <v>139843951.83435994</v>
      </c>
      <c r="AN236" s="71">
        <v>0</v>
      </c>
      <c r="AO236" s="71">
        <v>0</v>
      </c>
      <c r="AP236" s="71">
        <v>6054345342.7789679</v>
      </c>
      <c r="AQ236" s="72"/>
      <c r="AR236" s="71">
        <v>20946</v>
      </c>
      <c r="AS236" s="71">
        <v>1888</v>
      </c>
      <c r="AT236" s="71">
        <v>2</v>
      </c>
      <c r="AU236" s="71">
        <v>4</v>
      </c>
      <c r="AV236" s="71">
        <v>0</v>
      </c>
      <c r="AW236" s="71">
        <v>4</v>
      </c>
      <c r="AX236" s="71"/>
      <c r="AY236" s="72"/>
      <c r="AZ236" s="71">
        <v>89006.200000000783</v>
      </c>
      <c r="BA236" s="71">
        <v>264249.80000000022</v>
      </c>
      <c r="BB236" s="71">
        <v>6.4</v>
      </c>
      <c r="BC236" s="71">
        <v>1280.5</v>
      </c>
      <c r="BD236" s="71">
        <v>0</v>
      </c>
      <c r="BE236" s="71">
        <v>12764</v>
      </c>
      <c r="BF236" s="71"/>
      <c r="BG236" s="72"/>
      <c r="BH236" s="71">
        <v>0</v>
      </c>
      <c r="BI236" s="71">
        <v>3.4830000000000001</v>
      </c>
      <c r="BJ236" s="71">
        <v>549.404</v>
      </c>
      <c r="BK236" s="71">
        <v>980.60799999999995</v>
      </c>
      <c r="BL236" s="71">
        <v>485.29300000000001</v>
      </c>
      <c r="BM236" s="71">
        <v>0</v>
      </c>
      <c r="BN236" s="72"/>
      <c r="BO236" s="71">
        <v>0</v>
      </c>
      <c r="BP236" s="71">
        <v>1</v>
      </c>
      <c r="BQ236" s="71">
        <v>21</v>
      </c>
      <c r="BR236" s="71">
        <v>4</v>
      </c>
      <c r="BS236" s="71">
        <v>53</v>
      </c>
      <c r="BT236" s="71">
        <v>0</v>
      </c>
      <c r="BU236"/>
      <c r="BV236" s="70">
        <v>1857.7090000000001</v>
      </c>
      <c r="BW236" s="70">
        <v>0.82099999999999995</v>
      </c>
      <c r="BX236" s="70">
        <v>141.42099999999999</v>
      </c>
      <c r="BY236" s="70">
        <v>0.41499999999999998</v>
      </c>
      <c r="BZ236" s="70">
        <v>18.378</v>
      </c>
      <c r="CA236" s="70">
        <v>1.9E-2</v>
      </c>
      <c r="CB236" s="70">
        <v>0</v>
      </c>
      <c r="CC236" s="70">
        <v>2.5000000000000001E-2</v>
      </c>
      <c r="CD236" s="70">
        <v>0</v>
      </c>
    </row>
    <row r="237" spans="1:82">
      <c r="A237" s="70" t="s">
        <v>1813</v>
      </c>
      <c r="B237" s="70">
        <v>187</v>
      </c>
      <c r="C237" s="70">
        <v>19</v>
      </c>
      <c r="D237" s="70">
        <v>11</v>
      </c>
      <c r="E237" s="70">
        <v>2022</v>
      </c>
      <c r="F237" s="70" t="s">
        <v>161</v>
      </c>
      <c r="G237" s="70" t="s">
        <v>1794</v>
      </c>
      <c r="H237" s="70" t="s">
        <v>1795</v>
      </c>
      <c r="I237" s="148"/>
      <c r="J237" s="71">
        <v>965.36735018629088</v>
      </c>
      <c r="K237" s="71">
        <v>111.31090539836053</v>
      </c>
      <c r="L237" s="71">
        <v>45.282723028465895</v>
      </c>
      <c r="M237" s="71">
        <v>1974.8146958559664</v>
      </c>
      <c r="N237" s="71">
        <v>1598.4717355268385</v>
      </c>
      <c r="O237" s="71">
        <v>794.18871288935236</v>
      </c>
      <c r="P237" s="71">
        <v>473.37326741508264</v>
      </c>
      <c r="Q237" s="71">
        <v>62.842732698517359</v>
      </c>
      <c r="R237" s="71">
        <v>51.887840399682915</v>
      </c>
      <c r="S237" s="71">
        <v>131.42035315162141</v>
      </c>
      <c r="T237" s="72"/>
      <c r="U237" s="71">
        <v>111768935</v>
      </c>
      <c r="V237" s="71">
        <v>51494</v>
      </c>
      <c r="W237" s="71">
        <v>1101</v>
      </c>
      <c r="X237" s="71">
        <v>538022</v>
      </c>
      <c r="Y237" s="71">
        <v>537584</v>
      </c>
      <c r="Z237" s="71">
        <v>555180</v>
      </c>
      <c r="AA237" s="71">
        <v>103428</v>
      </c>
      <c r="AB237" s="71">
        <v>1067486</v>
      </c>
      <c r="AC237" s="71">
        <v>9035351.25</v>
      </c>
      <c r="AD237" s="71">
        <v>131.42035315162141</v>
      </c>
      <c r="AE237" s="72"/>
      <c r="AF237" s="71">
        <v>628339454.85579252</v>
      </c>
      <c r="AG237" s="71">
        <v>83195728.150035173</v>
      </c>
      <c r="AH237" s="71">
        <v>10169033.262451857</v>
      </c>
      <c r="AI237" s="71">
        <v>3002600104.3923588</v>
      </c>
      <c r="AJ237" s="71">
        <v>2331371932.2810535</v>
      </c>
      <c r="AK237" s="71">
        <v>0</v>
      </c>
      <c r="AL237" s="71">
        <v>0</v>
      </c>
      <c r="AM237" s="71">
        <v>137841578.99747416</v>
      </c>
      <c r="AN237" s="71">
        <v>0</v>
      </c>
      <c r="AO237" s="71">
        <v>0</v>
      </c>
      <c r="AP237" s="71">
        <v>6193517831.9391661</v>
      </c>
      <c r="AQ237" s="72"/>
      <c r="AR237" s="71">
        <v>22479</v>
      </c>
      <c r="AS237" s="71">
        <v>1912</v>
      </c>
      <c r="AT237" s="71">
        <v>2</v>
      </c>
      <c r="AU237" s="71">
        <v>4</v>
      </c>
      <c r="AV237" s="71">
        <v>0</v>
      </c>
      <c r="AW237" s="71">
        <v>4</v>
      </c>
      <c r="AX237" s="71"/>
      <c r="AY237" s="72"/>
      <c r="AZ237" s="71">
        <v>96837.999999999767</v>
      </c>
      <c r="BA237" s="71">
        <v>265264.20000000019</v>
      </c>
      <c r="BB237" s="71">
        <v>6.4</v>
      </c>
      <c r="BC237" s="71">
        <v>1280.5</v>
      </c>
      <c r="BD237" s="71">
        <v>0</v>
      </c>
      <c r="BE237" s="71">
        <v>12764</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1814</v>
      </c>
      <c r="B238" s="70">
        <v>187</v>
      </c>
      <c r="C238" s="70">
        <v>20</v>
      </c>
      <c r="D238" s="70">
        <v>11</v>
      </c>
      <c r="E238" s="70">
        <v>2023</v>
      </c>
      <c r="F238" s="70" t="s">
        <v>1539</v>
      </c>
      <c r="G238" s="70" t="s">
        <v>1794</v>
      </c>
      <c r="H238" s="70" t="s">
        <v>1795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24302</v>
      </c>
      <c r="AS238" s="71">
        <v>1918</v>
      </c>
      <c r="AT238" s="71">
        <v>2</v>
      </c>
      <c r="AU238" s="71">
        <v>4</v>
      </c>
      <c r="AV238" s="71">
        <v>0</v>
      </c>
      <c r="AW238" s="71">
        <v>5</v>
      </c>
      <c r="AX238" s="71"/>
      <c r="AY238" s="72"/>
      <c r="AZ238" s="71">
        <v>105375.89999999746</v>
      </c>
      <c r="BA238" s="71">
        <v>264984.80000000016</v>
      </c>
      <c r="BB238" s="71">
        <v>6.4</v>
      </c>
      <c r="BC238" s="71">
        <v>1280.5</v>
      </c>
      <c r="BD238" s="71">
        <v>0</v>
      </c>
      <c r="BE238" s="71">
        <v>87714</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1815</v>
      </c>
      <c r="B239" s="70">
        <v>187</v>
      </c>
      <c r="C239" s="70">
        <v>21</v>
      </c>
      <c r="D239" s="70">
        <v>11</v>
      </c>
      <c r="E239" s="70">
        <v>2024</v>
      </c>
      <c r="F239" s="70" t="s">
        <v>1585</v>
      </c>
      <c r="G239" s="70" t="s">
        <v>1794</v>
      </c>
      <c r="H239" s="70" t="s">
        <v>1795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1816</v>
      </c>
      <c r="B240" s="70">
        <v>188</v>
      </c>
      <c r="C240" s="70">
        <v>1</v>
      </c>
      <c r="D240" s="70">
        <v>12</v>
      </c>
      <c r="E240" s="70">
        <v>1990</v>
      </c>
      <c r="F240" s="70" t="s">
        <v>787</v>
      </c>
      <c r="G240" s="70" t="s">
        <v>1542</v>
      </c>
      <c r="H240" s="70" t="s">
        <v>1543</v>
      </c>
      <c r="I240" s="148"/>
      <c r="J240" s="71">
        <v>5438.5285299502066</v>
      </c>
      <c r="K240" s="71">
        <v>107.7288653381417</v>
      </c>
      <c r="L240" s="71">
        <v>24.091862613864201</v>
      </c>
      <c r="M240" s="71">
        <v>852.22041150327323</v>
      </c>
      <c r="N240" s="71">
        <v>631.67753380072725</v>
      </c>
      <c r="O240" s="71">
        <v>620.20361657905607</v>
      </c>
      <c r="P240" s="71">
        <v>431.53712017789888</v>
      </c>
      <c r="Q240" s="71">
        <v>51.085485281839802</v>
      </c>
      <c r="R240" s="71">
        <v>43.564137350109412</v>
      </c>
      <c r="S240" s="71">
        <v>54.527097758489937</v>
      </c>
      <c r="T240" s="72"/>
      <c r="U240" s="71">
        <v>131547828</v>
      </c>
      <c r="V240" s="71">
        <v>36600</v>
      </c>
      <c r="W240" s="71">
        <v>233</v>
      </c>
      <c r="X240" s="71">
        <v>287099</v>
      </c>
      <c r="Y240" s="71">
        <v>284293</v>
      </c>
      <c r="Z240" s="71">
        <v>255097</v>
      </c>
      <c r="AA240" s="71">
        <v>104782</v>
      </c>
      <c r="AB240" s="71">
        <v>829455</v>
      </c>
      <c r="AC240" s="71">
        <v>7545387</v>
      </c>
      <c r="AD240" s="71">
        <v>54.527097758489937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1817</v>
      </c>
      <c r="B241" s="70">
        <v>189</v>
      </c>
      <c r="C241" s="70">
        <v>2</v>
      </c>
      <c r="D241" s="70">
        <v>12</v>
      </c>
      <c r="E241" s="70">
        <v>2005</v>
      </c>
      <c r="F241" s="70" t="s">
        <v>789</v>
      </c>
      <c r="G241" s="70" t="s">
        <v>1542</v>
      </c>
      <c r="H241" s="70" t="s">
        <v>1543</v>
      </c>
      <c r="I241" s="148"/>
      <c r="J241" s="71">
        <v>4138.5955730363467</v>
      </c>
      <c r="K241" s="71">
        <v>62.350921187866888</v>
      </c>
      <c r="L241" s="71">
        <v>28.233704477510141</v>
      </c>
      <c r="M241" s="71">
        <v>1448.329208120839</v>
      </c>
      <c r="N241" s="71">
        <v>998.09095781632016</v>
      </c>
      <c r="O241" s="71">
        <v>816.44898053260272</v>
      </c>
      <c r="P241" s="71">
        <v>407.11556894694252</v>
      </c>
      <c r="Q241" s="71">
        <v>53.329180780202698</v>
      </c>
      <c r="R241" s="71">
        <v>49.929005697531537</v>
      </c>
      <c r="S241" s="71">
        <v>154.35275786</v>
      </c>
      <c r="T241" s="72"/>
      <c r="U241" s="71">
        <v>105057594</v>
      </c>
      <c r="V241" s="71">
        <v>26354</v>
      </c>
      <c r="W241" s="71">
        <v>301</v>
      </c>
      <c r="X241" s="71">
        <v>271102</v>
      </c>
      <c r="Y241" s="71">
        <v>380140</v>
      </c>
      <c r="Z241" s="71">
        <v>388602</v>
      </c>
      <c r="AA241" s="71">
        <v>80959</v>
      </c>
      <c r="AB241" s="71">
        <v>905199</v>
      </c>
      <c r="AC241" s="71">
        <v>8828910.833333334</v>
      </c>
      <c r="AD241" s="71">
        <v>154.35275786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1818</v>
      </c>
      <c r="B242" s="70">
        <v>190</v>
      </c>
      <c r="C242" s="70">
        <v>3</v>
      </c>
      <c r="D242" s="70">
        <v>12</v>
      </c>
      <c r="E242" s="70">
        <v>2006</v>
      </c>
      <c r="F242" s="70" t="s">
        <v>790</v>
      </c>
      <c r="G242" s="70" t="s">
        <v>1542</v>
      </c>
      <c r="H242" s="70" t="s">
        <v>1543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1819</v>
      </c>
      <c r="B243" s="70">
        <v>191</v>
      </c>
      <c r="C243" s="70">
        <v>4</v>
      </c>
      <c r="D243" s="70">
        <v>12</v>
      </c>
      <c r="E243" s="70">
        <v>2007</v>
      </c>
      <c r="F243" s="70" t="s">
        <v>791</v>
      </c>
      <c r="G243" s="70" t="s">
        <v>1542</v>
      </c>
      <c r="H243" s="70" t="s">
        <v>1543</v>
      </c>
      <c r="I243" s="148"/>
      <c r="J243" s="71">
        <v>4373.6939748279274</v>
      </c>
      <c r="K243" s="71">
        <v>64.885903026456717</v>
      </c>
      <c r="L243" s="71">
        <v>36.996009758257379</v>
      </c>
      <c r="M243" s="71">
        <v>1403.8818064100331</v>
      </c>
      <c r="N243" s="71">
        <v>1228.736289149444</v>
      </c>
      <c r="O243" s="71">
        <v>795.92550632727534</v>
      </c>
      <c r="P243" s="71">
        <v>407.86137414908268</v>
      </c>
      <c r="Q243" s="71">
        <v>57.0938466050264</v>
      </c>
      <c r="R243" s="71">
        <v>47.817872093274893</v>
      </c>
      <c r="S243" s="71">
        <v>152.39445104980001</v>
      </c>
      <c r="T243" s="72"/>
      <c r="U243" s="71">
        <v>124744885</v>
      </c>
      <c r="V243" s="71">
        <v>26748</v>
      </c>
      <c r="W243" s="71">
        <v>454</v>
      </c>
      <c r="X243" s="71">
        <v>314654</v>
      </c>
      <c r="Y243" s="71">
        <v>392211</v>
      </c>
      <c r="Z243" s="71">
        <v>393817</v>
      </c>
      <c r="AA243" s="71">
        <v>79871</v>
      </c>
      <c r="AB243" s="71">
        <v>917854</v>
      </c>
      <c r="AC243" s="71">
        <v>8698213.5</v>
      </c>
      <c r="AD243" s="71">
        <v>152.39445104980001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1820</v>
      </c>
      <c r="B244" s="70">
        <v>192</v>
      </c>
      <c r="C244" s="70">
        <v>5</v>
      </c>
      <c r="D244" s="70">
        <v>12</v>
      </c>
      <c r="E244" s="70">
        <v>2008</v>
      </c>
      <c r="F244" s="70" t="s">
        <v>792</v>
      </c>
      <c r="G244" s="70" t="s">
        <v>1542</v>
      </c>
      <c r="H244" s="70" t="s">
        <v>1543</v>
      </c>
      <c r="I244" s="148"/>
      <c r="J244" s="71">
        <v>4116.1743359258917</v>
      </c>
      <c r="K244" s="71">
        <v>51.061006401989857</v>
      </c>
      <c r="L244" s="71">
        <v>32.463201313830432</v>
      </c>
      <c r="M244" s="71">
        <v>1584.8230669222021</v>
      </c>
      <c r="N244" s="71">
        <v>1185.3099254964941</v>
      </c>
      <c r="O244" s="71">
        <v>770.70419383065325</v>
      </c>
      <c r="P244" s="71">
        <v>402.54070667127701</v>
      </c>
      <c r="Q244" s="71">
        <v>56.665483008224598</v>
      </c>
      <c r="R244" s="71">
        <v>46.499638033103508</v>
      </c>
      <c r="S244" s="71">
        <v>149.30548282894</v>
      </c>
      <c r="T244" s="72"/>
      <c r="U244" s="71">
        <v>135622841</v>
      </c>
      <c r="V244" s="71">
        <v>26748</v>
      </c>
      <c r="W244" s="71">
        <v>454</v>
      </c>
      <c r="X244" s="71">
        <v>314654</v>
      </c>
      <c r="Y244" s="71">
        <v>399152</v>
      </c>
      <c r="Z244" s="71">
        <v>394722</v>
      </c>
      <c r="AA244" s="71">
        <v>78919</v>
      </c>
      <c r="AB244" s="71">
        <v>925951</v>
      </c>
      <c r="AC244" s="71">
        <v>8783141.833333334</v>
      </c>
      <c r="AD244" s="71">
        <v>149.30548282894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1821</v>
      </c>
      <c r="B245" s="70">
        <v>193</v>
      </c>
      <c r="C245" s="70">
        <v>6</v>
      </c>
      <c r="D245" s="70">
        <v>12</v>
      </c>
      <c r="E245" s="70">
        <v>2009</v>
      </c>
      <c r="F245" s="70" t="s">
        <v>176</v>
      </c>
      <c r="G245" s="70" t="s">
        <v>1542</v>
      </c>
      <c r="H245" s="70" t="s">
        <v>1543</v>
      </c>
      <c r="I245" s="148"/>
      <c r="J245" s="71">
        <v>3775.3332639245909</v>
      </c>
      <c r="K245" s="71">
        <v>45.774355220999396</v>
      </c>
      <c r="L245" s="71">
        <v>35.707840869228988</v>
      </c>
      <c r="M245" s="71">
        <v>1625.767013146211</v>
      </c>
      <c r="N245" s="71">
        <v>1108.9027694745221</v>
      </c>
      <c r="O245" s="71">
        <v>782.60313676000567</v>
      </c>
      <c r="P245" s="71">
        <v>386.36211223338398</v>
      </c>
      <c r="Q245" s="71">
        <v>54.357681176214101</v>
      </c>
      <c r="R245" s="71">
        <v>42.188528122538621</v>
      </c>
      <c r="S245" s="71">
        <v>144.73621781704</v>
      </c>
      <c r="T245" s="72"/>
      <c r="U245" s="71">
        <v>107489664</v>
      </c>
      <c r="V245" s="71">
        <v>30821</v>
      </c>
      <c r="W245" s="71">
        <v>644</v>
      </c>
      <c r="X245" s="71">
        <v>367392</v>
      </c>
      <c r="Y245" s="71">
        <v>405271</v>
      </c>
      <c r="Z245" s="71">
        <v>395625</v>
      </c>
      <c r="AA245" s="71">
        <v>77763</v>
      </c>
      <c r="AB245" s="71">
        <v>932421</v>
      </c>
      <c r="AC245" s="71">
        <v>7774234.833333333</v>
      </c>
      <c r="AD245" s="71">
        <v>144.73621781704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8666.6650000000009</v>
      </c>
      <c r="BK245" s="71">
        <v>146.18899999999999</v>
      </c>
      <c r="BL245" s="71">
        <v>697.72399999999993</v>
      </c>
      <c r="BM245" s="71">
        <v>0</v>
      </c>
      <c r="BN245" s="72"/>
      <c r="BO245" s="71">
        <v>0</v>
      </c>
      <c r="BP245" s="71">
        <v>0</v>
      </c>
      <c r="BQ245" s="71">
        <v>30</v>
      </c>
      <c r="BR245" s="71">
        <v>7</v>
      </c>
      <c r="BS245" s="71">
        <v>64</v>
      </c>
      <c r="BT245" s="71">
        <v>0</v>
      </c>
      <c r="BU245"/>
      <c r="BV245" s="70">
        <v>8997.5529999999999</v>
      </c>
      <c r="BW245" s="70">
        <v>128.708</v>
      </c>
      <c r="BX245" s="70">
        <v>305.22000000000003</v>
      </c>
      <c r="BY245" s="70">
        <v>7.7370000000000001</v>
      </c>
      <c r="BZ245" s="70">
        <v>71.36</v>
      </c>
      <c r="CA245" s="70">
        <v>0</v>
      </c>
      <c r="CB245" s="70">
        <v>0</v>
      </c>
      <c r="CC245" s="70">
        <v>0</v>
      </c>
      <c r="CD245" s="70">
        <v>0</v>
      </c>
    </row>
    <row r="246" spans="1:82">
      <c r="A246" s="70" t="s">
        <v>1822</v>
      </c>
      <c r="B246" s="70">
        <v>194</v>
      </c>
      <c r="C246" s="70">
        <v>7</v>
      </c>
      <c r="D246" s="70">
        <v>12</v>
      </c>
      <c r="E246" s="70">
        <v>2010</v>
      </c>
      <c r="F246" s="70" t="s">
        <v>177</v>
      </c>
      <c r="G246" s="70" t="s">
        <v>1542</v>
      </c>
      <c r="H246" s="70" t="s">
        <v>1543</v>
      </c>
      <c r="I246" s="148"/>
      <c r="J246" s="71">
        <v>4114.9745118895471</v>
      </c>
      <c r="K246" s="71">
        <v>48.782884972821073</v>
      </c>
      <c r="L246" s="71">
        <v>33.806636354373687</v>
      </c>
      <c r="M246" s="71">
        <v>1622.845855344789</v>
      </c>
      <c r="N246" s="71">
        <v>1145.7136583177451</v>
      </c>
      <c r="O246" s="71">
        <v>782.28339165240493</v>
      </c>
      <c r="P246" s="71">
        <v>394.95363676630677</v>
      </c>
      <c r="Q246" s="71">
        <v>56.994491087828898</v>
      </c>
      <c r="R246" s="71">
        <v>47.331816100257349</v>
      </c>
      <c r="S246" s="71">
        <v>151.1198636558</v>
      </c>
      <c r="T246" s="72"/>
      <c r="U246" s="71">
        <v>106317331</v>
      </c>
      <c r="V246" s="71">
        <v>30821</v>
      </c>
      <c r="W246" s="71">
        <v>644</v>
      </c>
      <c r="X246" s="71">
        <v>367392</v>
      </c>
      <c r="Y246" s="71">
        <v>409902</v>
      </c>
      <c r="Z246" s="71">
        <v>397301</v>
      </c>
      <c r="AA246" s="71">
        <v>77507</v>
      </c>
      <c r="AB246" s="71">
        <v>936809</v>
      </c>
      <c r="AC246" s="71">
        <v>8265487.166666667</v>
      </c>
      <c r="AD246" s="71">
        <v>151.1198636558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9380.9009999999998</v>
      </c>
      <c r="BK246" s="71">
        <v>153.81399999999999</v>
      </c>
      <c r="BL246" s="71">
        <v>660.97699999999998</v>
      </c>
      <c r="BM246" s="71">
        <v>0</v>
      </c>
      <c r="BN246" s="72"/>
      <c r="BO246" s="71">
        <v>0</v>
      </c>
      <c r="BP246" s="71">
        <v>0</v>
      </c>
      <c r="BQ246" s="71">
        <v>32</v>
      </c>
      <c r="BR246" s="71">
        <v>7</v>
      </c>
      <c r="BS246" s="71">
        <v>66</v>
      </c>
      <c r="BT246" s="71">
        <v>0</v>
      </c>
      <c r="BU246"/>
      <c r="BV246" s="70">
        <v>9713.18</v>
      </c>
      <c r="BW246" s="70">
        <v>118.49</v>
      </c>
      <c r="BX246" s="70">
        <v>299.75900000000001</v>
      </c>
      <c r="BY246" s="70">
        <v>8.2349999999999994</v>
      </c>
      <c r="BZ246" s="70">
        <v>56.027999999999999</v>
      </c>
      <c r="CA246" s="70">
        <v>0</v>
      </c>
      <c r="CB246" s="70">
        <v>0</v>
      </c>
      <c r="CC246" s="70">
        <v>0</v>
      </c>
      <c r="CD246" s="70">
        <v>0</v>
      </c>
    </row>
    <row r="247" spans="1:82">
      <c r="A247" s="70" t="s">
        <v>1823</v>
      </c>
      <c r="B247" s="70">
        <v>195</v>
      </c>
      <c r="C247" s="70">
        <v>8</v>
      </c>
      <c r="D247" s="70">
        <v>12</v>
      </c>
      <c r="E247" s="70">
        <v>2011</v>
      </c>
      <c r="F247" s="70" t="s">
        <v>178</v>
      </c>
      <c r="G247" s="70" t="s">
        <v>1542</v>
      </c>
      <c r="H247" s="70" t="s">
        <v>1543</v>
      </c>
      <c r="I247" s="148"/>
      <c r="J247" s="71">
        <v>4228.6786159437324</v>
      </c>
      <c r="K247" s="71">
        <v>77.008483380627894</v>
      </c>
      <c r="L247" s="71">
        <v>32.959504133121399</v>
      </c>
      <c r="M247" s="71">
        <v>1880.147575087183</v>
      </c>
      <c r="N247" s="71">
        <v>1213.2445945837519</v>
      </c>
      <c r="O247" s="71">
        <v>775.28721835946783</v>
      </c>
      <c r="P247" s="71">
        <v>387.61269463267246</v>
      </c>
      <c r="Q247" s="71">
        <v>65.766134018119004</v>
      </c>
      <c r="R247" s="71">
        <v>45.395209137479718</v>
      </c>
      <c r="S247" s="71">
        <v>127.5986958769</v>
      </c>
      <c r="T247" s="72"/>
      <c r="U247" s="71">
        <v>114383262</v>
      </c>
      <c r="V247" s="71">
        <v>30821</v>
      </c>
      <c r="W247" s="71">
        <v>644</v>
      </c>
      <c r="X247" s="71">
        <v>367392</v>
      </c>
      <c r="Y247" s="71">
        <v>413084</v>
      </c>
      <c r="Z247" s="71">
        <v>402302</v>
      </c>
      <c r="AA247" s="71">
        <v>78330</v>
      </c>
      <c r="AB247" s="71">
        <v>937146</v>
      </c>
      <c r="AC247" s="71">
        <v>7914189.5</v>
      </c>
      <c r="AD247" s="71">
        <v>127.5986958769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9009.3320000000003</v>
      </c>
      <c r="BK247" s="71">
        <v>167.03399999999999</v>
      </c>
      <c r="BL247" s="71">
        <v>566.03300000000002</v>
      </c>
      <c r="BM247" s="71">
        <v>0</v>
      </c>
      <c r="BN247" s="72"/>
      <c r="BO247" s="71">
        <v>0</v>
      </c>
      <c r="BP247" s="71">
        <v>0</v>
      </c>
      <c r="BQ247" s="71">
        <v>32</v>
      </c>
      <c r="BR247" s="71">
        <v>7</v>
      </c>
      <c r="BS247" s="71">
        <v>63</v>
      </c>
      <c r="BT247" s="71">
        <v>0</v>
      </c>
      <c r="BU247"/>
      <c r="BV247" s="70">
        <v>9260.902</v>
      </c>
      <c r="BW247" s="70">
        <v>105.797</v>
      </c>
      <c r="BX247" s="70">
        <v>312.02600000000001</v>
      </c>
      <c r="BY247" s="70">
        <v>7.532</v>
      </c>
      <c r="BZ247" s="70">
        <v>56.142000000000003</v>
      </c>
      <c r="CA247" s="70">
        <v>0</v>
      </c>
      <c r="CB247" s="70">
        <v>0</v>
      </c>
      <c r="CC247" s="70">
        <v>0</v>
      </c>
      <c r="CD247" s="70">
        <v>0</v>
      </c>
    </row>
    <row r="248" spans="1:82">
      <c r="A248" s="70" t="s">
        <v>1824</v>
      </c>
      <c r="B248" s="70">
        <v>196</v>
      </c>
      <c r="C248" s="70">
        <v>9</v>
      </c>
      <c r="D248" s="70">
        <v>12</v>
      </c>
      <c r="E248" s="70">
        <v>2012</v>
      </c>
      <c r="F248" s="70" t="s">
        <v>179</v>
      </c>
      <c r="G248" s="70" t="s">
        <v>1542</v>
      </c>
      <c r="H248" s="70" t="s">
        <v>1543</v>
      </c>
      <c r="I248" s="148"/>
      <c r="J248" s="71">
        <v>4127.1694100894356</v>
      </c>
      <c r="K248" s="71">
        <v>76.405822792602521</v>
      </c>
      <c r="L248" s="71">
        <v>33.091037025307109</v>
      </c>
      <c r="M248" s="71">
        <v>2101.0701966031902</v>
      </c>
      <c r="N248" s="71">
        <v>1375.8006549297229</v>
      </c>
      <c r="O248" s="71">
        <v>777.06556220602999</v>
      </c>
      <c r="P248" s="71">
        <v>391.91814899138114</v>
      </c>
      <c r="Q248" s="71">
        <v>73.055887891821399</v>
      </c>
      <c r="R248" s="71">
        <v>48.377190168754943</v>
      </c>
      <c r="S248" s="71">
        <v>130.54980669009001</v>
      </c>
      <c r="T248" s="72"/>
      <c r="U248" s="71">
        <v>112174530</v>
      </c>
      <c r="V248" s="71">
        <v>30821</v>
      </c>
      <c r="W248" s="71">
        <v>644</v>
      </c>
      <c r="X248" s="71">
        <v>367392</v>
      </c>
      <c r="Y248" s="71">
        <v>426105</v>
      </c>
      <c r="Z248" s="71">
        <v>406423</v>
      </c>
      <c r="AA248" s="71">
        <v>78752</v>
      </c>
      <c r="AB248" s="71">
        <v>958161</v>
      </c>
      <c r="AC248" s="71">
        <v>8215618.166666667</v>
      </c>
      <c r="AD248" s="71">
        <v>130.54980669009001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9458.8649999999998</v>
      </c>
      <c r="BK248" s="71">
        <v>168.65100000000001</v>
      </c>
      <c r="BL248" s="71">
        <v>656.91499999999996</v>
      </c>
      <c r="BM248" s="71">
        <v>0</v>
      </c>
      <c r="BN248" s="72"/>
      <c r="BO248" s="71">
        <v>0</v>
      </c>
      <c r="BP248" s="71">
        <v>0</v>
      </c>
      <c r="BQ248" s="71">
        <v>33</v>
      </c>
      <c r="BR248" s="71">
        <v>7</v>
      </c>
      <c r="BS248" s="71">
        <v>67</v>
      </c>
      <c r="BT248" s="71">
        <v>0</v>
      </c>
      <c r="BU248"/>
      <c r="BV248" s="70">
        <v>9794.5750000000007</v>
      </c>
      <c r="BW248" s="70">
        <v>105.797</v>
      </c>
      <c r="BX248" s="70">
        <v>318.15899999999999</v>
      </c>
      <c r="BY248" s="70">
        <v>10.365</v>
      </c>
      <c r="BZ248" s="70">
        <v>55.534999999999997</v>
      </c>
      <c r="CA248" s="70">
        <v>0</v>
      </c>
      <c r="CB248" s="70">
        <v>0</v>
      </c>
      <c r="CC248" s="70">
        <v>0</v>
      </c>
      <c r="CD248" s="70">
        <v>0</v>
      </c>
    </row>
    <row r="249" spans="1:82">
      <c r="A249" s="70" t="s">
        <v>1825</v>
      </c>
      <c r="B249" s="70">
        <v>197</v>
      </c>
      <c r="C249" s="70">
        <v>10</v>
      </c>
      <c r="D249" s="70">
        <v>12</v>
      </c>
      <c r="E249" s="70">
        <v>2013</v>
      </c>
      <c r="F249" s="70" t="s">
        <v>180</v>
      </c>
      <c r="G249" s="70" t="s">
        <v>1542</v>
      </c>
      <c r="H249" s="70" t="s">
        <v>1543</v>
      </c>
      <c r="I249" s="148"/>
      <c r="J249" s="71">
        <v>4308.8205070955946</v>
      </c>
      <c r="K249" s="71">
        <v>68.09952254964611</v>
      </c>
      <c r="L249" s="71">
        <v>33.099440037025573</v>
      </c>
      <c r="M249" s="71">
        <v>2083.1829153952208</v>
      </c>
      <c r="N249" s="71">
        <v>1457.4760163300591</v>
      </c>
      <c r="O249" s="71">
        <v>753.10757951507514</v>
      </c>
      <c r="P249" s="71">
        <v>395.39804035084188</v>
      </c>
      <c r="Q249" s="71">
        <v>74.264643145665104</v>
      </c>
      <c r="R249" s="71">
        <v>45.208233408221759</v>
      </c>
      <c r="S249" s="71">
        <v>130.51543888126</v>
      </c>
      <c r="T249" s="72"/>
      <c r="U249" s="71">
        <v>114079815</v>
      </c>
      <c r="V249" s="71">
        <v>30821</v>
      </c>
      <c r="W249" s="71">
        <v>644</v>
      </c>
      <c r="X249" s="71">
        <v>367392</v>
      </c>
      <c r="Y249" s="71">
        <v>429502</v>
      </c>
      <c r="Z249" s="71">
        <v>411479</v>
      </c>
      <c r="AA249" s="71">
        <v>79153</v>
      </c>
      <c r="AB249" s="71">
        <v>960051</v>
      </c>
      <c r="AC249" s="71">
        <v>7494250.666666667</v>
      </c>
      <c r="AD249" s="71">
        <v>130.51543888126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9515.8909999999996</v>
      </c>
      <c r="BK249" s="71">
        <v>183.95699999999999</v>
      </c>
      <c r="BL249" s="71">
        <v>699.57550200000003</v>
      </c>
      <c r="BM249" s="71">
        <v>0</v>
      </c>
      <c r="BN249" s="72"/>
      <c r="BO249" s="71">
        <v>0</v>
      </c>
      <c r="BP249" s="71">
        <v>0</v>
      </c>
      <c r="BQ249" s="71">
        <v>31</v>
      </c>
      <c r="BR249" s="71">
        <v>7</v>
      </c>
      <c r="BS249" s="71">
        <v>63</v>
      </c>
      <c r="BT249" s="71">
        <v>0</v>
      </c>
      <c r="BU249"/>
      <c r="BV249" s="70">
        <v>9898.8520000000008</v>
      </c>
      <c r="BW249" s="70">
        <v>86.963999999999999</v>
      </c>
      <c r="BX249" s="70">
        <v>335.73500000000001</v>
      </c>
      <c r="BY249" s="70">
        <v>10.448722999999999</v>
      </c>
      <c r="BZ249" s="70">
        <v>67.423778999999996</v>
      </c>
      <c r="CA249" s="70">
        <v>0</v>
      </c>
      <c r="CB249" s="70">
        <v>0</v>
      </c>
      <c r="CC249" s="70">
        <v>0</v>
      </c>
      <c r="CD249" s="70">
        <v>0</v>
      </c>
    </row>
    <row r="250" spans="1:82">
      <c r="A250" s="70" t="s">
        <v>1826</v>
      </c>
      <c r="B250" s="70">
        <v>198</v>
      </c>
      <c r="C250" s="70">
        <v>11</v>
      </c>
      <c r="D250" s="70">
        <v>12</v>
      </c>
      <c r="E250" s="70">
        <v>2014</v>
      </c>
      <c r="F250" s="70" t="s">
        <v>181</v>
      </c>
      <c r="G250" s="70" t="s">
        <v>1542</v>
      </c>
      <c r="H250" s="70" t="s">
        <v>1543</v>
      </c>
      <c r="I250" s="148"/>
      <c r="J250" s="71">
        <v>4236.4463710843002</v>
      </c>
      <c r="K250" s="71">
        <v>71.024852623933128</v>
      </c>
      <c r="L250" s="71">
        <v>17.765045487109511</v>
      </c>
      <c r="M250" s="71">
        <v>1958.181374253561</v>
      </c>
      <c r="N250" s="71">
        <v>1212.524947068159</v>
      </c>
      <c r="O250" s="71">
        <v>719.26481875539582</v>
      </c>
      <c r="P250" s="71">
        <v>401.12887184671723</v>
      </c>
      <c r="Q250" s="71">
        <v>71.425057136137397</v>
      </c>
      <c r="R250" s="71">
        <v>47.523889897238853</v>
      </c>
      <c r="S250" s="71">
        <v>121.87803808895499</v>
      </c>
      <c r="T250" s="72"/>
      <c r="U250" s="71">
        <v>123474877</v>
      </c>
      <c r="V250" s="71">
        <v>29706</v>
      </c>
      <c r="W250" s="71">
        <v>310</v>
      </c>
      <c r="X250" s="71">
        <v>375518</v>
      </c>
      <c r="Y250" s="71">
        <v>434331</v>
      </c>
      <c r="Z250" s="71">
        <v>413904</v>
      </c>
      <c r="AA250" s="71">
        <v>79885</v>
      </c>
      <c r="AB250" s="71">
        <v>962376</v>
      </c>
      <c r="AC250" s="71">
        <v>7902893</v>
      </c>
      <c r="AD250" s="71">
        <v>121.87803808895499</v>
      </c>
      <c r="AE250" s="72"/>
      <c r="AF250" s="71"/>
      <c r="AG250" s="71"/>
      <c r="AH250" s="71"/>
      <c r="AI250" s="71"/>
      <c r="AJ250" s="71"/>
      <c r="AK250" s="71"/>
      <c r="AL250" s="71"/>
      <c r="AM250" s="71"/>
      <c r="AN250" s="71"/>
      <c r="AO250" s="71"/>
      <c r="AP250" s="71"/>
      <c r="AQ250" s="72"/>
      <c r="AR250" s="71">
        <v>4484</v>
      </c>
      <c r="AS250" s="71">
        <v>917</v>
      </c>
      <c r="AT250" s="71">
        <v>0</v>
      </c>
      <c r="AU250" s="71">
        <v>1</v>
      </c>
      <c r="AV250" s="71">
        <v>0</v>
      </c>
      <c r="AW250" s="71">
        <v>0</v>
      </c>
      <c r="AX250" s="71"/>
      <c r="AY250" s="72"/>
      <c r="AZ250" s="71">
        <v>17862.7</v>
      </c>
      <c r="BA250" s="71">
        <v>38228.5</v>
      </c>
      <c r="BB250" s="71">
        <v>0</v>
      </c>
      <c r="BC250" s="71">
        <v>350</v>
      </c>
      <c r="BD250" s="71">
        <v>0</v>
      </c>
      <c r="BE250" s="71">
        <v>0</v>
      </c>
      <c r="BF250" s="71"/>
      <c r="BG250" s="72"/>
      <c r="BH250" s="71">
        <v>0</v>
      </c>
      <c r="BI250" s="71">
        <v>0</v>
      </c>
      <c r="BJ250" s="71">
        <v>10160.583000000001</v>
      </c>
      <c r="BK250" s="71">
        <v>227.267</v>
      </c>
      <c r="BL250" s="71">
        <v>721.85800000000006</v>
      </c>
      <c r="BM250" s="71">
        <v>0</v>
      </c>
      <c r="BN250" s="72"/>
      <c r="BO250" s="71">
        <v>0</v>
      </c>
      <c r="BP250" s="71">
        <v>0</v>
      </c>
      <c r="BQ250" s="71">
        <v>33</v>
      </c>
      <c r="BR250" s="71">
        <v>7</v>
      </c>
      <c r="BS250" s="71">
        <v>68</v>
      </c>
      <c r="BT250" s="71">
        <v>0</v>
      </c>
      <c r="BU250"/>
      <c r="BV250" s="70">
        <v>10286.789000000001</v>
      </c>
      <c r="BW250" s="70">
        <v>143.59</v>
      </c>
      <c r="BX250" s="70">
        <v>590.52200000000005</v>
      </c>
      <c r="BY250" s="70">
        <v>9.9239999999999995</v>
      </c>
      <c r="BZ250" s="70">
        <v>78.882999999999996</v>
      </c>
      <c r="CA250" s="70">
        <v>0</v>
      </c>
      <c r="CB250" s="70">
        <v>0</v>
      </c>
      <c r="CC250" s="70">
        <v>0</v>
      </c>
      <c r="CD250" s="70">
        <v>0</v>
      </c>
    </row>
    <row r="251" spans="1:82">
      <c r="A251" s="70" t="s">
        <v>1827</v>
      </c>
      <c r="B251" s="70">
        <v>199</v>
      </c>
      <c r="C251" s="70">
        <v>12</v>
      </c>
      <c r="D251" s="70">
        <v>12</v>
      </c>
      <c r="E251" s="70">
        <v>2015</v>
      </c>
      <c r="F251" s="70" t="s">
        <v>182</v>
      </c>
      <c r="G251" s="70" t="s">
        <v>1542</v>
      </c>
      <c r="H251" s="70" t="s">
        <v>1543</v>
      </c>
      <c r="I251" s="148"/>
      <c r="J251" s="71">
        <v>4520.5120376304976</v>
      </c>
      <c r="K251" s="71">
        <v>70.53358127638775</v>
      </c>
      <c r="L251" s="71">
        <v>18.660708871194849</v>
      </c>
      <c r="M251" s="71">
        <v>1989.4418974081921</v>
      </c>
      <c r="N251" s="71">
        <v>1140.414949795266</v>
      </c>
      <c r="O251" s="71">
        <v>718.86140982343215</v>
      </c>
      <c r="P251" s="71">
        <v>403.9534099007073</v>
      </c>
      <c r="Q251" s="71">
        <v>70.0693231986982</v>
      </c>
      <c r="R251" s="71">
        <v>46.465843871019629</v>
      </c>
      <c r="S251" s="71">
        <v>121.30286974252</v>
      </c>
      <c r="T251" s="72"/>
      <c r="U251" s="71">
        <v>130262931</v>
      </c>
      <c r="V251" s="71">
        <v>29706</v>
      </c>
      <c r="W251" s="71">
        <v>310</v>
      </c>
      <c r="X251" s="71">
        <v>375518</v>
      </c>
      <c r="Y251" s="71">
        <v>439517</v>
      </c>
      <c r="Z251" s="71">
        <v>417653</v>
      </c>
      <c r="AA251" s="71">
        <v>80384</v>
      </c>
      <c r="AB251" s="71">
        <v>964424</v>
      </c>
      <c r="AC251" s="71">
        <v>7942577.833333333</v>
      </c>
      <c r="AD251" s="71">
        <v>121.30286974252</v>
      </c>
      <c r="AE251" s="72"/>
      <c r="AF251" s="71">
        <v>1399023929.678961</v>
      </c>
      <c r="AG251" s="71">
        <v>60697292.950857148</v>
      </c>
      <c r="AH251" s="71">
        <v>3899578.6817855188</v>
      </c>
      <c r="AI251" s="71">
        <v>2822668751.7058172</v>
      </c>
      <c r="AJ251" s="71">
        <v>1573103514.9235289</v>
      </c>
      <c r="AK251" s="71">
        <v>0</v>
      </c>
      <c r="AL251" s="71">
        <v>0</v>
      </c>
      <c r="AM251" s="71">
        <v>132170263.5934782</v>
      </c>
      <c r="AN251" s="71">
        <v>0</v>
      </c>
      <c r="AO251" s="71">
        <v>0</v>
      </c>
      <c r="AP251" s="71">
        <v>5991563331.5344276</v>
      </c>
      <c r="AQ251" s="72"/>
      <c r="AR251" s="71">
        <v>5548</v>
      </c>
      <c r="AS251" s="71">
        <v>1427</v>
      </c>
      <c r="AT251" s="71">
        <v>0</v>
      </c>
      <c r="AU251" s="71">
        <v>1</v>
      </c>
      <c r="AV251" s="71">
        <v>0</v>
      </c>
      <c r="AW251" s="71">
        <v>0</v>
      </c>
      <c r="AX251" s="71"/>
      <c r="AY251" s="72"/>
      <c r="AZ251" s="71">
        <v>22399.1</v>
      </c>
      <c r="BA251" s="71">
        <v>62297.5</v>
      </c>
      <c r="BB251" s="71">
        <v>0</v>
      </c>
      <c r="BC251" s="71">
        <v>350</v>
      </c>
      <c r="BD251" s="71">
        <v>0</v>
      </c>
      <c r="BE251" s="71">
        <v>0</v>
      </c>
      <c r="BF251" s="71"/>
      <c r="BG251" s="72"/>
      <c r="BH251" s="71">
        <v>0</v>
      </c>
      <c r="BI251" s="71">
        <v>0</v>
      </c>
      <c r="BJ251" s="71">
        <v>9366.0040000000008</v>
      </c>
      <c r="BK251" s="71">
        <v>332.13099999999997</v>
      </c>
      <c r="BL251" s="71">
        <v>713.572</v>
      </c>
      <c r="BM251" s="71">
        <v>0</v>
      </c>
      <c r="BN251" s="72"/>
      <c r="BO251" s="71">
        <v>0</v>
      </c>
      <c r="BP251" s="71">
        <v>0</v>
      </c>
      <c r="BQ251" s="71">
        <v>31</v>
      </c>
      <c r="BR251" s="71">
        <v>8</v>
      </c>
      <c r="BS251" s="71">
        <v>72</v>
      </c>
      <c r="BT251" s="71">
        <v>0</v>
      </c>
      <c r="BU251"/>
      <c r="BV251" s="70">
        <v>9915.768</v>
      </c>
      <c r="BW251" s="70">
        <v>100.498</v>
      </c>
      <c r="BX251" s="70">
        <v>305.29199999999997</v>
      </c>
      <c r="BY251" s="70">
        <v>10.965</v>
      </c>
      <c r="BZ251" s="70">
        <v>79.183999999999997</v>
      </c>
      <c r="CA251" s="70">
        <v>0</v>
      </c>
      <c r="CB251" s="70">
        <v>0</v>
      </c>
      <c r="CC251" s="70">
        <v>0</v>
      </c>
      <c r="CD251" s="70">
        <v>0</v>
      </c>
    </row>
    <row r="252" spans="1:82">
      <c r="A252" s="70" t="s">
        <v>1828</v>
      </c>
      <c r="B252" s="70">
        <v>200</v>
      </c>
      <c r="C252" s="70">
        <v>13</v>
      </c>
      <c r="D252" s="70">
        <v>12</v>
      </c>
      <c r="E252" s="70">
        <v>2016</v>
      </c>
      <c r="F252" s="70" t="s">
        <v>155</v>
      </c>
      <c r="G252" s="70" t="s">
        <v>1542</v>
      </c>
      <c r="H252" s="70" t="s">
        <v>1543</v>
      </c>
      <c r="I252" s="148"/>
      <c r="J252" s="71">
        <v>4057.7194221038999</v>
      </c>
      <c r="K252" s="71">
        <v>67.973569191163037</v>
      </c>
      <c r="L252" s="71">
        <v>21.705697849724277</v>
      </c>
      <c r="M252" s="71">
        <v>1710.968650329773</v>
      </c>
      <c r="N252" s="71">
        <v>1208.002545670744</v>
      </c>
      <c r="O252" s="71">
        <v>717.60301158178527</v>
      </c>
      <c r="P252" s="71">
        <v>399.39666042365917</v>
      </c>
      <c r="Q252" s="71">
        <v>68.202780517416116</v>
      </c>
      <c r="R252" s="71">
        <v>47.81013841426293</v>
      </c>
      <c r="S252" s="71">
        <v>131.15829516236499</v>
      </c>
      <c r="T252" s="72"/>
      <c r="U252" s="71">
        <v>110469860</v>
      </c>
      <c r="V252" s="71">
        <v>29706</v>
      </c>
      <c r="W252" s="71">
        <v>310</v>
      </c>
      <c r="X252" s="71">
        <v>375518</v>
      </c>
      <c r="Y252" s="71">
        <v>444226</v>
      </c>
      <c r="Z252" s="71">
        <v>422047</v>
      </c>
      <c r="AA252" s="71">
        <v>82202</v>
      </c>
      <c r="AB252" s="71">
        <v>965607</v>
      </c>
      <c r="AC252" s="71">
        <v>8165501.0230125627</v>
      </c>
      <c r="AD252" s="71">
        <v>131.15829516236499</v>
      </c>
      <c r="AE252" s="72"/>
      <c r="AF252" s="71">
        <v>1303223446.1835649</v>
      </c>
      <c r="AG252" s="71">
        <v>57834941.801636226</v>
      </c>
      <c r="AH252" s="71">
        <v>3590832.709247808</v>
      </c>
      <c r="AI252" s="71">
        <v>2626644570.1265931</v>
      </c>
      <c r="AJ252" s="71">
        <v>1668831555.525754</v>
      </c>
      <c r="AK252" s="71">
        <v>0</v>
      </c>
      <c r="AL252" s="71">
        <v>0</v>
      </c>
      <c r="AM252" s="71">
        <v>132435198.0627251</v>
      </c>
      <c r="AN252" s="71">
        <v>0</v>
      </c>
      <c r="AO252" s="71">
        <v>0</v>
      </c>
      <c r="AP252" s="71">
        <v>5792560544.4095211</v>
      </c>
      <c r="AQ252" s="72"/>
      <c r="AR252" s="71">
        <v>6480</v>
      </c>
      <c r="AS252" s="71">
        <v>1738</v>
      </c>
      <c r="AT252" s="71">
        <v>0</v>
      </c>
      <c r="AU252" s="71">
        <v>1</v>
      </c>
      <c r="AV252" s="71">
        <v>0</v>
      </c>
      <c r="AW252" s="71">
        <v>0</v>
      </c>
      <c r="AX252" s="71"/>
      <c r="AY252" s="72"/>
      <c r="AZ252" s="71">
        <v>26591.4</v>
      </c>
      <c r="BA252" s="71">
        <v>78434</v>
      </c>
      <c r="BB252" s="71">
        <v>0</v>
      </c>
      <c r="BC252" s="71">
        <v>350</v>
      </c>
      <c r="BD252" s="71">
        <v>0</v>
      </c>
      <c r="BE252" s="71">
        <v>0</v>
      </c>
      <c r="BF252" s="71"/>
      <c r="BG252" s="72"/>
      <c r="BH252" s="71">
        <v>0</v>
      </c>
      <c r="BI252" s="71">
        <v>0</v>
      </c>
      <c r="BJ252" s="71">
        <v>8597.7649999999994</v>
      </c>
      <c r="BK252" s="71">
        <v>327.15100000000001</v>
      </c>
      <c r="BL252" s="71">
        <v>694.64800000000002</v>
      </c>
      <c r="BM252" s="71">
        <v>0</v>
      </c>
      <c r="BN252" s="72"/>
      <c r="BO252" s="71">
        <v>0</v>
      </c>
      <c r="BP252" s="71">
        <v>0</v>
      </c>
      <c r="BQ252" s="71">
        <v>31</v>
      </c>
      <c r="BR252" s="71">
        <v>7</v>
      </c>
      <c r="BS252" s="71">
        <v>67</v>
      </c>
      <c r="BT252" s="71">
        <v>0</v>
      </c>
      <c r="BU252"/>
      <c r="BV252" s="70">
        <v>9162.4959999999992</v>
      </c>
      <c r="BW252" s="70">
        <v>102.224</v>
      </c>
      <c r="BX252" s="70">
        <v>279.38099999999997</v>
      </c>
      <c r="BY252" s="70">
        <v>6.98</v>
      </c>
      <c r="BZ252" s="70">
        <v>68.483000000000004</v>
      </c>
      <c r="CA252" s="70">
        <v>0</v>
      </c>
      <c r="CB252" s="70">
        <v>0</v>
      </c>
      <c r="CC252" s="70">
        <v>0</v>
      </c>
      <c r="CD252" s="70">
        <v>0</v>
      </c>
    </row>
    <row r="253" spans="1:82">
      <c r="A253" s="70" t="s">
        <v>1829</v>
      </c>
      <c r="B253" s="70">
        <v>201</v>
      </c>
      <c r="C253" s="70">
        <v>14</v>
      </c>
      <c r="D253" s="70">
        <v>12</v>
      </c>
      <c r="E253" s="70">
        <v>2017</v>
      </c>
      <c r="F253" s="70" t="s">
        <v>156</v>
      </c>
      <c r="G253" s="70" t="s">
        <v>1542</v>
      </c>
      <c r="H253" s="70" t="s">
        <v>1543</v>
      </c>
      <c r="I253" s="148"/>
      <c r="J253" s="71">
        <v>4216.4835217316322</v>
      </c>
      <c r="K253" s="71">
        <v>68.039683466418197</v>
      </c>
      <c r="L253" s="71">
        <v>19.909986387305086</v>
      </c>
      <c r="M253" s="71">
        <v>1735.9749859722156</v>
      </c>
      <c r="N253" s="71">
        <v>1354.5273281676134</v>
      </c>
      <c r="O253" s="71">
        <v>709.26362248562293</v>
      </c>
      <c r="P253" s="71">
        <v>401.921482217147</v>
      </c>
      <c r="Q253" s="71">
        <v>66.105580489210794</v>
      </c>
      <c r="R253" s="71">
        <v>45.863751343685671</v>
      </c>
      <c r="S253" s="71">
        <v>125.2265284042</v>
      </c>
      <c r="T253" s="72"/>
      <c r="U253" s="71">
        <v>122292065</v>
      </c>
      <c r="V253" s="71">
        <v>29706</v>
      </c>
      <c r="W253" s="71">
        <v>310</v>
      </c>
      <c r="X253" s="71">
        <v>375518</v>
      </c>
      <c r="Y253" s="71">
        <v>450211</v>
      </c>
      <c r="Z253" s="71">
        <v>424062</v>
      </c>
      <c r="AA253" s="71">
        <v>83249</v>
      </c>
      <c r="AB253" s="71">
        <v>967832</v>
      </c>
      <c r="AC253" s="71">
        <v>7988501.8333333302</v>
      </c>
      <c r="AD253" s="71">
        <v>125.2265284042</v>
      </c>
      <c r="AE253" s="72"/>
      <c r="AF253" s="71">
        <v>1352650567.5754759</v>
      </c>
      <c r="AG253" s="71">
        <v>58442570.645653076</v>
      </c>
      <c r="AH253" s="71">
        <v>4415375.4852198726</v>
      </c>
      <c r="AI253" s="71">
        <v>2793637757.1918569</v>
      </c>
      <c r="AJ253" s="71">
        <v>1896403227.4589319</v>
      </c>
      <c r="AK253" s="71">
        <v>0</v>
      </c>
      <c r="AL253" s="71">
        <v>0</v>
      </c>
      <c r="AM253" s="71">
        <v>132948064.3096099</v>
      </c>
      <c r="AN253" s="71">
        <v>0</v>
      </c>
      <c r="AO253" s="71">
        <v>0</v>
      </c>
      <c r="AP253" s="71">
        <v>6238497562.666748</v>
      </c>
      <c r="AQ253" s="72"/>
      <c r="AR253" s="71">
        <v>7222</v>
      </c>
      <c r="AS253" s="71">
        <v>1991</v>
      </c>
      <c r="AT253" s="71">
        <v>0</v>
      </c>
      <c r="AU253" s="71">
        <v>1</v>
      </c>
      <c r="AV253" s="71">
        <v>0</v>
      </c>
      <c r="AW253" s="71">
        <v>0</v>
      </c>
      <c r="AX253" s="71"/>
      <c r="AY253" s="72"/>
      <c r="AZ253" s="71">
        <v>30061.8</v>
      </c>
      <c r="BA253" s="71">
        <v>92111.199999999895</v>
      </c>
      <c r="BB253" s="71">
        <v>0</v>
      </c>
      <c r="BC253" s="71">
        <v>350</v>
      </c>
      <c r="BD253" s="71">
        <v>0</v>
      </c>
      <c r="BE253" s="71">
        <v>0</v>
      </c>
      <c r="BF253" s="71"/>
      <c r="BG253" s="72"/>
      <c r="BH253" s="71">
        <v>0</v>
      </c>
      <c r="BI253" s="71">
        <v>0</v>
      </c>
      <c r="BJ253" s="71">
        <v>8306.9740000000002</v>
      </c>
      <c r="BK253" s="71">
        <v>316.423</v>
      </c>
      <c r="BL253" s="71">
        <v>668.41599999999994</v>
      </c>
      <c r="BM253" s="71">
        <v>0</v>
      </c>
      <c r="BN253" s="72"/>
      <c r="BO253" s="71">
        <v>0</v>
      </c>
      <c r="BP253" s="71">
        <v>0</v>
      </c>
      <c r="BQ253" s="71">
        <v>30</v>
      </c>
      <c r="BR253" s="71">
        <v>6</v>
      </c>
      <c r="BS253" s="71">
        <v>62</v>
      </c>
      <c r="BT253" s="71">
        <v>0</v>
      </c>
      <c r="BU253"/>
      <c r="BV253" s="70">
        <v>8840.2749999999996</v>
      </c>
      <c r="BW253" s="70">
        <v>108.462</v>
      </c>
      <c r="BX253" s="70">
        <v>272.14800000000002</v>
      </c>
      <c r="BY253" s="70">
        <v>7.4939999999999998</v>
      </c>
      <c r="BZ253" s="70">
        <v>63.433999999999997</v>
      </c>
      <c r="CA253" s="70">
        <v>0</v>
      </c>
      <c r="CB253" s="70">
        <v>0</v>
      </c>
      <c r="CC253" s="70">
        <v>0</v>
      </c>
      <c r="CD253" s="70">
        <v>0</v>
      </c>
    </row>
    <row r="254" spans="1:82">
      <c r="A254" s="70" t="s">
        <v>1830</v>
      </c>
      <c r="B254" s="70">
        <v>202</v>
      </c>
      <c r="C254" s="70">
        <v>15</v>
      </c>
      <c r="D254" s="70">
        <v>12</v>
      </c>
      <c r="E254" s="70">
        <v>2018</v>
      </c>
      <c r="F254" s="70" t="s">
        <v>183</v>
      </c>
      <c r="G254" s="1064" t="s">
        <v>1542</v>
      </c>
      <c r="H254" s="70" t="s">
        <v>1543</v>
      </c>
      <c r="I254" s="148"/>
      <c r="J254" s="71">
        <v>4090.9160212251177</v>
      </c>
      <c r="K254" s="71">
        <v>64.24690689873195</v>
      </c>
      <c r="L254" s="71">
        <v>18.619733875382948</v>
      </c>
      <c r="M254" s="71">
        <v>1771.1405760758271</v>
      </c>
      <c r="N254" s="71">
        <v>1149.3096208399124</v>
      </c>
      <c r="O254" s="71">
        <v>699.33030918866905</v>
      </c>
      <c r="P254" s="71">
        <v>400.06204893976576</v>
      </c>
      <c r="Q254" s="71">
        <v>61.482514039628803</v>
      </c>
      <c r="R254" s="71">
        <v>46.497246183066231</v>
      </c>
      <c r="S254" s="71">
        <v>138.1953785124</v>
      </c>
      <c r="T254" s="72"/>
      <c r="U254" s="71">
        <v>131626520</v>
      </c>
      <c r="V254" s="71">
        <v>29706</v>
      </c>
      <c r="W254" s="71">
        <v>310</v>
      </c>
      <c r="X254" s="71">
        <v>375518</v>
      </c>
      <c r="Y254" s="71">
        <v>456174</v>
      </c>
      <c r="Z254" s="71">
        <v>426129</v>
      </c>
      <c r="AA254" s="71">
        <v>83697</v>
      </c>
      <c r="AB254" s="71">
        <v>970049</v>
      </c>
      <c r="AC254" s="71">
        <v>8067102.833333334</v>
      </c>
      <c r="AD254" s="71">
        <v>138.1953785124</v>
      </c>
      <c r="AE254" s="72"/>
      <c r="AF254" s="71">
        <v>1355062029.8272359</v>
      </c>
      <c r="AG254" s="71">
        <v>53290076.692201063</v>
      </c>
      <c r="AH254" s="71">
        <v>4169843.0516475532</v>
      </c>
      <c r="AI254" s="71">
        <v>2786245936.420125</v>
      </c>
      <c r="AJ254" s="71">
        <v>1724929570.7511129</v>
      </c>
      <c r="AK254" s="71">
        <v>0</v>
      </c>
      <c r="AL254" s="71">
        <v>0</v>
      </c>
      <c r="AM254" s="71">
        <v>133528322.2947243</v>
      </c>
      <c r="AN254" s="71">
        <v>0</v>
      </c>
      <c r="AO254" s="71">
        <v>0</v>
      </c>
      <c r="AP254" s="71">
        <v>6057225779.0370474</v>
      </c>
      <c r="AQ254" s="72"/>
      <c r="AR254" s="71">
        <v>8077</v>
      </c>
      <c r="AS254" s="71">
        <v>2171</v>
      </c>
      <c r="AT254" s="71">
        <v>0</v>
      </c>
      <c r="AU254" s="71">
        <v>1</v>
      </c>
      <c r="AV254" s="71">
        <v>0</v>
      </c>
      <c r="AW254" s="71">
        <v>0</v>
      </c>
      <c r="AX254" s="71"/>
      <c r="AY254" s="72"/>
      <c r="AZ254" s="71">
        <v>34048.100000000006</v>
      </c>
      <c r="BA254" s="71">
        <v>100799.4</v>
      </c>
      <c r="BB254" s="71">
        <v>0</v>
      </c>
      <c r="BC254" s="71">
        <v>350</v>
      </c>
      <c r="BD254" s="71">
        <v>0</v>
      </c>
      <c r="BE254" s="71">
        <v>0</v>
      </c>
      <c r="BF254" s="71"/>
      <c r="BG254" s="72"/>
      <c r="BH254" s="71">
        <v>0</v>
      </c>
      <c r="BI254" s="71">
        <v>0</v>
      </c>
      <c r="BJ254" s="71">
        <v>8004.12</v>
      </c>
      <c r="BK254" s="71">
        <v>208.142</v>
      </c>
      <c r="BL254" s="71">
        <v>650.005</v>
      </c>
      <c r="BM254" s="71">
        <v>0</v>
      </c>
      <c r="BN254" s="72"/>
      <c r="BO254" s="71">
        <v>0</v>
      </c>
      <c r="BP254" s="71">
        <v>0</v>
      </c>
      <c r="BQ254" s="71">
        <v>33</v>
      </c>
      <c r="BR254" s="71">
        <v>6</v>
      </c>
      <c r="BS254" s="71">
        <v>59</v>
      </c>
      <c r="BT254" s="71">
        <v>0</v>
      </c>
      <c r="BU254"/>
      <c r="BV254" s="70">
        <v>8437.8250000000007</v>
      </c>
      <c r="BW254" s="70">
        <v>55.707000000000001</v>
      </c>
      <c r="BX254" s="70">
        <v>300.11900000000003</v>
      </c>
      <c r="BY254" s="70">
        <v>11.333</v>
      </c>
      <c r="BZ254" s="70">
        <v>57.283000000000001</v>
      </c>
      <c r="CA254" s="70">
        <v>0</v>
      </c>
      <c r="CB254" s="70">
        <v>0</v>
      </c>
      <c r="CC254" s="70">
        <v>0</v>
      </c>
      <c r="CD254" s="70">
        <v>0</v>
      </c>
    </row>
    <row r="255" spans="1:82">
      <c r="A255" s="70" t="s">
        <v>1831</v>
      </c>
      <c r="B255" s="70">
        <v>203</v>
      </c>
      <c r="C255" s="70">
        <v>16</v>
      </c>
      <c r="D255" s="70">
        <v>12</v>
      </c>
      <c r="E255" s="70">
        <v>2019</v>
      </c>
      <c r="F255" s="70" t="s">
        <v>158</v>
      </c>
      <c r="G255" s="1064" t="s">
        <v>1542</v>
      </c>
      <c r="H255" s="70" t="s">
        <v>1543</v>
      </c>
      <c r="I255" s="148"/>
      <c r="J255" s="71">
        <v>3950.3511436836752</v>
      </c>
      <c r="K255" s="71">
        <v>58.547350219885587</v>
      </c>
      <c r="L255" s="71">
        <v>18.774502606374831</v>
      </c>
      <c r="M255" s="71">
        <v>1616.8110748027771</v>
      </c>
      <c r="N255" s="71">
        <v>1108.8905174305587</v>
      </c>
      <c r="O255" s="71">
        <v>681.91262303371366</v>
      </c>
      <c r="P255" s="71">
        <v>397.43003530474931</v>
      </c>
      <c r="Q255" s="71">
        <v>60.014175870027799</v>
      </c>
      <c r="R255" s="71">
        <v>43.271847884391804</v>
      </c>
      <c r="S255" s="71">
        <v>135.23061053403998</v>
      </c>
      <c r="T255" s="72"/>
      <c r="U255" s="71">
        <v>127602223</v>
      </c>
      <c r="V255" s="71">
        <v>29706</v>
      </c>
      <c r="W255" s="71">
        <v>310</v>
      </c>
      <c r="X255" s="71">
        <v>375518</v>
      </c>
      <c r="Y255" s="71">
        <v>462768</v>
      </c>
      <c r="Z255" s="71">
        <v>426923</v>
      </c>
      <c r="AA255" s="71">
        <v>82524</v>
      </c>
      <c r="AB255" s="71">
        <v>972516</v>
      </c>
      <c r="AC255" s="71">
        <v>7630472.0000000019</v>
      </c>
      <c r="AD255" s="71">
        <v>135.23061053404001</v>
      </c>
      <c r="AE255" s="72"/>
      <c r="AF255" s="71">
        <v>1324203918.5133569</v>
      </c>
      <c r="AG255" s="71">
        <v>51470321.969314523</v>
      </c>
      <c r="AH255" s="71">
        <v>4345514.6242204718</v>
      </c>
      <c r="AI255" s="71">
        <v>2646770899.4850922</v>
      </c>
      <c r="AJ255" s="71">
        <v>1654729245.994915</v>
      </c>
      <c r="AK255" s="71">
        <v>0</v>
      </c>
      <c r="AL255" s="71">
        <v>0</v>
      </c>
      <c r="AM255" s="71">
        <v>132449358.1034717</v>
      </c>
      <c r="AN255" s="71">
        <v>0</v>
      </c>
      <c r="AO255" s="71">
        <v>0</v>
      </c>
      <c r="AP255" s="71">
        <v>5813969258.6903706</v>
      </c>
      <c r="AQ255" s="72"/>
      <c r="AR255" s="71">
        <v>9058</v>
      </c>
      <c r="AS255" s="71">
        <v>2371</v>
      </c>
      <c r="AT255" s="71">
        <v>0</v>
      </c>
      <c r="AU255" s="71">
        <v>1</v>
      </c>
      <c r="AV255" s="71">
        <v>0</v>
      </c>
      <c r="AW255" s="71">
        <v>0</v>
      </c>
      <c r="AX255" s="71"/>
      <c r="AY255" s="72"/>
      <c r="AZ255" s="71">
        <v>38617.800000000367</v>
      </c>
      <c r="BA255" s="71">
        <v>116169.9999999999</v>
      </c>
      <c r="BB255" s="71">
        <v>0</v>
      </c>
      <c r="BC255" s="71">
        <v>350</v>
      </c>
      <c r="BD255" s="71">
        <v>0</v>
      </c>
      <c r="BE255" s="71">
        <v>0</v>
      </c>
      <c r="BF255" s="71"/>
      <c r="BG255" s="72"/>
      <c r="BH255" s="71">
        <v>0</v>
      </c>
      <c r="BI255" s="71">
        <v>0</v>
      </c>
      <c r="BJ255" s="71">
        <v>8300.8373599999995</v>
      </c>
      <c r="BK255" s="71">
        <v>196.27600000000001</v>
      </c>
      <c r="BL255" s="71">
        <v>655.26199999999994</v>
      </c>
      <c r="BM255" s="71">
        <v>0</v>
      </c>
      <c r="BN255" s="72"/>
      <c r="BO255" s="71">
        <v>0</v>
      </c>
      <c r="BP255" s="71">
        <v>0</v>
      </c>
      <c r="BQ255" s="71">
        <v>33</v>
      </c>
      <c r="BR255" s="71">
        <v>6</v>
      </c>
      <c r="BS255" s="71">
        <v>60</v>
      </c>
      <c r="BT255" s="71">
        <v>0</v>
      </c>
      <c r="BU255"/>
      <c r="BV255" s="70">
        <v>8659.2639999999992</v>
      </c>
      <c r="BW255" s="70">
        <v>83.953000000000003</v>
      </c>
      <c r="BX255" s="70">
        <v>320.73</v>
      </c>
      <c r="BY255" s="70">
        <v>12.273820000000001</v>
      </c>
      <c r="BZ255" s="70">
        <v>76.154539999999997</v>
      </c>
      <c r="CA255" s="70">
        <v>0</v>
      </c>
      <c r="CB255" s="70">
        <v>0</v>
      </c>
      <c r="CC255" s="70">
        <v>0</v>
      </c>
      <c r="CD255" s="70">
        <v>0</v>
      </c>
    </row>
    <row r="256" spans="1:82">
      <c r="A256" s="70" t="s">
        <v>1832</v>
      </c>
      <c r="B256" s="70">
        <v>204</v>
      </c>
      <c r="C256" s="70">
        <v>17</v>
      </c>
      <c r="D256" s="70">
        <v>12</v>
      </c>
      <c r="E256" s="70">
        <v>2020</v>
      </c>
      <c r="F256" s="70" t="s">
        <v>159</v>
      </c>
      <c r="G256" s="70" t="s">
        <v>1542</v>
      </c>
      <c r="H256" s="70" t="s">
        <v>1543</v>
      </c>
      <c r="I256" s="148"/>
      <c r="J256" s="71">
        <v>3539.6852496943338</v>
      </c>
      <c r="K256" s="71">
        <v>60.194186129300114</v>
      </c>
      <c r="L256" s="71">
        <v>28.150392780277535</v>
      </c>
      <c r="M256" s="71">
        <v>1611.31270338686</v>
      </c>
      <c r="N256" s="71">
        <v>1099.683130646835</v>
      </c>
      <c r="O256" s="71">
        <v>599.99464576134312</v>
      </c>
      <c r="P256" s="71">
        <v>376.15573174758981</v>
      </c>
      <c r="Q256" s="71">
        <v>57.470550075735602</v>
      </c>
      <c r="R256" s="71">
        <v>43.088469884998403</v>
      </c>
      <c r="S256" s="71">
        <v>122.21781345405439</v>
      </c>
      <c r="T256" s="72"/>
      <c r="U256" s="71">
        <v>121453724</v>
      </c>
      <c r="V256" s="71">
        <v>28665</v>
      </c>
      <c r="W256" s="71">
        <v>494</v>
      </c>
      <c r="X256" s="71">
        <v>392693</v>
      </c>
      <c r="Y256" s="71">
        <v>469452</v>
      </c>
      <c r="Z256" s="71">
        <v>428740</v>
      </c>
      <c r="AA256" s="71">
        <v>83019</v>
      </c>
      <c r="AB256" s="71">
        <v>974726</v>
      </c>
      <c r="AC256" s="71">
        <v>7638282.9999999991</v>
      </c>
      <c r="AD256" s="71">
        <v>122.21781345405439</v>
      </c>
      <c r="AE256" s="72"/>
      <c r="AF256" s="71">
        <v>1233454521.7333369</v>
      </c>
      <c r="AG256" s="71">
        <v>48395237.237889923</v>
      </c>
      <c r="AH256" s="71">
        <v>6893336.3438984826</v>
      </c>
      <c r="AI256" s="71">
        <v>2697648267.3503556</v>
      </c>
      <c r="AJ256" s="71">
        <v>1689151028.1456001</v>
      </c>
      <c r="AK256" s="71"/>
      <c r="AL256" s="71"/>
      <c r="AM256" s="71">
        <v>127212572.43172996</v>
      </c>
      <c r="AN256" s="71"/>
      <c r="AO256" s="71"/>
      <c r="AP256" s="71">
        <v>5802754963.2428112</v>
      </c>
      <c r="AQ256" s="72"/>
      <c r="AR256" s="71">
        <v>10075</v>
      </c>
      <c r="AS256" s="71">
        <v>2445</v>
      </c>
      <c r="AT256" s="71">
        <v>0</v>
      </c>
      <c r="AU256" s="71">
        <v>1</v>
      </c>
      <c r="AV256" s="71">
        <v>0</v>
      </c>
      <c r="AW256" s="71">
        <v>1</v>
      </c>
      <c r="AX256" s="71"/>
      <c r="AY256" s="72"/>
      <c r="AZ256" s="71">
        <v>43374.700000000543</v>
      </c>
      <c r="BA256" s="71">
        <v>121397.6999999999</v>
      </c>
      <c r="BB256" s="71">
        <v>0</v>
      </c>
      <c r="BC256" s="71">
        <v>350</v>
      </c>
      <c r="BD256" s="71">
        <v>0</v>
      </c>
      <c r="BE256" s="71">
        <v>1160</v>
      </c>
      <c r="BF256" s="71"/>
      <c r="BG256" s="72"/>
      <c r="BH256" s="71">
        <v>0</v>
      </c>
      <c r="BI256" s="71">
        <v>0</v>
      </c>
      <c r="BJ256" s="71">
        <v>7571.6585599999999</v>
      </c>
      <c r="BK256" s="71">
        <v>187.58799999999999</v>
      </c>
      <c r="BL256" s="71">
        <v>602.55700000000002</v>
      </c>
      <c r="BM256" s="71">
        <v>0</v>
      </c>
      <c r="BN256" s="72"/>
      <c r="BO256" s="71">
        <v>0</v>
      </c>
      <c r="BP256" s="71">
        <v>0</v>
      </c>
      <c r="BQ256" s="71">
        <v>31</v>
      </c>
      <c r="BR256" s="71">
        <v>6</v>
      </c>
      <c r="BS256" s="71">
        <v>59</v>
      </c>
      <c r="BT256" s="71">
        <v>0</v>
      </c>
      <c r="BU256"/>
      <c r="BV256" s="70">
        <v>7925.152</v>
      </c>
      <c r="BW256" s="70">
        <v>46.697000000000003</v>
      </c>
      <c r="BX256" s="70">
        <v>306.99299999999999</v>
      </c>
      <c r="BY256" s="70">
        <v>8.4252599999999997</v>
      </c>
      <c r="BZ256" s="70">
        <v>74.536299999999997</v>
      </c>
      <c r="CA256" s="70">
        <v>0</v>
      </c>
      <c r="CB256" s="70">
        <v>0</v>
      </c>
      <c r="CC256" s="70">
        <v>0</v>
      </c>
      <c r="CD256" s="70">
        <v>0</v>
      </c>
    </row>
    <row r="257" spans="1:82">
      <c r="A257" s="70" t="s">
        <v>1547</v>
      </c>
      <c r="B257" s="70">
        <v>204</v>
      </c>
      <c r="C257" s="70">
        <v>18</v>
      </c>
      <c r="D257" s="70">
        <v>12</v>
      </c>
      <c r="E257" s="70">
        <v>2021</v>
      </c>
      <c r="F257" s="70" t="s">
        <v>160</v>
      </c>
      <c r="G257" s="70" t="s">
        <v>1542</v>
      </c>
      <c r="H257" s="70" t="s">
        <v>1543</v>
      </c>
      <c r="I257" s="148"/>
      <c r="J257" s="71">
        <v>3859.7791223288987</v>
      </c>
      <c r="K257" s="71">
        <v>65.496162071605681</v>
      </c>
      <c r="L257" s="71">
        <v>26.152367720391378</v>
      </c>
      <c r="M257" s="71">
        <v>1776.6890603331212</v>
      </c>
      <c r="N257" s="71">
        <v>1141.7787138321444</v>
      </c>
      <c r="O257" s="71">
        <v>585.02227920307587</v>
      </c>
      <c r="P257" s="71">
        <v>388.84225639793146</v>
      </c>
      <c r="Q257" s="71">
        <v>57.004967791123903</v>
      </c>
      <c r="R257" s="71">
        <v>43.979494076283473</v>
      </c>
      <c r="S257" s="71">
        <v>116.40879677496</v>
      </c>
      <c r="T257" s="72"/>
      <c r="U257" s="71">
        <v>128345791</v>
      </c>
      <c r="V257" s="71">
        <v>28665</v>
      </c>
      <c r="W257" s="71">
        <v>494</v>
      </c>
      <c r="X257" s="71">
        <v>392693</v>
      </c>
      <c r="Y257" s="71">
        <v>474619</v>
      </c>
      <c r="Z257" s="71">
        <v>430437</v>
      </c>
      <c r="AA257" s="71">
        <v>83683</v>
      </c>
      <c r="AB257" s="71">
        <v>976328</v>
      </c>
      <c r="AC257" s="71">
        <v>7563261.9999999981</v>
      </c>
      <c r="AD257" s="71">
        <v>116.40879677496</v>
      </c>
      <c r="AE257" s="72"/>
      <c r="AF257" s="71">
        <v>1283237024.0385535</v>
      </c>
      <c r="AG257" s="71">
        <v>52515890.437496312</v>
      </c>
      <c r="AH257" s="71">
        <v>5621075.7564787874</v>
      </c>
      <c r="AI257" s="71">
        <v>2948364580.4094825</v>
      </c>
      <c r="AJ257" s="71">
        <v>1711278805.783392</v>
      </c>
      <c r="AK257" s="71">
        <v>0</v>
      </c>
      <c r="AL257" s="71">
        <v>0</v>
      </c>
      <c r="AM257" s="71">
        <v>128156609.0556166</v>
      </c>
      <c r="AN257" s="71">
        <v>0</v>
      </c>
      <c r="AO257" s="71">
        <v>0</v>
      </c>
      <c r="AP257" s="71">
        <v>6129173985.48102</v>
      </c>
      <c r="AQ257" s="72"/>
      <c r="AR257" s="71">
        <v>11296</v>
      </c>
      <c r="AS257" s="71">
        <v>2499</v>
      </c>
      <c r="AT257" s="71">
        <v>0</v>
      </c>
      <c r="AU257" s="71">
        <v>1</v>
      </c>
      <c r="AV257" s="71">
        <v>0</v>
      </c>
      <c r="AW257" s="71">
        <v>1</v>
      </c>
      <c r="AX257" s="71"/>
      <c r="AY257" s="72"/>
      <c r="AZ257" s="71">
        <v>49324.300000000607</v>
      </c>
      <c r="BA257" s="71">
        <v>127678.4999999999</v>
      </c>
      <c r="BB257" s="71">
        <v>0</v>
      </c>
      <c r="BC257" s="71">
        <v>350</v>
      </c>
      <c r="BD257" s="71">
        <v>0</v>
      </c>
      <c r="BE257" s="71">
        <v>1160</v>
      </c>
      <c r="BF257" s="71"/>
      <c r="BG257" s="72"/>
      <c r="BH257" s="71">
        <v>0</v>
      </c>
      <c r="BI257" s="71">
        <v>0</v>
      </c>
      <c r="BJ257" s="71">
        <v>7999.4660000000003</v>
      </c>
      <c r="BK257" s="71">
        <v>183.56800000000001</v>
      </c>
      <c r="BL257" s="71">
        <v>595.37300000000005</v>
      </c>
      <c r="BM257" s="71">
        <v>0</v>
      </c>
      <c r="BN257" s="72"/>
      <c r="BO257" s="71">
        <v>0</v>
      </c>
      <c r="BP257" s="71">
        <v>0</v>
      </c>
      <c r="BQ257" s="71">
        <v>32</v>
      </c>
      <c r="BR257" s="71">
        <v>5</v>
      </c>
      <c r="BS257" s="71">
        <v>61</v>
      </c>
      <c r="BT257" s="71">
        <v>0</v>
      </c>
      <c r="BU257"/>
      <c r="BV257" s="70">
        <v>8334.2189999999991</v>
      </c>
      <c r="BW257" s="70">
        <v>46.143000000000001</v>
      </c>
      <c r="BX257" s="70">
        <v>317.471</v>
      </c>
      <c r="BY257" s="70">
        <v>8.2360000000000007</v>
      </c>
      <c r="BZ257" s="70">
        <v>72.337999999999994</v>
      </c>
      <c r="CA257" s="70">
        <v>0</v>
      </c>
      <c r="CB257" s="70">
        <v>0</v>
      </c>
      <c r="CC257" s="70">
        <v>0</v>
      </c>
      <c r="CD257" s="70">
        <v>0</v>
      </c>
    </row>
    <row r="258" spans="1:82">
      <c r="A258" s="70" t="s">
        <v>1833</v>
      </c>
      <c r="B258" s="70">
        <v>204</v>
      </c>
      <c r="C258" s="70">
        <v>19</v>
      </c>
      <c r="D258" s="70">
        <v>12</v>
      </c>
      <c r="E258" s="70">
        <v>2022</v>
      </c>
      <c r="F258" s="70" t="s">
        <v>161</v>
      </c>
      <c r="G258" s="70" t="s">
        <v>1542</v>
      </c>
      <c r="H258" s="70" t="s">
        <v>1543</v>
      </c>
      <c r="I258" s="148"/>
      <c r="J258" s="71">
        <v>3441.7642176759155</v>
      </c>
      <c r="K258" s="71">
        <v>62.803308030401034</v>
      </c>
      <c r="L258" s="71">
        <v>22.115420218237876</v>
      </c>
      <c r="M258" s="71">
        <v>1754.6450538972013</v>
      </c>
      <c r="N258" s="71">
        <v>1236.8662221272534</v>
      </c>
      <c r="O258" s="71">
        <v>620.32206686104155</v>
      </c>
      <c r="P258" s="71">
        <v>387.35616191368013</v>
      </c>
      <c r="Q258" s="71">
        <v>57.516778046901436</v>
      </c>
      <c r="R258" s="71">
        <v>46.428935423473973</v>
      </c>
      <c r="S258" s="71">
        <v>124.171031717125</v>
      </c>
      <c r="T258" s="72"/>
      <c r="U258" s="71">
        <v>154302331</v>
      </c>
      <c r="V258" s="71">
        <v>28665</v>
      </c>
      <c r="W258" s="71">
        <v>494</v>
      </c>
      <c r="X258" s="71">
        <v>392693</v>
      </c>
      <c r="Y258" s="71">
        <v>480237</v>
      </c>
      <c r="Z258" s="71">
        <v>433638</v>
      </c>
      <c r="AA258" s="71">
        <v>84634</v>
      </c>
      <c r="AB258" s="71">
        <v>977016</v>
      </c>
      <c r="AC258" s="71">
        <v>8084779.3333333321</v>
      </c>
      <c r="AD258" s="71">
        <v>124.171031717125</v>
      </c>
      <c r="AE258" s="72"/>
      <c r="AF258" s="71">
        <v>1210274321.2819893</v>
      </c>
      <c r="AG258" s="71">
        <v>51851865.91059567</v>
      </c>
      <c r="AH258" s="71">
        <v>5619483.8798580999</v>
      </c>
      <c r="AI258" s="71">
        <v>2863476939.7086525</v>
      </c>
      <c r="AJ258" s="71">
        <v>1953993896.5311992</v>
      </c>
      <c r="AK258" s="71">
        <v>0</v>
      </c>
      <c r="AL258" s="71">
        <v>0</v>
      </c>
      <c r="AM258" s="71">
        <v>126159432.67246242</v>
      </c>
      <c r="AN258" s="71">
        <v>0</v>
      </c>
      <c r="AO258" s="71">
        <v>0</v>
      </c>
      <c r="AP258" s="71">
        <v>6211375939.9847574</v>
      </c>
      <c r="AQ258" s="72"/>
      <c r="AR258" s="71">
        <v>12592</v>
      </c>
      <c r="AS258" s="71">
        <v>2544</v>
      </c>
      <c r="AT258" s="71">
        <v>0</v>
      </c>
      <c r="AU258" s="71">
        <v>1</v>
      </c>
      <c r="AV258" s="71">
        <v>0</v>
      </c>
      <c r="AW258" s="71">
        <v>1</v>
      </c>
      <c r="AX258" s="71"/>
      <c r="AY258" s="72"/>
      <c r="AZ258" s="71">
        <v>55736.000000000873</v>
      </c>
      <c r="BA258" s="71">
        <v>140557.59999999989</v>
      </c>
      <c r="BB258" s="71">
        <v>0</v>
      </c>
      <c r="BC258" s="71">
        <v>350</v>
      </c>
      <c r="BD258" s="71">
        <v>0</v>
      </c>
      <c r="BE258" s="71">
        <v>1160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1541</v>
      </c>
      <c r="B259" s="70">
        <v>204</v>
      </c>
      <c r="C259" s="70">
        <v>20</v>
      </c>
      <c r="D259" s="70">
        <v>12</v>
      </c>
      <c r="E259" s="70">
        <v>2023</v>
      </c>
      <c r="F259" s="70" t="s">
        <v>1539</v>
      </c>
      <c r="G259" s="70" t="s">
        <v>1542</v>
      </c>
      <c r="H259" s="70" t="s">
        <v>1543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14085</v>
      </c>
      <c r="AS259" s="71">
        <v>2560</v>
      </c>
      <c r="AT259" s="71">
        <v>0</v>
      </c>
      <c r="AU259" s="71">
        <v>1</v>
      </c>
      <c r="AV259" s="71">
        <v>0</v>
      </c>
      <c r="AW259" s="71">
        <v>1</v>
      </c>
      <c r="AX259" s="71"/>
      <c r="AY259" s="72"/>
      <c r="AZ259" s="71">
        <v>62335.500000001339</v>
      </c>
      <c r="BA259" s="71">
        <v>142967.09999999989</v>
      </c>
      <c r="BB259" s="71">
        <v>0</v>
      </c>
      <c r="BC259" s="71">
        <v>350</v>
      </c>
      <c r="BD259" s="71">
        <v>0</v>
      </c>
      <c r="BE259" s="71">
        <v>1160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1834</v>
      </c>
      <c r="B260" s="70">
        <v>204</v>
      </c>
      <c r="C260" s="70">
        <v>21</v>
      </c>
      <c r="D260" s="70">
        <v>12</v>
      </c>
      <c r="E260" s="70">
        <v>2024</v>
      </c>
      <c r="F260" s="70" t="s">
        <v>1585</v>
      </c>
      <c r="G260" s="70" t="s">
        <v>1542</v>
      </c>
      <c r="H260" s="70" t="s">
        <v>1543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1835</v>
      </c>
      <c r="B261" s="70">
        <v>205</v>
      </c>
      <c r="C261" s="70">
        <v>1</v>
      </c>
      <c r="D261" s="70">
        <v>13</v>
      </c>
      <c r="E261" s="70">
        <v>1990</v>
      </c>
      <c r="F261" s="70" t="s">
        <v>787</v>
      </c>
      <c r="G261" s="70" t="s">
        <v>1836</v>
      </c>
      <c r="H261" s="70" t="s">
        <v>1837</v>
      </c>
      <c r="I261" s="148"/>
      <c r="J261" s="71">
        <v>9497.2475374049991</v>
      </c>
      <c r="K261" s="71">
        <v>208.37127260101269</v>
      </c>
      <c r="L261" s="71">
        <v>135.9487043270498</v>
      </c>
      <c r="M261" s="71">
        <v>1011.702748642699</v>
      </c>
      <c r="N261" s="71">
        <v>837.82222904456853</v>
      </c>
      <c r="O261" s="71">
        <v>695.81537397176794</v>
      </c>
      <c r="P261" s="71">
        <v>677.6173101699743</v>
      </c>
      <c r="Q261" s="71">
        <v>63.2185613384341</v>
      </c>
      <c r="R261" s="71">
        <v>272.52565520718798</v>
      </c>
      <c r="S261" s="71">
        <v>65.031149813876382</v>
      </c>
      <c r="T261" s="72"/>
      <c r="U261" s="71">
        <v>251007833</v>
      </c>
      <c r="V261" s="71">
        <v>50625</v>
      </c>
      <c r="W261" s="71">
        <v>1258</v>
      </c>
      <c r="X261" s="71">
        <v>363045</v>
      </c>
      <c r="Y261" s="71">
        <v>367341</v>
      </c>
      <c r="Z261" s="71">
        <v>286197</v>
      </c>
      <c r="AA261" s="71">
        <v>164533</v>
      </c>
      <c r="AB261" s="71">
        <v>1026455</v>
      </c>
      <c r="AC261" s="71">
        <v>47201934</v>
      </c>
      <c r="AD261" s="71">
        <v>65.031149813876382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1838</v>
      </c>
      <c r="B262" s="70">
        <v>206</v>
      </c>
      <c r="C262" s="70">
        <v>2</v>
      </c>
      <c r="D262" s="70">
        <v>13</v>
      </c>
      <c r="E262" s="70">
        <v>2005</v>
      </c>
      <c r="F262" s="70" t="s">
        <v>789</v>
      </c>
      <c r="G262" s="70" t="s">
        <v>1836</v>
      </c>
      <c r="H262" s="70" t="s">
        <v>1837</v>
      </c>
      <c r="I262" s="148"/>
      <c r="J262" s="71">
        <v>4865.9786527833567</v>
      </c>
      <c r="K262" s="71">
        <v>83.415183681640087</v>
      </c>
      <c r="L262" s="71">
        <v>28.021493320579498</v>
      </c>
      <c r="M262" s="71">
        <v>1434.8111336371951</v>
      </c>
      <c r="N262" s="71">
        <v>1216.4108529274031</v>
      </c>
      <c r="O262" s="71">
        <v>954.94835327306646</v>
      </c>
      <c r="P262" s="71">
        <v>626.87319291154597</v>
      </c>
      <c r="Q262" s="71">
        <v>58.315158337192202</v>
      </c>
      <c r="R262" s="71">
        <v>351.136910379764</v>
      </c>
      <c r="S262" s="71">
        <v>158.27896324700001</v>
      </c>
      <c r="T262" s="72"/>
      <c r="U262" s="71">
        <v>187698863</v>
      </c>
      <c r="V262" s="71">
        <v>40148</v>
      </c>
      <c r="W262" s="71">
        <v>391</v>
      </c>
      <c r="X262" s="71">
        <v>318290</v>
      </c>
      <c r="Y262" s="71">
        <v>442244</v>
      </c>
      <c r="Z262" s="71">
        <v>454523</v>
      </c>
      <c r="AA262" s="71">
        <v>124660</v>
      </c>
      <c r="AB262" s="71">
        <v>989830</v>
      </c>
      <c r="AC262" s="71">
        <v>62091292</v>
      </c>
      <c r="AD262" s="71">
        <v>158.27896324700001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1839</v>
      </c>
      <c r="B263" s="70">
        <v>207</v>
      </c>
      <c r="C263" s="70">
        <v>3</v>
      </c>
      <c r="D263" s="70">
        <v>13</v>
      </c>
      <c r="E263" s="70">
        <v>2006</v>
      </c>
      <c r="F263" s="70" t="s">
        <v>790</v>
      </c>
      <c r="G263" s="70" t="s">
        <v>1836</v>
      </c>
      <c r="H263" s="70" t="s">
        <v>1837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1840</v>
      </c>
      <c r="B264" s="70">
        <v>208</v>
      </c>
      <c r="C264" s="70">
        <v>4</v>
      </c>
      <c r="D264" s="70">
        <v>13</v>
      </c>
      <c r="E264" s="70">
        <v>2007</v>
      </c>
      <c r="F264" s="70" t="s">
        <v>791</v>
      </c>
      <c r="G264" s="70" t="s">
        <v>1836</v>
      </c>
      <c r="H264" s="70" t="s">
        <v>1837</v>
      </c>
      <c r="I264" s="148"/>
      <c r="J264" s="71">
        <v>5414.5660913130241</v>
      </c>
      <c r="K264" s="71">
        <v>80.913829008237144</v>
      </c>
      <c r="L264" s="71">
        <v>16.426144000842712</v>
      </c>
      <c r="M264" s="71">
        <v>1329.225586342151</v>
      </c>
      <c r="N264" s="71">
        <v>1218.838684001754</v>
      </c>
      <c r="O264" s="71">
        <v>930.49133782333217</v>
      </c>
      <c r="P264" s="71">
        <v>625.85791935853729</v>
      </c>
      <c r="Q264" s="71">
        <v>61.135962606141902</v>
      </c>
      <c r="R264" s="71">
        <v>362.62762422545819</v>
      </c>
      <c r="S264" s="71">
        <v>150.56314459199999</v>
      </c>
      <c r="T264" s="72"/>
      <c r="U264" s="71">
        <v>231326282</v>
      </c>
      <c r="V264" s="71">
        <v>36212</v>
      </c>
      <c r="W264" s="71">
        <v>231</v>
      </c>
      <c r="X264" s="71">
        <v>351249</v>
      </c>
      <c r="Y264" s="71">
        <v>448856</v>
      </c>
      <c r="Z264" s="71">
        <v>460399</v>
      </c>
      <c r="AA264" s="71">
        <v>122561</v>
      </c>
      <c r="AB264" s="71">
        <v>982836</v>
      </c>
      <c r="AC264" s="71">
        <v>65963046</v>
      </c>
      <c r="AD264" s="71">
        <v>150.56314459199999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1841</v>
      </c>
      <c r="B265" s="70">
        <v>209</v>
      </c>
      <c r="C265" s="70">
        <v>5</v>
      </c>
      <c r="D265" s="70">
        <v>13</v>
      </c>
      <c r="E265" s="70">
        <v>2008</v>
      </c>
      <c r="F265" s="70" t="s">
        <v>792</v>
      </c>
      <c r="G265" s="70" t="s">
        <v>1836</v>
      </c>
      <c r="H265" s="70" t="s">
        <v>1837</v>
      </c>
      <c r="I265" s="148"/>
      <c r="J265" s="71">
        <v>5576.5079396456376</v>
      </c>
      <c r="K265" s="71">
        <v>63.195303017147033</v>
      </c>
      <c r="L265" s="71">
        <v>14.262687690428461</v>
      </c>
      <c r="M265" s="71">
        <v>1391.023518670147</v>
      </c>
      <c r="N265" s="71">
        <v>1138.7491948901211</v>
      </c>
      <c r="O265" s="71">
        <v>904.06353823716586</v>
      </c>
      <c r="P265" s="71">
        <v>614.71886802800702</v>
      </c>
      <c r="Q265" s="71">
        <v>60.035299361193502</v>
      </c>
      <c r="R265" s="71">
        <v>340.74805914028622</v>
      </c>
      <c r="S265" s="71">
        <v>137.704522548</v>
      </c>
      <c r="T265" s="72"/>
      <c r="U265" s="71">
        <v>246093029</v>
      </c>
      <c r="V265" s="71">
        <v>36212</v>
      </c>
      <c r="W265" s="71">
        <v>231</v>
      </c>
      <c r="X265" s="71">
        <v>351249</v>
      </c>
      <c r="Y265" s="71">
        <v>448024</v>
      </c>
      <c r="Z265" s="71">
        <v>463023</v>
      </c>
      <c r="AA265" s="71">
        <v>120517</v>
      </c>
      <c r="AB265" s="71">
        <v>981016</v>
      </c>
      <c r="AC265" s="71">
        <v>64362620</v>
      </c>
      <c r="AD265" s="71">
        <v>137.704522548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1842</v>
      </c>
      <c r="B266" s="70">
        <v>210</v>
      </c>
      <c r="C266" s="70">
        <v>6</v>
      </c>
      <c r="D266" s="70">
        <v>13</v>
      </c>
      <c r="E266" s="70">
        <v>2009</v>
      </c>
      <c r="F266" s="70" t="s">
        <v>176</v>
      </c>
      <c r="G266" s="70" t="s">
        <v>1836</v>
      </c>
      <c r="H266" s="70" t="s">
        <v>1837</v>
      </c>
      <c r="I266" s="148"/>
      <c r="J266" s="71">
        <v>4333.863359653672</v>
      </c>
      <c r="K266" s="71">
        <v>55.374802268161957</v>
      </c>
      <c r="L266" s="71">
        <v>18.79282457612144</v>
      </c>
      <c r="M266" s="71">
        <v>1446.8812673367199</v>
      </c>
      <c r="N266" s="71">
        <v>1128.1671037228141</v>
      </c>
      <c r="O266" s="71">
        <v>923.88810064451718</v>
      </c>
      <c r="P266" s="71">
        <v>587.83800710852984</v>
      </c>
      <c r="Q266" s="71">
        <v>57.086697115603002</v>
      </c>
      <c r="R266" s="71">
        <v>306.44252404532239</v>
      </c>
      <c r="S266" s="71">
        <v>127.31687491050999</v>
      </c>
      <c r="T266" s="72"/>
      <c r="U266" s="71">
        <v>195723262</v>
      </c>
      <c r="V266" s="71">
        <v>39913</v>
      </c>
      <c r="W266" s="71">
        <v>443</v>
      </c>
      <c r="X266" s="71">
        <v>385265</v>
      </c>
      <c r="Y266" s="71">
        <v>456311</v>
      </c>
      <c r="Z266" s="71">
        <v>467048</v>
      </c>
      <c r="AA266" s="71">
        <v>118314</v>
      </c>
      <c r="AB266" s="71">
        <v>979233</v>
      </c>
      <c r="AC266" s="71">
        <v>56469288</v>
      </c>
      <c r="AD266" s="71">
        <v>127.31687491050999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3.2879999999999998</v>
      </c>
      <c r="BI266" s="71">
        <v>11.933999999999999</v>
      </c>
      <c r="BJ266" s="71">
        <v>13845.784</v>
      </c>
      <c r="BK266" s="71">
        <v>534.22299999999996</v>
      </c>
      <c r="BL266" s="71">
        <v>772.82100000000003</v>
      </c>
      <c r="BM266" s="71">
        <v>11.164999999999999</v>
      </c>
      <c r="BN266" s="72"/>
      <c r="BO266" s="71">
        <v>1</v>
      </c>
      <c r="BP266" s="71">
        <v>1</v>
      </c>
      <c r="BQ266" s="71">
        <v>83</v>
      </c>
      <c r="BR266" s="71">
        <v>7</v>
      </c>
      <c r="BS266" s="71">
        <v>49</v>
      </c>
      <c r="BT266" s="71">
        <v>2</v>
      </c>
      <c r="BU266"/>
      <c r="BV266" s="70">
        <v>13446.545</v>
      </c>
      <c r="BW266" s="70">
        <v>156.19800000000001</v>
      </c>
      <c r="BX266" s="70">
        <v>1334.701</v>
      </c>
      <c r="BY266" s="70">
        <v>12.342000000000001</v>
      </c>
      <c r="BZ266" s="70">
        <v>187.32599999999999</v>
      </c>
      <c r="CA266" s="70">
        <v>2.9</v>
      </c>
      <c r="CB266" s="70">
        <v>34</v>
      </c>
      <c r="CC266" s="70">
        <v>5.2030000000000003</v>
      </c>
      <c r="CD266" s="70">
        <v>0</v>
      </c>
    </row>
    <row r="267" spans="1:82">
      <c r="A267" s="70" t="s">
        <v>1843</v>
      </c>
      <c r="B267" s="70">
        <v>211</v>
      </c>
      <c r="C267" s="70">
        <v>7</v>
      </c>
      <c r="D267" s="70">
        <v>13</v>
      </c>
      <c r="E267" s="70">
        <v>2010</v>
      </c>
      <c r="F267" s="70" t="s">
        <v>177</v>
      </c>
      <c r="G267" s="70" t="s">
        <v>1836</v>
      </c>
      <c r="H267" s="70" t="s">
        <v>1837</v>
      </c>
      <c r="I267" s="148"/>
      <c r="J267" s="71">
        <v>5106.3883013923833</v>
      </c>
      <c r="K267" s="71">
        <v>62.047731321128481</v>
      </c>
      <c r="L267" s="71">
        <v>17.757404865585681</v>
      </c>
      <c r="M267" s="71">
        <v>1521.8739953490051</v>
      </c>
      <c r="N267" s="71">
        <v>1151.6869555027549</v>
      </c>
      <c r="O267" s="71">
        <v>927.16789687126652</v>
      </c>
      <c r="P267" s="71">
        <v>592.09668577110472</v>
      </c>
      <c r="Q267" s="71">
        <v>59.422087517182803</v>
      </c>
      <c r="R267" s="71">
        <v>292.39759107617709</v>
      </c>
      <c r="S267" s="71">
        <v>125.46250042877</v>
      </c>
      <c r="T267" s="72"/>
      <c r="U267" s="71">
        <v>212886391</v>
      </c>
      <c r="V267" s="71">
        <v>39913</v>
      </c>
      <c r="W267" s="71">
        <v>443</v>
      </c>
      <c r="X267" s="71">
        <v>385265</v>
      </c>
      <c r="Y267" s="71">
        <v>459444</v>
      </c>
      <c r="Z267" s="71">
        <v>470884</v>
      </c>
      <c r="AA267" s="71">
        <v>116195</v>
      </c>
      <c r="AB267" s="71">
        <v>976711</v>
      </c>
      <c r="AC267" s="71">
        <v>51060972</v>
      </c>
      <c r="AD267" s="71">
        <v>125.46250042877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3.7570000000000001</v>
      </c>
      <c r="BI267" s="71">
        <v>12.834</v>
      </c>
      <c r="BJ267" s="71">
        <v>15935.897999999999</v>
      </c>
      <c r="BK267" s="71">
        <v>671.73500000000001</v>
      </c>
      <c r="BL267" s="71">
        <v>693.81900000000007</v>
      </c>
      <c r="BM267" s="71">
        <v>8.3249999999999993</v>
      </c>
      <c r="BN267" s="72"/>
      <c r="BO267" s="71">
        <v>1</v>
      </c>
      <c r="BP267" s="71">
        <v>1</v>
      </c>
      <c r="BQ267" s="71">
        <v>86</v>
      </c>
      <c r="BR267" s="71">
        <v>6</v>
      </c>
      <c r="BS267" s="71">
        <v>47</v>
      </c>
      <c r="BT267" s="71">
        <v>2</v>
      </c>
      <c r="BU267"/>
      <c r="BV267" s="70">
        <v>15256.718999999999</v>
      </c>
      <c r="BW267" s="70">
        <v>186.982</v>
      </c>
      <c r="BX267" s="70">
        <v>1643.2249999999999</v>
      </c>
      <c r="BY267" s="70">
        <v>14.547000000000001</v>
      </c>
      <c r="BZ267" s="70">
        <v>168.19900000000001</v>
      </c>
      <c r="CA267" s="70">
        <v>2</v>
      </c>
      <c r="CB267" s="70">
        <v>47</v>
      </c>
      <c r="CC267" s="70">
        <v>7.6959999999999997</v>
      </c>
      <c r="CD267" s="70">
        <v>0</v>
      </c>
    </row>
    <row r="268" spans="1:82">
      <c r="A268" s="70" t="s">
        <v>1844</v>
      </c>
      <c r="B268" s="70">
        <v>212</v>
      </c>
      <c r="C268" s="70">
        <v>8</v>
      </c>
      <c r="D268" s="70">
        <v>13</v>
      </c>
      <c r="E268" s="70">
        <v>2011</v>
      </c>
      <c r="F268" s="70" t="s">
        <v>178</v>
      </c>
      <c r="G268" s="70" t="s">
        <v>1836</v>
      </c>
      <c r="H268" s="70" t="s">
        <v>1837</v>
      </c>
      <c r="I268" s="148"/>
      <c r="J268" s="71">
        <v>5392.5098424096132</v>
      </c>
      <c r="K268" s="71">
        <v>100.58078297896481</v>
      </c>
      <c r="L268" s="71">
        <v>19.969316989887229</v>
      </c>
      <c r="M268" s="71">
        <v>1841.6372792846371</v>
      </c>
      <c r="N268" s="71">
        <v>1410.562125647725</v>
      </c>
      <c r="O268" s="71">
        <v>919.03358030808113</v>
      </c>
      <c r="P268" s="71">
        <v>570.56707412915102</v>
      </c>
      <c r="Q268" s="71">
        <v>68.400931052636807</v>
      </c>
      <c r="R268" s="71">
        <v>286.57146431550302</v>
      </c>
      <c r="S268" s="71">
        <v>128.68444256397001</v>
      </c>
      <c r="T268" s="72"/>
      <c r="U268" s="71">
        <v>212286192</v>
      </c>
      <c r="V268" s="71">
        <v>39913</v>
      </c>
      <c r="W268" s="71">
        <v>443</v>
      </c>
      <c r="X268" s="71">
        <v>385265</v>
      </c>
      <c r="Y268" s="71">
        <v>461184</v>
      </c>
      <c r="Z268" s="71">
        <v>476893</v>
      </c>
      <c r="AA268" s="71">
        <v>115302</v>
      </c>
      <c r="AB268" s="71">
        <v>974691</v>
      </c>
      <c r="AC268" s="71">
        <v>49960798</v>
      </c>
      <c r="AD268" s="71">
        <v>128.68444256397001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3.98</v>
      </c>
      <c r="BI268" s="71">
        <v>14.345000000000001</v>
      </c>
      <c r="BJ268" s="71">
        <v>12008.303</v>
      </c>
      <c r="BK268" s="71">
        <v>686.98699999999997</v>
      </c>
      <c r="BL268" s="71">
        <v>697.67899999999997</v>
      </c>
      <c r="BM268" s="71">
        <v>5.5149999999999997</v>
      </c>
      <c r="BN268" s="72"/>
      <c r="BO268" s="71">
        <v>1</v>
      </c>
      <c r="BP268" s="71">
        <v>1</v>
      </c>
      <c r="BQ268" s="71">
        <v>88</v>
      </c>
      <c r="BR268" s="71">
        <v>6</v>
      </c>
      <c r="BS268" s="71">
        <v>46</v>
      </c>
      <c r="BT268" s="71">
        <v>2</v>
      </c>
      <c r="BU268"/>
      <c r="BV268" s="70">
        <v>11677.848</v>
      </c>
      <c r="BW268" s="70">
        <v>184.42500000000001</v>
      </c>
      <c r="BX268" s="70">
        <v>1388.9880000000001</v>
      </c>
      <c r="BY268" s="70">
        <v>13.599</v>
      </c>
      <c r="BZ268" s="70">
        <v>134.09800000000001</v>
      </c>
      <c r="CA268" s="70">
        <v>0</v>
      </c>
      <c r="CB268" s="70">
        <v>8.1</v>
      </c>
      <c r="CC268" s="70">
        <v>9.7509999999999994</v>
      </c>
      <c r="CD268" s="70">
        <v>0</v>
      </c>
    </row>
    <row r="269" spans="1:82">
      <c r="A269" s="70" t="s">
        <v>1845</v>
      </c>
      <c r="B269" s="70">
        <v>213</v>
      </c>
      <c r="C269" s="70">
        <v>9</v>
      </c>
      <c r="D269" s="70">
        <v>13</v>
      </c>
      <c r="E269" s="70">
        <v>2012</v>
      </c>
      <c r="F269" s="70" t="s">
        <v>179</v>
      </c>
      <c r="G269" s="70" t="s">
        <v>1836</v>
      </c>
      <c r="H269" s="70" t="s">
        <v>1837</v>
      </c>
      <c r="I269" s="148"/>
      <c r="J269" s="71">
        <v>5289.3312033858892</v>
      </c>
      <c r="K269" s="71">
        <v>93.957596721311418</v>
      </c>
      <c r="L269" s="71">
        <v>20.43967809956192</v>
      </c>
      <c r="M269" s="71">
        <v>2043.0945013856631</v>
      </c>
      <c r="N269" s="71">
        <v>1674.080974363198</v>
      </c>
      <c r="O269" s="71">
        <v>923.84884040662178</v>
      </c>
      <c r="P269" s="71">
        <v>568.01556495618229</v>
      </c>
      <c r="Q269" s="71">
        <v>74.931690553289101</v>
      </c>
      <c r="R269" s="71">
        <v>271.29880150629532</v>
      </c>
      <c r="S269" s="71">
        <v>142.71664886010001</v>
      </c>
      <c r="T269" s="72"/>
      <c r="U269" s="71">
        <v>200311870</v>
      </c>
      <c r="V269" s="71">
        <v>39913</v>
      </c>
      <c r="W269" s="71">
        <v>443</v>
      </c>
      <c r="X269" s="71">
        <v>385265</v>
      </c>
      <c r="Y269" s="71">
        <v>473542</v>
      </c>
      <c r="Z269" s="71">
        <v>483194</v>
      </c>
      <c r="AA269" s="71">
        <v>114137</v>
      </c>
      <c r="AB269" s="71">
        <v>982763</v>
      </c>
      <c r="AC269" s="71">
        <v>46073105</v>
      </c>
      <c r="AD269" s="71">
        <v>142.71664886010001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3.42</v>
      </c>
      <c r="BI269" s="71">
        <v>17.404</v>
      </c>
      <c r="BJ269" s="71">
        <v>13489.989</v>
      </c>
      <c r="BK269" s="71">
        <v>724.23400000000004</v>
      </c>
      <c r="BL269" s="71">
        <v>642.81299999999999</v>
      </c>
      <c r="BM269" s="71">
        <v>4.3920000000000003</v>
      </c>
      <c r="BN269" s="72"/>
      <c r="BO269" s="71">
        <v>1</v>
      </c>
      <c r="BP269" s="71">
        <v>1</v>
      </c>
      <c r="BQ269" s="71">
        <v>83</v>
      </c>
      <c r="BR269" s="71">
        <v>6</v>
      </c>
      <c r="BS269" s="71">
        <v>45</v>
      </c>
      <c r="BT269" s="71">
        <v>1</v>
      </c>
      <c r="BU269"/>
      <c r="BV269" s="70">
        <v>13182.001</v>
      </c>
      <c r="BW269" s="70">
        <v>177.905</v>
      </c>
      <c r="BX269" s="70">
        <v>1372.49</v>
      </c>
      <c r="BY269" s="70">
        <v>13.425000000000001</v>
      </c>
      <c r="BZ269" s="70">
        <v>136.43100000000001</v>
      </c>
      <c r="CA269" s="70">
        <v>0</v>
      </c>
      <c r="CB269" s="70">
        <v>0</v>
      </c>
      <c r="CC269" s="70">
        <v>0</v>
      </c>
      <c r="CD269" s="70">
        <v>0</v>
      </c>
    </row>
    <row r="270" spans="1:82">
      <c r="A270" s="70" t="s">
        <v>1846</v>
      </c>
      <c r="B270" s="70">
        <v>214</v>
      </c>
      <c r="C270" s="70">
        <v>10</v>
      </c>
      <c r="D270" s="70">
        <v>13</v>
      </c>
      <c r="E270" s="70">
        <v>2013</v>
      </c>
      <c r="F270" s="70" t="s">
        <v>180</v>
      </c>
      <c r="G270" s="70" t="s">
        <v>1836</v>
      </c>
      <c r="H270" s="70" t="s">
        <v>1837</v>
      </c>
      <c r="I270" s="148"/>
      <c r="J270" s="71">
        <v>5208.8985214963704</v>
      </c>
      <c r="K270" s="71">
        <v>78.250287135098631</v>
      </c>
      <c r="L270" s="71">
        <v>19.642366891385141</v>
      </c>
      <c r="M270" s="71">
        <v>2024.1885982742031</v>
      </c>
      <c r="N270" s="71">
        <v>1593.286482592895</v>
      </c>
      <c r="O270" s="71">
        <v>895.94359719888269</v>
      </c>
      <c r="P270" s="71">
        <v>568.58231208941572</v>
      </c>
      <c r="Q270" s="71">
        <v>75.954074026213505</v>
      </c>
      <c r="R270" s="71">
        <v>278.2252246374149</v>
      </c>
      <c r="S270" s="71">
        <v>143.39863003309</v>
      </c>
      <c r="T270" s="72"/>
      <c r="U270" s="71">
        <v>198142261</v>
      </c>
      <c r="V270" s="71">
        <v>39913</v>
      </c>
      <c r="W270" s="71">
        <v>443</v>
      </c>
      <c r="X270" s="71">
        <v>385265</v>
      </c>
      <c r="Y270" s="71">
        <v>472941</v>
      </c>
      <c r="Z270" s="71">
        <v>489521</v>
      </c>
      <c r="AA270" s="71">
        <v>113822</v>
      </c>
      <c r="AB270" s="71">
        <v>981891</v>
      </c>
      <c r="AC270" s="71">
        <v>46121899</v>
      </c>
      <c r="AD270" s="71">
        <v>143.39863003309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3.56</v>
      </c>
      <c r="BI270" s="71">
        <v>25.486000000000001</v>
      </c>
      <c r="BJ270" s="71">
        <v>15229.413</v>
      </c>
      <c r="BK270" s="71">
        <v>741.03099999999995</v>
      </c>
      <c r="BL270" s="71">
        <v>593.96699999999998</v>
      </c>
      <c r="BM270" s="71">
        <v>6.0179999999999998</v>
      </c>
      <c r="BN270" s="72"/>
      <c r="BO270" s="71">
        <v>1</v>
      </c>
      <c r="BP270" s="71">
        <v>2</v>
      </c>
      <c r="BQ270" s="71">
        <v>91</v>
      </c>
      <c r="BR270" s="71">
        <v>4</v>
      </c>
      <c r="BS270" s="71">
        <v>45</v>
      </c>
      <c r="BT270" s="71">
        <v>1</v>
      </c>
      <c r="BU270"/>
      <c r="BV270" s="70">
        <v>14934.741</v>
      </c>
      <c r="BW270" s="70">
        <v>163.49</v>
      </c>
      <c r="BX270" s="70">
        <v>1328.2049999999999</v>
      </c>
      <c r="BY270" s="70">
        <v>12.226000000000001</v>
      </c>
      <c r="BZ270" s="70">
        <v>160.81299999999999</v>
      </c>
      <c r="CA270" s="70">
        <v>0</v>
      </c>
      <c r="CB270" s="70">
        <v>0</v>
      </c>
      <c r="CC270" s="70">
        <v>0</v>
      </c>
      <c r="CD270" s="70">
        <v>0</v>
      </c>
    </row>
    <row r="271" spans="1:82">
      <c r="A271" s="70" t="s">
        <v>1847</v>
      </c>
      <c r="B271" s="70">
        <v>215</v>
      </c>
      <c r="C271" s="70">
        <v>11</v>
      </c>
      <c r="D271" s="70">
        <v>13</v>
      </c>
      <c r="E271" s="70">
        <v>2014</v>
      </c>
      <c r="F271" s="70" t="s">
        <v>181</v>
      </c>
      <c r="G271" s="70" t="s">
        <v>1836</v>
      </c>
      <c r="H271" s="70" t="s">
        <v>1837</v>
      </c>
      <c r="I271" s="148"/>
      <c r="J271" s="71">
        <v>5484.3681170099744</v>
      </c>
      <c r="K271" s="71">
        <v>84.932240220465218</v>
      </c>
      <c r="L271" s="71">
        <v>20.352710370677979</v>
      </c>
      <c r="M271" s="71">
        <v>1922.9900006389889</v>
      </c>
      <c r="N271" s="71">
        <v>1407.857188383965</v>
      </c>
      <c r="O271" s="71">
        <v>857.49995975996262</v>
      </c>
      <c r="P271" s="71">
        <v>567.14405318233923</v>
      </c>
      <c r="Q271" s="71">
        <v>72.504846279126895</v>
      </c>
      <c r="R271" s="71">
        <v>278.71730446639208</v>
      </c>
      <c r="S271" s="71">
        <v>143.60931052526001</v>
      </c>
      <c r="T271" s="72"/>
      <c r="U271" s="71">
        <v>212823909</v>
      </c>
      <c r="V271" s="71">
        <v>33224</v>
      </c>
      <c r="W271" s="71">
        <v>467</v>
      </c>
      <c r="X271" s="71">
        <v>374164</v>
      </c>
      <c r="Y271" s="71">
        <v>477939</v>
      </c>
      <c r="Z271" s="71">
        <v>493452</v>
      </c>
      <c r="AA271" s="71">
        <v>112947</v>
      </c>
      <c r="AB271" s="71">
        <v>976925</v>
      </c>
      <c r="AC271" s="71">
        <v>46348753</v>
      </c>
      <c r="AD271" s="71">
        <v>143.60931052526001</v>
      </c>
      <c r="AE271" s="72"/>
      <c r="AF271" s="71"/>
      <c r="AG271" s="71"/>
      <c r="AH271" s="71"/>
      <c r="AI271" s="71"/>
      <c r="AJ271" s="71"/>
      <c r="AK271" s="71"/>
      <c r="AL271" s="71"/>
      <c r="AM271" s="71"/>
      <c r="AN271" s="71"/>
      <c r="AO271" s="71"/>
      <c r="AP271" s="71"/>
      <c r="AQ271" s="72"/>
      <c r="AR271" s="71">
        <v>12782</v>
      </c>
      <c r="AS271" s="71">
        <v>1398</v>
      </c>
      <c r="AT271" s="71">
        <v>4</v>
      </c>
      <c r="AU271" s="71">
        <v>2</v>
      </c>
      <c r="AV271" s="71">
        <v>0</v>
      </c>
      <c r="AW271" s="71">
        <v>1</v>
      </c>
      <c r="AX271" s="71"/>
      <c r="AY271" s="72"/>
      <c r="AZ271" s="71">
        <v>50791.615999999987</v>
      </c>
      <c r="BA271" s="71">
        <v>132933.24</v>
      </c>
      <c r="BB271" s="71">
        <v>20851.7</v>
      </c>
      <c r="BC271" s="71">
        <v>529</v>
      </c>
      <c r="BD271" s="71">
        <v>0</v>
      </c>
      <c r="BE271" s="71">
        <v>15510</v>
      </c>
      <c r="BF271" s="71"/>
      <c r="BG271" s="72"/>
      <c r="BH271" s="71">
        <v>4.0620000000000003</v>
      </c>
      <c r="BI271" s="71">
        <v>25.988</v>
      </c>
      <c r="BJ271" s="71">
        <v>16179.87</v>
      </c>
      <c r="BK271" s="71">
        <v>810.38</v>
      </c>
      <c r="BL271" s="71">
        <v>614.76700000000005</v>
      </c>
      <c r="BM271" s="71">
        <v>5.9909999999999997</v>
      </c>
      <c r="BN271" s="72"/>
      <c r="BO271" s="71">
        <v>1</v>
      </c>
      <c r="BP271" s="71">
        <v>2</v>
      </c>
      <c r="BQ271" s="71">
        <v>91</v>
      </c>
      <c r="BR271" s="71">
        <v>7</v>
      </c>
      <c r="BS271" s="71">
        <v>47</v>
      </c>
      <c r="BT271" s="71">
        <v>1</v>
      </c>
      <c r="BU271"/>
      <c r="BV271" s="70">
        <v>15829.189</v>
      </c>
      <c r="BW271" s="70">
        <v>176.298</v>
      </c>
      <c r="BX271" s="70">
        <v>1466.595</v>
      </c>
      <c r="BY271" s="70">
        <v>8.4459999999999997</v>
      </c>
      <c r="BZ271" s="70">
        <v>160.53</v>
      </c>
      <c r="CA271" s="70">
        <v>0</v>
      </c>
      <c r="CB271" s="70">
        <v>0</v>
      </c>
      <c r="CC271" s="70">
        <v>0</v>
      </c>
      <c r="CD271" s="70">
        <v>0</v>
      </c>
    </row>
    <row r="272" spans="1:82">
      <c r="A272" s="70" t="s">
        <v>1848</v>
      </c>
      <c r="B272" s="70">
        <v>216</v>
      </c>
      <c r="C272" s="70">
        <v>12</v>
      </c>
      <c r="D272" s="70">
        <v>13</v>
      </c>
      <c r="E272" s="70">
        <v>2015</v>
      </c>
      <c r="F272" s="70" t="s">
        <v>182</v>
      </c>
      <c r="G272" s="70" t="s">
        <v>1836</v>
      </c>
      <c r="H272" s="70" t="s">
        <v>1837</v>
      </c>
      <c r="I272" s="148"/>
      <c r="J272" s="71">
        <v>4945.2249219628948</v>
      </c>
      <c r="K272" s="71">
        <v>76.259235848887428</v>
      </c>
      <c r="L272" s="71">
        <v>20.35734330840884</v>
      </c>
      <c r="M272" s="71">
        <v>1840.3331442614949</v>
      </c>
      <c r="N272" s="71">
        <v>1251.250915499922</v>
      </c>
      <c r="O272" s="71">
        <v>855.1798934881391</v>
      </c>
      <c r="P272" s="71">
        <v>565.14481087571596</v>
      </c>
      <c r="Q272" s="71">
        <v>70.5912699958117</v>
      </c>
      <c r="R272" s="71">
        <v>273.93249322408428</v>
      </c>
      <c r="S272" s="71">
        <v>125.29086600031999</v>
      </c>
      <c r="T272" s="72"/>
      <c r="U272" s="71">
        <v>219057787</v>
      </c>
      <c r="V272" s="71">
        <v>33224</v>
      </c>
      <c r="W272" s="71">
        <v>467</v>
      </c>
      <c r="X272" s="71">
        <v>374164</v>
      </c>
      <c r="Y272" s="71">
        <v>479228</v>
      </c>
      <c r="Z272" s="71">
        <v>496853</v>
      </c>
      <c r="AA272" s="71">
        <v>112460</v>
      </c>
      <c r="AB272" s="71">
        <v>971608</v>
      </c>
      <c r="AC272" s="71">
        <v>46824290</v>
      </c>
      <c r="AD272" s="71">
        <v>125.29086600031999</v>
      </c>
      <c r="AE272" s="72"/>
      <c r="AF272" s="71">
        <v>2513535679.579648</v>
      </c>
      <c r="AG272" s="71">
        <v>61159208.719355687</v>
      </c>
      <c r="AH272" s="71">
        <v>3823640.2424019692</v>
      </c>
      <c r="AI272" s="71">
        <v>2312901199.488543</v>
      </c>
      <c r="AJ272" s="71">
        <v>1997353207.4564221</v>
      </c>
      <c r="AK272" s="71">
        <v>0</v>
      </c>
      <c r="AL272" s="71">
        <v>0</v>
      </c>
      <c r="AM272" s="71">
        <v>133154800.65773159</v>
      </c>
      <c r="AN272" s="71">
        <v>0</v>
      </c>
      <c r="AO272" s="71">
        <v>0</v>
      </c>
      <c r="AP272" s="71">
        <v>7021927736.1441031</v>
      </c>
      <c r="AQ272" s="72"/>
      <c r="AR272" s="71">
        <v>14016</v>
      </c>
      <c r="AS272" s="71">
        <v>1621</v>
      </c>
      <c r="AT272" s="71">
        <v>4</v>
      </c>
      <c r="AU272" s="71">
        <v>2</v>
      </c>
      <c r="AV272" s="71">
        <v>0</v>
      </c>
      <c r="AW272" s="71">
        <v>1</v>
      </c>
      <c r="AX272" s="71"/>
      <c r="AY272" s="72"/>
      <c r="AZ272" s="71">
        <v>56550.245999999999</v>
      </c>
      <c r="BA272" s="71">
        <v>185552.94</v>
      </c>
      <c r="BB272" s="71">
        <v>20851.7</v>
      </c>
      <c r="BC272" s="71">
        <v>529</v>
      </c>
      <c r="BD272" s="71">
        <v>0</v>
      </c>
      <c r="BE272" s="71">
        <v>15510</v>
      </c>
      <c r="BF272" s="71"/>
      <c r="BG272" s="72"/>
      <c r="BH272" s="71">
        <v>4.2060000000000004</v>
      </c>
      <c r="BI272" s="71">
        <v>24.795999999999999</v>
      </c>
      <c r="BJ272" s="71">
        <v>16746.131000000001</v>
      </c>
      <c r="BK272" s="71">
        <v>796.80100000000004</v>
      </c>
      <c r="BL272" s="71">
        <v>520.92700000000002</v>
      </c>
      <c r="BM272" s="71">
        <v>6.633</v>
      </c>
      <c r="BN272" s="72"/>
      <c r="BO272" s="71">
        <v>1</v>
      </c>
      <c r="BP272" s="71">
        <v>2</v>
      </c>
      <c r="BQ272" s="71">
        <v>91</v>
      </c>
      <c r="BR272" s="71">
        <v>7</v>
      </c>
      <c r="BS272" s="71">
        <v>45</v>
      </c>
      <c r="BT272" s="71">
        <v>1</v>
      </c>
      <c r="BU272"/>
      <c r="BV272" s="70">
        <v>16229.478999999999</v>
      </c>
      <c r="BW272" s="70">
        <v>173.685</v>
      </c>
      <c r="BX272" s="70">
        <v>1523.4</v>
      </c>
      <c r="BY272" s="70">
        <v>10.641</v>
      </c>
      <c r="BZ272" s="70">
        <v>162.28899999999999</v>
      </c>
      <c r="CA272" s="70">
        <v>0</v>
      </c>
      <c r="CB272" s="70">
        <v>0</v>
      </c>
      <c r="CC272" s="70">
        <v>0</v>
      </c>
      <c r="CD272" s="70">
        <v>0</v>
      </c>
    </row>
    <row r="273" spans="1:82">
      <c r="A273" s="70" t="s">
        <v>1849</v>
      </c>
      <c r="B273" s="70">
        <v>217</v>
      </c>
      <c r="C273" s="70">
        <v>13</v>
      </c>
      <c r="D273" s="70">
        <v>13</v>
      </c>
      <c r="E273" s="70">
        <v>2016</v>
      </c>
      <c r="F273" s="70" t="s">
        <v>155</v>
      </c>
      <c r="G273" s="1064" t="s">
        <v>1836</v>
      </c>
      <c r="H273" s="70" t="s">
        <v>1837</v>
      </c>
      <c r="I273" s="148"/>
      <c r="J273" s="71">
        <v>4393.0903937033172</v>
      </c>
      <c r="K273" s="71">
        <v>74.17877526785712</v>
      </c>
      <c r="L273" s="71">
        <v>19.218243457582226</v>
      </c>
      <c r="M273" s="71">
        <v>1496.6056806980241</v>
      </c>
      <c r="N273" s="71">
        <v>1247.8128633530985</v>
      </c>
      <c r="O273" s="71">
        <v>851.10481507847408</v>
      </c>
      <c r="P273" s="71">
        <v>556.68320687307278</v>
      </c>
      <c r="Q273" s="71">
        <v>68.274895817852297</v>
      </c>
      <c r="R273" s="71">
        <v>255.41347139376236</v>
      </c>
      <c r="S273" s="71">
        <v>125.79875387508001</v>
      </c>
      <c r="T273" s="72"/>
      <c r="U273" s="71">
        <v>205831633</v>
      </c>
      <c r="V273" s="71">
        <v>33224</v>
      </c>
      <c r="W273" s="71">
        <v>467</v>
      </c>
      <c r="X273" s="71">
        <v>374164</v>
      </c>
      <c r="Y273" s="71">
        <v>480615</v>
      </c>
      <c r="Z273" s="71">
        <v>500564</v>
      </c>
      <c r="AA273" s="71">
        <v>114574</v>
      </c>
      <c r="AB273" s="71">
        <v>966628</v>
      </c>
      <c r="AC273" s="71">
        <v>43622106.756645098</v>
      </c>
      <c r="AD273" s="71">
        <v>125.79875387508</v>
      </c>
      <c r="AE273" s="72"/>
      <c r="AF273" s="71">
        <v>2300999644.5210419</v>
      </c>
      <c r="AG273" s="71">
        <v>61626723.78098762</v>
      </c>
      <c r="AH273" s="71">
        <v>2835941.650940265</v>
      </c>
      <c r="AI273" s="71">
        <v>2404799375.6675558</v>
      </c>
      <c r="AJ273" s="71">
        <v>2088195236.595968</v>
      </c>
      <c r="AK273" s="71">
        <v>0</v>
      </c>
      <c r="AL273" s="71">
        <v>0</v>
      </c>
      <c r="AM273" s="71">
        <v>132575230.53682891</v>
      </c>
      <c r="AN273" s="71">
        <v>0</v>
      </c>
      <c r="AO273" s="71">
        <v>0</v>
      </c>
      <c r="AP273" s="71">
        <v>6991032152.7533226</v>
      </c>
      <c r="AQ273" s="72"/>
      <c r="AR273" s="71">
        <v>15190</v>
      </c>
      <c r="AS273" s="71">
        <v>1729</v>
      </c>
      <c r="AT273" s="71">
        <v>5</v>
      </c>
      <c r="AU273" s="71">
        <v>3</v>
      </c>
      <c r="AV273" s="71">
        <v>0</v>
      </c>
      <c r="AW273" s="71">
        <v>1</v>
      </c>
      <c r="AX273" s="71"/>
      <c r="AY273" s="72"/>
      <c r="AZ273" s="71">
        <v>62023.182999999997</v>
      </c>
      <c r="BA273" s="71">
        <v>193733.84</v>
      </c>
      <c r="BB273" s="71">
        <v>24851.7</v>
      </c>
      <c r="BC273" s="71">
        <v>1049</v>
      </c>
      <c r="BD273" s="71">
        <v>0</v>
      </c>
      <c r="BE273" s="71">
        <v>15510</v>
      </c>
      <c r="BF273" s="71"/>
      <c r="BG273" s="72"/>
      <c r="BH273" s="71">
        <v>4.2770000000000001</v>
      </c>
      <c r="BI273" s="71">
        <v>22.117999999999999</v>
      </c>
      <c r="BJ273" s="71">
        <v>15086.085999999999</v>
      </c>
      <c r="BK273" s="71">
        <v>795.13900000000001</v>
      </c>
      <c r="BL273" s="71">
        <v>499.97299999999996</v>
      </c>
      <c r="BM273" s="71">
        <v>4.5679999999999996</v>
      </c>
      <c r="BN273" s="72"/>
      <c r="BO273" s="71">
        <v>1</v>
      </c>
      <c r="BP273" s="71">
        <v>2</v>
      </c>
      <c r="BQ273" s="71">
        <v>89</v>
      </c>
      <c r="BR273" s="71">
        <v>7</v>
      </c>
      <c r="BS273" s="71">
        <v>46</v>
      </c>
      <c r="BT273" s="71">
        <v>1</v>
      </c>
      <c r="BU273"/>
      <c r="BV273" s="70">
        <v>14898.463</v>
      </c>
      <c r="BW273" s="70">
        <v>165.57499999999999</v>
      </c>
      <c r="BX273" s="70">
        <v>1327.0920000000001</v>
      </c>
      <c r="BY273" s="70">
        <v>10.093</v>
      </c>
      <c r="BZ273" s="70">
        <v>10.938000000000001</v>
      </c>
      <c r="CA273" s="70">
        <v>0</v>
      </c>
      <c r="CB273" s="70">
        <v>0</v>
      </c>
      <c r="CC273" s="70">
        <v>0</v>
      </c>
      <c r="CD273" s="70">
        <v>0</v>
      </c>
    </row>
    <row r="274" spans="1:82">
      <c r="A274" s="70" t="s">
        <v>1850</v>
      </c>
      <c r="B274" s="70">
        <v>218</v>
      </c>
      <c r="C274" s="70">
        <v>14</v>
      </c>
      <c r="D274" s="70">
        <v>13</v>
      </c>
      <c r="E274" s="70">
        <v>2017</v>
      </c>
      <c r="F274" s="70" t="s">
        <v>156</v>
      </c>
      <c r="G274" s="1064" t="s">
        <v>1836</v>
      </c>
      <c r="H274" s="70" t="s">
        <v>1837</v>
      </c>
      <c r="I274" s="148"/>
      <c r="J274" s="71">
        <v>4228.6524108817848</v>
      </c>
      <c r="K274" s="71">
        <v>76.213084314453369</v>
      </c>
      <c r="L274" s="71">
        <v>19.06304350358937</v>
      </c>
      <c r="M274" s="71">
        <v>1393.4370188318542</v>
      </c>
      <c r="N274" s="71">
        <v>1157.5433335304408</v>
      </c>
      <c r="O274" s="71">
        <v>841.13559006319178</v>
      </c>
      <c r="P274" s="71">
        <v>554.030675345394</v>
      </c>
      <c r="Q274" s="71">
        <v>65.640575413980201</v>
      </c>
      <c r="R274" s="71">
        <v>250.68469102642547</v>
      </c>
      <c r="S274" s="71">
        <v>127.40384385719</v>
      </c>
      <c r="T274" s="72"/>
      <c r="U274" s="71">
        <v>213087315</v>
      </c>
      <c r="V274" s="71">
        <v>33224</v>
      </c>
      <c r="W274" s="71">
        <v>467</v>
      </c>
      <c r="X274" s="71">
        <v>374164</v>
      </c>
      <c r="Y274" s="71">
        <v>481717</v>
      </c>
      <c r="Z274" s="71">
        <v>502907</v>
      </c>
      <c r="AA274" s="71">
        <v>114755</v>
      </c>
      <c r="AB274" s="71">
        <v>961024</v>
      </c>
      <c r="AC274" s="71">
        <v>43664005.999999993</v>
      </c>
      <c r="AD274" s="71">
        <v>127.40384385719</v>
      </c>
      <c r="AE274" s="72"/>
      <c r="AF274" s="71">
        <v>2268522189.0500078</v>
      </c>
      <c r="AG274" s="71">
        <v>62387351.778751813</v>
      </c>
      <c r="AH274" s="71">
        <v>3805584.5021308758</v>
      </c>
      <c r="AI274" s="71">
        <v>2284909763.6067519</v>
      </c>
      <c r="AJ274" s="71">
        <v>2134428878.285064</v>
      </c>
      <c r="AK274" s="71">
        <v>0</v>
      </c>
      <c r="AL274" s="71">
        <v>0</v>
      </c>
      <c r="AM274" s="71">
        <v>132012870.5757596</v>
      </c>
      <c r="AN274" s="71">
        <v>0</v>
      </c>
      <c r="AO274" s="71">
        <v>0</v>
      </c>
      <c r="AP274" s="71">
        <v>6886066637.7984667</v>
      </c>
      <c r="AQ274" s="72"/>
      <c r="AR274" s="71">
        <v>16159</v>
      </c>
      <c r="AS274" s="71">
        <v>1852</v>
      </c>
      <c r="AT274" s="71">
        <v>6</v>
      </c>
      <c r="AU274" s="71">
        <v>3</v>
      </c>
      <c r="AV274" s="71">
        <v>0</v>
      </c>
      <c r="AW274" s="71">
        <v>1</v>
      </c>
      <c r="AX274" s="71"/>
      <c r="AY274" s="72"/>
      <c r="AZ274" s="71">
        <v>66701.532999999996</v>
      </c>
      <c r="BA274" s="71">
        <v>200581.84</v>
      </c>
      <c r="BB274" s="71">
        <v>31451.7</v>
      </c>
      <c r="BC274" s="71">
        <v>1049</v>
      </c>
      <c r="BD274" s="71">
        <v>0</v>
      </c>
      <c r="BE274" s="71">
        <v>15510</v>
      </c>
      <c r="BF274" s="71"/>
      <c r="BG274" s="72"/>
      <c r="BH274" s="71">
        <v>4.9909999999999997</v>
      </c>
      <c r="BI274" s="71">
        <v>21.952000000000002</v>
      </c>
      <c r="BJ274" s="71">
        <v>15442.427</v>
      </c>
      <c r="BK274" s="71">
        <v>789.654</v>
      </c>
      <c r="BL274" s="71">
        <v>636.37099999999998</v>
      </c>
      <c r="BM274" s="71">
        <v>4.2809999999999997</v>
      </c>
      <c r="BN274" s="72"/>
      <c r="BO274" s="71">
        <v>1</v>
      </c>
      <c r="BP274" s="71">
        <v>2</v>
      </c>
      <c r="BQ274" s="71">
        <v>92</v>
      </c>
      <c r="BR274" s="71">
        <v>7</v>
      </c>
      <c r="BS274" s="71">
        <v>46</v>
      </c>
      <c r="BT274" s="71">
        <v>1</v>
      </c>
      <c r="BU274"/>
      <c r="BV274" s="70">
        <v>15121.208000000001</v>
      </c>
      <c r="BW274" s="70">
        <v>106.504</v>
      </c>
      <c r="BX274" s="70">
        <v>1480.646</v>
      </c>
      <c r="BY274" s="70">
        <v>16.785</v>
      </c>
      <c r="BZ274" s="70">
        <v>174.53299999999999</v>
      </c>
      <c r="CA274" s="70">
        <v>0</v>
      </c>
      <c r="CB274" s="70">
        <v>0</v>
      </c>
      <c r="CC274" s="70">
        <v>0</v>
      </c>
      <c r="CD274" s="70">
        <v>0</v>
      </c>
    </row>
    <row r="275" spans="1:82">
      <c r="A275" s="70" t="s">
        <v>1851</v>
      </c>
      <c r="B275" s="70">
        <v>219</v>
      </c>
      <c r="C275" s="70">
        <v>15</v>
      </c>
      <c r="D275" s="70">
        <v>13</v>
      </c>
      <c r="E275" s="70">
        <v>2018</v>
      </c>
      <c r="F275" s="70" t="s">
        <v>183</v>
      </c>
      <c r="G275" s="70" t="s">
        <v>1836</v>
      </c>
      <c r="H275" s="70" t="s">
        <v>1837</v>
      </c>
      <c r="I275" s="148"/>
      <c r="J275" s="71">
        <v>4186.5665838251007</v>
      </c>
      <c r="K275" s="71">
        <v>64.316181143391177</v>
      </c>
      <c r="L275" s="71">
        <v>17.21607664144231</v>
      </c>
      <c r="M275" s="71">
        <v>1271.3573368900552</v>
      </c>
      <c r="N275" s="71">
        <v>803.22149176597895</v>
      </c>
      <c r="O275" s="71">
        <v>829.96373852912257</v>
      </c>
      <c r="P275" s="71">
        <v>550.14088345726043</v>
      </c>
      <c r="Q275" s="71">
        <v>60.587956957300698</v>
      </c>
      <c r="R275" s="71">
        <v>251.33193399406707</v>
      </c>
      <c r="S275" s="71">
        <v>128.16280306579</v>
      </c>
      <c r="T275" s="72"/>
      <c r="U275" s="71">
        <v>232813660</v>
      </c>
      <c r="V275" s="71">
        <v>33224</v>
      </c>
      <c r="W275" s="71">
        <v>467</v>
      </c>
      <c r="X275" s="71">
        <v>374164</v>
      </c>
      <c r="Y275" s="71">
        <v>483555</v>
      </c>
      <c r="Z275" s="71">
        <v>505729</v>
      </c>
      <c r="AA275" s="71">
        <v>115095</v>
      </c>
      <c r="AB275" s="71">
        <v>955935</v>
      </c>
      <c r="AC275" s="71">
        <v>43605175</v>
      </c>
      <c r="AD275" s="71">
        <v>128.16280306579</v>
      </c>
      <c r="AE275" s="72"/>
      <c r="AF275" s="71">
        <v>2274435088.3147058</v>
      </c>
      <c r="AG275" s="71">
        <v>56436859.691940971</v>
      </c>
      <c r="AH275" s="71">
        <v>3614317.4117594059</v>
      </c>
      <c r="AI275" s="71">
        <v>2194587744.9771791</v>
      </c>
      <c r="AJ275" s="71">
        <v>1800126965.836189</v>
      </c>
      <c r="AK275" s="71">
        <v>0</v>
      </c>
      <c r="AL275" s="71">
        <v>0</v>
      </c>
      <c r="AM275" s="71">
        <v>131585514.51814</v>
      </c>
      <c r="AN275" s="71">
        <v>0</v>
      </c>
      <c r="AO275" s="71">
        <v>0</v>
      </c>
      <c r="AP275" s="71">
        <v>6460786490.7499142</v>
      </c>
      <c r="AQ275" s="72"/>
      <c r="AR275" s="71">
        <v>17148</v>
      </c>
      <c r="AS275" s="71">
        <v>1958</v>
      </c>
      <c r="AT275" s="71">
        <v>6</v>
      </c>
      <c r="AU275" s="71">
        <v>3</v>
      </c>
      <c r="AV275" s="71">
        <v>0</v>
      </c>
      <c r="AW275" s="71">
        <v>3</v>
      </c>
      <c r="AX275" s="71"/>
      <c r="AY275" s="72"/>
      <c r="AZ275" s="71">
        <v>71291.320000000182</v>
      </c>
      <c r="BA275" s="71">
        <v>208031.94</v>
      </c>
      <c r="BB275" s="71">
        <v>31452.2</v>
      </c>
      <c r="BC275" s="71">
        <v>1049</v>
      </c>
      <c r="BD275" s="71">
        <v>0</v>
      </c>
      <c r="BE275" s="71">
        <v>81960</v>
      </c>
      <c r="BF275" s="71"/>
      <c r="BG275" s="72"/>
      <c r="BH275" s="71">
        <v>3.9009999999999998</v>
      </c>
      <c r="BI275" s="71">
        <v>18.04</v>
      </c>
      <c r="BJ275" s="71">
        <v>15438.001</v>
      </c>
      <c r="BK275" s="71">
        <v>783.88099999999997</v>
      </c>
      <c r="BL275" s="71">
        <v>626.55999999999995</v>
      </c>
      <c r="BM275" s="71">
        <v>5.6219999999999999</v>
      </c>
      <c r="BN275" s="72"/>
      <c r="BO275" s="71">
        <v>1</v>
      </c>
      <c r="BP275" s="71">
        <v>1</v>
      </c>
      <c r="BQ275" s="71">
        <v>88</v>
      </c>
      <c r="BR275" s="71">
        <v>8</v>
      </c>
      <c r="BS275" s="71">
        <v>46</v>
      </c>
      <c r="BT275" s="71">
        <v>1</v>
      </c>
      <c r="BU275"/>
      <c r="BV275" s="70">
        <v>15103.300999999999</v>
      </c>
      <c r="BW275" s="70">
        <v>129.58699999999999</v>
      </c>
      <c r="BX275" s="70">
        <v>1467.788</v>
      </c>
      <c r="BY275" s="70">
        <v>16.076000000000001</v>
      </c>
      <c r="BZ275" s="70">
        <v>158.89599999999999</v>
      </c>
      <c r="CA275" s="70">
        <v>0.35699999999999998</v>
      </c>
      <c r="CB275" s="70">
        <v>0</v>
      </c>
      <c r="CC275" s="70">
        <v>0</v>
      </c>
      <c r="CD275" s="70">
        <v>0</v>
      </c>
    </row>
    <row r="276" spans="1:82">
      <c r="A276" s="70" t="s">
        <v>1852</v>
      </c>
      <c r="B276" s="70">
        <v>220</v>
      </c>
      <c r="C276" s="70">
        <v>16</v>
      </c>
      <c r="D276" s="70">
        <v>13</v>
      </c>
      <c r="E276" s="70">
        <v>2019</v>
      </c>
      <c r="F276" s="70" t="s">
        <v>158</v>
      </c>
      <c r="G276" s="70" t="s">
        <v>1836</v>
      </c>
      <c r="H276" s="70" t="s">
        <v>1837</v>
      </c>
      <c r="I276" s="148"/>
      <c r="J276" s="71">
        <v>4184.462738665502</v>
      </c>
      <c r="K276" s="71">
        <v>61.111979090149312</v>
      </c>
      <c r="L276" s="71">
        <v>17.507416354632575</v>
      </c>
      <c r="M276" s="71">
        <v>1335.1210330892702</v>
      </c>
      <c r="N276" s="71">
        <v>791.20461642199291</v>
      </c>
      <c r="O276" s="71">
        <v>808.87506981470426</v>
      </c>
      <c r="P276" s="71">
        <v>542.17289448612985</v>
      </c>
      <c r="Q276" s="71">
        <v>58.661858118941097</v>
      </c>
      <c r="R276" s="71">
        <v>253.27413719020299</v>
      </c>
      <c r="S276" s="71">
        <v>131.67141450816001</v>
      </c>
      <c r="T276" s="72"/>
      <c r="U276" s="71">
        <v>232209449</v>
      </c>
      <c r="V276" s="71">
        <v>33224</v>
      </c>
      <c r="W276" s="71">
        <v>467</v>
      </c>
      <c r="X276" s="71">
        <v>374164</v>
      </c>
      <c r="Y276" s="71">
        <v>485318</v>
      </c>
      <c r="Z276" s="71">
        <v>506410</v>
      </c>
      <c r="AA276" s="71">
        <v>112579</v>
      </c>
      <c r="AB276" s="71">
        <v>950602</v>
      </c>
      <c r="AC276" s="71">
        <v>44661860</v>
      </c>
      <c r="AD276" s="71">
        <v>131.67141450816001</v>
      </c>
      <c r="AE276" s="72"/>
      <c r="AF276" s="71">
        <v>2321994799.5291309</v>
      </c>
      <c r="AG276" s="71">
        <v>54694100.903576054</v>
      </c>
      <c r="AH276" s="71">
        <v>3840907.7204955388</v>
      </c>
      <c r="AI276" s="71">
        <v>2243786363.8330698</v>
      </c>
      <c r="AJ276" s="71">
        <v>1629854719.832273</v>
      </c>
      <c r="AK276" s="71">
        <v>0</v>
      </c>
      <c r="AL276" s="71">
        <v>0</v>
      </c>
      <c r="AM276" s="71">
        <v>129464836.27197537</v>
      </c>
      <c r="AN276" s="71">
        <v>0</v>
      </c>
      <c r="AO276" s="71">
        <v>0</v>
      </c>
      <c r="AP276" s="71">
        <v>6383635728.0905218</v>
      </c>
      <c r="AQ276" s="72"/>
      <c r="AR276" s="71">
        <v>18423</v>
      </c>
      <c r="AS276" s="71">
        <v>2008</v>
      </c>
      <c r="AT276" s="71">
        <v>6</v>
      </c>
      <c r="AU276" s="71">
        <v>3</v>
      </c>
      <c r="AV276" s="71">
        <v>0</v>
      </c>
      <c r="AW276" s="71">
        <v>3</v>
      </c>
      <c r="AX276" s="71"/>
      <c r="AY276" s="72"/>
      <c r="AZ276" s="71">
        <v>77501.579999999987</v>
      </c>
      <c r="BA276" s="71">
        <v>218624.1400000001</v>
      </c>
      <c r="BB276" s="71">
        <v>31451.7</v>
      </c>
      <c r="BC276" s="71">
        <v>1049</v>
      </c>
      <c r="BD276" s="71">
        <v>0</v>
      </c>
      <c r="BE276" s="71">
        <v>81959.600000000006</v>
      </c>
      <c r="BF276" s="71"/>
      <c r="BG276" s="72"/>
      <c r="BH276" s="71">
        <v>3.7810000000000001</v>
      </c>
      <c r="BI276" s="71">
        <v>16.870999999999999</v>
      </c>
      <c r="BJ276" s="71">
        <v>14627.86152</v>
      </c>
      <c r="BK276" s="71">
        <v>806.67399999999998</v>
      </c>
      <c r="BL276" s="71">
        <v>540.03399999999999</v>
      </c>
      <c r="BM276" s="71">
        <v>5.8010000000000002</v>
      </c>
      <c r="BN276" s="72"/>
      <c r="BO276" s="71">
        <v>1</v>
      </c>
      <c r="BP276" s="71">
        <v>1</v>
      </c>
      <c r="BQ276" s="71">
        <v>90</v>
      </c>
      <c r="BR276" s="71">
        <v>9</v>
      </c>
      <c r="BS276" s="71">
        <v>46</v>
      </c>
      <c r="BT276" s="71">
        <v>1</v>
      </c>
      <c r="BU276"/>
      <c r="BV276" s="70">
        <v>14439.33052</v>
      </c>
      <c r="BW276" s="70">
        <v>140.03700000000001</v>
      </c>
      <c r="BX276" s="70">
        <v>1385.51</v>
      </c>
      <c r="BY276" s="70">
        <v>20.207999999999998</v>
      </c>
      <c r="BZ276" s="70">
        <v>15.936999999999999</v>
      </c>
      <c r="CA276" s="70">
        <v>0</v>
      </c>
      <c r="CB276" s="70">
        <v>0</v>
      </c>
      <c r="CC276" s="70">
        <v>0</v>
      </c>
      <c r="CD276" s="70">
        <v>0</v>
      </c>
    </row>
    <row r="277" spans="1:82">
      <c r="A277" s="70" t="s">
        <v>1853</v>
      </c>
      <c r="B277" s="70">
        <v>221</v>
      </c>
      <c r="C277" s="70">
        <v>17</v>
      </c>
      <c r="D277" s="70">
        <v>13</v>
      </c>
      <c r="E277" s="70">
        <v>2020</v>
      </c>
      <c r="F277" s="70" t="s">
        <v>159</v>
      </c>
      <c r="G277" s="70" t="s">
        <v>1836</v>
      </c>
      <c r="H277" s="70" t="s">
        <v>1837</v>
      </c>
      <c r="I277" s="148"/>
      <c r="J277" s="71">
        <v>3734.410839299564</v>
      </c>
      <c r="K277" s="71">
        <v>60.860507467061751</v>
      </c>
      <c r="L277" s="71">
        <v>18.541356209950663</v>
      </c>
      <c r="M277" s="71">
        <v>1259.693600647262</v>
      </c>
      <c r="N277" s="71">
        <v>920.61049246902962</v>
      </c>
      <c r="O277" s="71">
        <v>710.66772633556081</v>
      </c>
      <c r="P277" s="71">
        <v>512.5783931526679</v>
      </c>
      <c r="Q277" s="71">
        <v>55.700902923640399</v>
      </c>
      <c r="R277" s="71">
        <v>246.29131540856889</v>
      </c>
      <c r="S277" s="71">
        <v>128.37706807668999</v>
      </c>
      <c r="T277" s="72"/>
      <c r="U277" s="71">
        <v>210813242</v>
      </c>
      <c r="V277" s="71">
        <v>32701</v>
      </c>
      <c r="W277" s="71">
        <v>654</v>
      </c>
      <c r="X277" s="71">
        <v>371743</v>
      </c>
      <c r="Y277" s="71">
        <v>486826</v>
      </c>
      <c r="Z277" s="71">
        <v>507824</v>
      </c>
      <c r="AA277" s="71">
        <v>113128</v>
      </c>
      <c r="AB277" s="71">
        <v>944712</v>
      </c>
      <c r="AC277" s="71">
        <v>43660003.999999993</v>
      </c>
      <c r="AD277" s="71">
        <v>128.37706807668999</v>
      </c>
      <c r="AE277" s="72"/>
      <c r="AF277" s="71">
        <v>2143578201.122067</v>
      </c>
      <c r="AG277" s="71">
        <v>49144719.576074548</v>
      </c>
      <c r="AH277" s="71">
        <v>4219131.1915710736</v>
      </c>
      <c r="AI277" s="71">
        <v>2097801620.304852</v>
      </c>
      <c r="AJ277" s="71">
        <v>1921505652.942399</v>
      </c>
      <c r="AK277" s="71"/>
      <c r="AL277" s="71"/>
      <c r="AM277" s="71">
        <v>123295411.96923491</v>
      </c>
      <c r="AN277" s="71"/>
      <c r="AO277" s="71"/>
      <c r="AP277" s="71">
        <v>6339544737.1061983</v>
      </c>
      <c r="AQ277" s="72"/>
      <c r="AR277" s="71">
        <v>19458</v>
      </c>
      <c r="AS277" s="71">
        <v>2028</v>
      </c>
      <c r="AT277" s="71">
        <v>7</v>
      </c>
      <c r="AU277" s="71">
        <v>3</v>
      </c>
      <c r="AV277" s="71">
        <v>0</v>
      </c>
      <c r="AW277" s="71">
        <v>3</v>
      </c>
      <c r="AX277" s="71"/>
      <c r="AY277" s="72"/>
      <c r="AZ277" s="71">
        <v>82849.040000000168</v>
      </c>
      <c r="BA277" s="71">
        <v>219780.73999999961</v>
      </c>
      <c r="BB277" s="71">
        <v>36450.699999999997</v>
      </c>
      <c r="BC277" s="71">
        <v>1049</v>
      </c>
      <c r="BD277" s="71">
        <v>0</v>
      </c>
      <c r="BE277" s="71">
        <v>93910</v>
      </c>
      <c r="BF277" s="71"/>
      <c r="BG277" s="72"/>
      <c r="BH277" s="71">
        <v>4.9260000000000002</v>
      </c>
      <c r="BI277" s="71">
        <v>17.477</v>
      </c>
      <c r="BJ277" s="71">
        <v>12446.312</v>
      </c>
      <c r="BK277" s="71">
        <v>808.23299999999995</v>
      </c>
      <c r="BL277" s="71">
        <v>598.30999999999995</v>
      </c>
      <c r="BM277" s="71">
        <v>4.3559999999999999</v>
      </c>
      <c r="BN277" s="72"/>
      <c r="BO277" s="71">
        <v>1</v>
      </c>
      <c r="BP277" s="71">
        <v>1</v>
      </c>
      <c r="BQ277" s="71">
        <v>87</v>
      </c>
      <c r="BR277" s="71">
        <v>9</v>
      </c>
      <c r="BS277" s="71">
        <v>45</v>
      </c>
      <c r="BT277" s="71">
        <v>1</v>
      </c>
      <c r="BU277"/>
      <c r="BV277" s="70">
        <v>12281.866</v>
      </c>
      <c r="BW277" s="70">
        <v>149.261</v>
      </c>
      <c r="BX277" s="70">
        <v>1351.5609999999999</v>
      </c>
      <c r="BY277" s="70">
        <v>15.653</v>
      </c>
      <c r="BZ277" s="70">
        <v>81</v>
      </c>
      <c r="CA277" s="70">
        <v>0.27300000000000002</v>
      </c>
      <c r="CB277" s="70">
        <v>0</v>
      </c>
      <c r="CC277" s="70">
        <v>0</v>
      </c>
      <c r="CD277" s="70">
        <v>0</v>
      </c>
    </row>
    <row r="278" spans="1:82">
      <c r="A278" s="70" t="s">
        <v>1854</v>
      </c>
      <c r="B278" s="70">
        <v>221</v>
      </c>
      <c r="C278" s="70">
        <v>18</v>
      </c>
      <c r="D278" s="70">
        <v>13</v>
      </c>
      <c r="E278" s="70">
        <v>2021</v>
      </c>
      <c r="F278" s="70" t="s">
        <v>160</v>
      </c>
      <c r="G278" s="70" t="s">
        <v>1836</v>
      </c>
      <c r="H278" s="70" t="s">
        <v>1837</v>
      </c>
      <c r="I278" s="148"/>
      <c r="J278" s="71">
        <v>4271.5820438348237</v>
      </c>
      <c r="K278" s="71">
        <v>65.780979283613533</v>
      </c>
      <c r="L278" s="71">
        <v>16.847807454903425</v>
      </c>
      <c r="M278" s="71">
        <v>1159.1514782550944</v>
      </c>
      <c r="N278" s="71">
        <v>881.59462044372231</v>
      </c>
      <c r="O278" s="71">
        <v>691.18708444312415</v>
      </c>
      <c r="P278" s="71">
        <v>526.26109762867634</v>
      </c>
      <c r="Q278" s="71">
        <v>54.684547368935</v>
      </c>
      <c r="R278" s="71">
        <v>282.30436795168362</v>
      </c>
      <c r="S278" s="71">
        <v>126.53280869547</v>
      </c>
      <c r="T278" s="72"/>
      <c r="U278" s="71">
        <v>262892210</v>
      </c>
      <c r="V278" s="71">
        <v>32701</v>
      </c>
      <c r="W278" s="71">
        <v>654</v>
      </c>
      <c r="X278" s="71">
        <v>371743</v>
      </c>
      <c r="Y278" s="71">
        <v>486858</v>
      </c>
      <c r="Z278" s="71">
        <v>508549</v>
      </c>
      <c r="AA278" s="71">
        <v>113257</v>
      </c>
      <c r="AB278" s="71">
        <v>936586</v>
      </c>
      <c r="AC278" s="71">
        <v>48548577.999999993</v>
      </c>
      <c r="AD278" s="71">
        <v>126.53280869547</v>
      </c>
      <c r="AE278" s="72"/>
      <c r="AF278" s="71">
        <v>2549665306.6485782</v>
      </c>
      <c r="AG278" s="71">
        <v>54797993.801797509</v>
      </c>
      <c r="AH278" s="71">
        <v>3776140.9657012853</v>
      </c>
      <c r="AI278" s="71">
        <v>2231215242.0089397</v>
      </c>
      <c r="AJ278" s="71">
        <v>2024194844.2681961</v>
      </c>
      <c r="AK278" s="71">
        <v>0</v>
      </c>
      <c r="AL278" s="71">
        <v>0</v>
      </c>
      <c r="AM278" s="71">
        <v>122939919.6263589</v>
      </c>
      <c r="AN278" s="71">
        <v>0</v>
      </c>
      <c r="AO278" s="71">
        <v>0</v>
      </c>
      <c r="AP278" s="71">
        <v>6986589447.3195715</v>
      </c>
      <c r="AQ278" s="72"/>
      <c r="AR278" s="71">
        <v>20506</v>
      </c>
      <c r="AS278" s="71">
        <v>2035</v>
      </c>
      <c r="AT278" s="71">
        <v>7</v>
      </c>
      <c r="AU278" s="71">
        <v>3</v>
      </c>
      <c r="AV278" s="71">
        <v>0</v>
      </c>
      <c r="AW278" s="71">
        <v>4</v>
      </c>
      <c r="AX278" s="71"/>
      <c r="AY278" s="72"/>
      <c r="AZ278" s="71">
        <v>88436.64000000029</v>
      </c>
      <c r="BA278" s="71">
        <v>220061.23999999961</v>
      </c>
      <c r="BB278" s="71">
        <v>36450.699999999997</v>
      </c>
      <c r="BC278" s="71">
        <v>1049</v>
      </c>
      <c r="BD278" s="71">
        <v>0</v>
      </c>
      <c r="BE278" s="71">
        <v>94810</v>
      </c>
      <c r="BF278" s="71"/>
      <c r="BG278" s="72"/>
      <c r="BH278" s="71">
        <v>3.6179999999999999</v>
      </c>
      <c r="BI278" s="71">
        <v>19.728999999999999</v>
      </c>
      <c r="BJ278" s="71">
        <v>13054.944</v>
      </c>
      <c r="BK278" s="71">
        <v>808.47</v>
      </c>
      <c r="BL278" s="71">
        <v>552.90499999999997</v>
      </c>
      <c r="BM278" s="71">
        <v>0</v>
      </c>
      <c r="BN278" s="72"/>
      <c r="BO278" s="71">
        <v>1</v>
      </c>
      <c r="BP278" s="71">
        <v>1</v>
      </c>
      <c r="BQ278" s="71">
        <v>88</v>
      </c>
      <c r="BR278" s="71">
        <v>9</v>
      </c>
      <c r="BS278" s="71">
        <v>43</v>
      </c>
      <c r="BT278" s="71">
        <v>0</v>
      </c>
      <c r="BU278"/>
      <c r="BV278" s="70">
        <v>12853.411</v>
      </c>
      <c r="BW278" s="70">
        <v>150.01599999999999</v>
      </c>
      <c r="BX278" s="70">
        <v>1336.5409999999999</v>
      </c>
      <c r="BY278" s="70">
        <v>18.934999999999999</v>
      </c>
      <c r="BZ278" s="70">
        <v>80.763000000000005</v>
      </c>
      <c r="CA278" s="70">
        <v>0</v>
      </c>
      <c r="CB278" s="70">
        <v>0</v>
      </c>
      <c r="CC278" s="70">
        <v>0</v>
      </c>
      <c r="CD278" s="70">
        <v>0</v>
      </c>
    </row>
    <row r="279" spans="1:82">
      <c r="A279" s="70" t="s">
        <v>1855</v>
      </c>
      <c r="B279" s="70">
        <v>221</v>
      </c>
      <c r="C279" s="70">
        <v>19</v>
      </c>
      <c r="D279" s="70">
        <v>13</v>
      </c>
      <c r="E279" s="70">
        <v>2022</v>
      </c>
      <c r="F279" s="70" t="s">
        <v>161</v>
      </c>
      <c r="G279" s="70" t="s">
        <v>1836</v>
      </c>
      <c r="H279" s="70" t="s">
        <v>1837</v>
      </c>
      <c r="I279" s="148"/>
      <c r="J279" s="71">
        <v>4185.3077869332183</v>
      </c>
      <c r="K279" s="71">
        <v>65.447763446861174</v>
      </c>
      <c r="L279" s="71">
        <v>14.298720333858327</v>
      </c>
      <c r="M279" s="71">
        <v>1311.9096592624962</v>
      </c>
      <c r="N279" s="71">
        <v>1119.9013749003891</v>
      </c>
      <c r="O279" s="71">
        <v>730.16638527423129</v>
      </c>
      <c r="P279" s="71">
        <v>521.11427132511403</v>
      </c>
      <c r="Q279" s="71">
        <v>54.713396146714089</v>
      </c>
      <c r="R279" s="71">
        <v>295.2204280667749</v>
      </c>
      <c r="S279" s="71">
        <v>121.17455932378</v>
      </c>
      <c r="T279" s="72"/>
      <c r="U279" s="71">
        <v>276776738</v>
      </c>
      <c r="V279" s="71">
        <v>32701</v>
      </c>
      <c r="W279" s="71">
        <v>654</v>
      </c>
      <c r="X279" s="71">
        <v>371743</v>
      </c>
      <c r="Y279" s="71">
        <v>488404</v>
      </c>
      <c r="Z279" s="71">
        <v>510425</v>
      </c>
      <c r="AA279" s="71">
        <v>113859</v>
      </c>
      <c r="AB279" s="71">
        <v>929396</v>
      </c>
      <c r="AC279" s="71">
        <v>51407425</v>
      </c>
      <c r="AD279" s="71">
        <v>121.17455932378</v>
      </c>
      <c r="AE279" s="72"/>
      <c r="AF279" s="71">
        <v>2494035295.799439</v>
      </c>
      <c r="AG279" s="71">
        <v>54748844.386597797</v>
      </c>
      <c r="AH279" s="71">
        <v>3737265.3729352667</v>
      </c>
      <c r="AI279" s="71">
        <v>2234499921.3511763</v>
      </c>
      <c r="AJ279" s="71">
        <v>2142856006.0737545</v>
      </c>
      <c r="AK279" s="71">
        <v>0</v>
      </c>
      <c r="AL279" s="71">
        <v>0</v>
      </c>
      <c r="AM279" s="71">
        <v>120010390.91279557</v>
      </c>
      <c r="AN279" s="71">
        <v>0</v>
      </c>
      <c r="AO279" s="71">
        <v>0</v>
      </c>
      <c r="AP279" s="71">
        <v>7049887723.896699</v>
      </c>
      <c r="AQ279" s="72"/>
      <c r="AR279" s="71">
        <v>21777</v>
      </c>
      <c r="AS279" s="71">
        <v>2043</v>
      </c>
      <c r="AT279" s="71">
        <v>7</v>
      </c>
      <c r="AU279" s="71">
        <v>3</v>
      </c>
      <c r="AV279" s="71">
        <v>0</v>
      </c>
      <c r="AW279" s="71">
        <v>4</v>
      </c>
      <c r="AX279" s="71"/>
      <c r="AY279" s="72"/>
      <c r="AZ279" s="71">
        <v>95211.218000000677</v>
      </c>
      <c r="BA279" s="71">
        <v>220332.73999999964</v>
      </c>
      <c r="BB279" s="71">
        <v>36450.699999999997</v>
      </c>
      <c r="BC279" s="71">
        <v>1049</v>
      </c>
      <c r="BD279" s="71">
        <v>0</v>
      </c>
      <c r="BE279" s="71">
        <v>94810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1856</v>
      </c>
      <c r="B280" s="70">
        <v>221</v>
      </c>
      <c r="C280" s="70">
        <v>20</v>
      </c>
      <c r="D280" s="70">
        <v>13</v>
      </c>
      <c r="E280" s="70">
        <v>2023</v>
      </c>
      <c r="F280" s="70" t="s">
        <v>1539</v>
      </c>
      <c r="G280" s="70" t="s">
        <v>1836</v>
      </c>
      <c r="H280" s="70" t="s">
        <v>1837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23100</v>
      </c>
      <c r="AS280" s="71">
        <v>2053</v>
      </c>
      <c r="AT280" s="71">
        <v>7</v>
      </c>
      <c r="AU280" s="71">
        <v>3</v>
      </c>
      <c r="AV280" s="71">
        <v>0</v>
      </c>
      <c r="AW280" s="71">
        <v>4</v>
      </c>
      <c r="AX280" s="71"/>
      <c r="AY280" s="72"/>
      <c r="AZ280" s="71">
        <v>101869.84800000074</v>
      </c>
      <c r="BA280" s="71">
        <v>222613.83999999962</v>
      </c>
      <c r="BB280" s="71">
        <v>36289.5</v>
      </c>
      <c r="BC280" s="71">
        <v>1049</v>
      </c>
      <c r="BD280" s="71">
        <v>0</v>
      </c>
      <c r="BE280" s="71">
        <v>94810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1857</v>
      </c>
      <c r="B281" s="70">
        <v>221</v>
      </c>
      <c r="C281" s="70">
        <v>21</v>
      </c>
      <c r="D281" s="70">
        <v>13</v>
      </c>
      <c r="E281" s="70">
        <v>2024</v>
      </c>
      <c r="F281" s="70" t="s">
        <v>1585</v>
      </c>
      <c r="G281" s="70" t="s">
        <v>1836</v>
      </c>
      <c r="H281" s="70" t="s">
        <v>1837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1858</v>
      </c>
      <c r="B282" s="70">
        <v>222</v>
      </c>
      <c r="C282" s="70">
        <v>1</v>
      </c>
      <c r="D282" s="70">
        <v>14</v>
      </c>
      <c r="E282" s="70">
        <v>1990</v>
      </c>
      <c r="F282" s="70" t="s">
        <v>787</v>
      </c>
      <c r="G282" s="70" t="s">
        <v>1859</v>
      </c>
      <c r="H282" s="70" t="s">
        <v>1860</v>
      </c>
      <c r="I282" s="148"/>
      <c r="J282" s="71">
        <v>67.123966679841999</v>
      </c>
      <c r="K282" s="71">
        <v>54.056131656906999</v>
      </c>
      <c r="L282" s="71">
        <v>43.570096050834238</v>
      </c>
      <c r="M282" s="71">
        <v>502.5194917895862</v>
      </c>
      <c r="N282" s="71">
        <v>802.15539169507872</v>
      </c>
      <c r="O282" s="71">
        <v>511.12089249742229</v>
      </c>
      <c r="P282" s="71">
        <v>241.9041040244436</v>
      </c>
      <c r="Q282" s="71">
        <v>48.597034495085303</v>
      </c>
      <c r="R282" s="71">
        <v>0</v>
      </c>
      <c r="S282" s="71">
        <v>61.113129770119727</v>
      </c>
      <c r="T282" s="72"/>
      <c r="U282" s="71">
        <v>16743780</v>
      </c>
      <c r="V282" s="71">
        <v>20755</v>
      </c>
      <c r="W282" s="71">
        <v>398</v>
      </c>
      <c r="X282" s="71">
        <v>209610</v>
      </c>
      <c r="Y282" s="71">
        <v>351152</v>
      </c>
      <c r="Z282" s="71">
        <v>210230</v>
      </c>
      <c r="AA282" s="71">
        <v>58737</v>
      </c>
      <c r="AB282" s="71">
        <v>789051</v>
      </c>
      <c r="AC282" s="71">
        <v>0</v>
      </c>
      <c r="AD282" s="71">
        <v>61.113129770119727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1861</v>
      </c>
      <c r="B283" s="70">
        <v>223</v>
      </c>
      <c r="C283" s="70">
        <v>2</v>
      </c>
      <c r="D283" s="70">
        <v>14</v>
      </c>
      <c r="E283" s="70">
        <v>2005</v>
      </c>
      <c r="F283" s="70" t="s">
        <v>789</v>
      </c>
      <c r="G283" s="70" t="s">
        <v>1859</v>
      </c>
      <c r="H283" s="70" t="s">
        <v>1860</v>
      </c>
      <c r="I283" s="148"/>
      <c r="J283" s="71">
        <v>49.413093647233779</v>
      </c>
      <c r="K283" s="71">
        <v>32.298131226203807</v>
      </c>
      <c r="L283" s="71">
        <v>34.383271353928919</v>
      </c>
      <c r="M283" s="71">
        <v>818.83830941431677</v>
      </c>
      <c r="N283" s="71">
        <v>1114.028442220105</v>
      </c>
      <c r="O283" s="71">
        <v>461.71149791525568</v>
      </c>
      <c r="P283" s="71">
        <v>182.64105861180289</v>
      </c>
      <c r="Q283" s="71">
        <v>48.007332702335503</v>
      </c>
      <c r="R283" s="71">
        <v>0</v>
      </c>
      <c r="S283" s="71">
        <v>50.341824127478219</v>
      </c>
      <c r="T283" s="72"/>
      <c r="U283" s="71">
        <v>6279243</v>
      </c>
      <c r="V283" s="71">
        <v>15136</v>
      </c>
      <c r="W283" s="71">
        <v>413</v>
      </c>
      <c r="X283" s="71">
        <v>195006</v>
      </c>
      <c r="Y283" s="71">
        <v>420902</v>
      </c>
      <c r="Z283" s="71">
        <v>219759</v>
      </c>
      <c r="AA283" s="71">
        <v>36320</v>
      </c>
      <c r="AB283" s="71">
        <v>814867</v>
      </c>
      <c r="AC283" s="71">
        <v>0</v>
      </c>
      <c r="AD283" s="71">
        <v>50.341824127478219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1862</v>
      </c>
      <c r="B284" s="70">
        <v>224</v>
      </c>
      <c r="C284" s="70">
        <v>3</v>
      </c>
      <c r="D284" s="70">
        <v>14</v>
      </c>
      <c r="E284" s="70">
        <v>2006</v>
      </c>
      <c r="F284" s="70" t="s">
        <v>790</v>
      </c>
      <c r="G284" s="70" t="s">
        <v>1859</v>
      </c>
      <c r="H284" s="70" t="s">
        <v>1860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1863</v>
      </c>
      <c r="B285" s="70">
        <v>225</v>
      </c>
      <c r="C285" s="70">
        <v>4</v>
      </c>
      <c r="D285" s="70">
        <v>14</v>
      </c>
      <c r="E285" s="70">
        <v>2007</v>
      </c>
      <c r="F285" s="70" t="s">
        <v>791</v>
      </c>
      <c r="G285" s="70" t="s">
        <v>1859</v>
      </c>
      <c r="H285" s="70" t="s">
        <v>1860</v>
      </c>
      <c r="I285" s="148"/>
      <c r="J285" s="71">
        <v>49.331547961990331</v>
      </c>
      <c r="K285" s="71">
        <v>33.824762503090071</v>
      </c>
      <c r="L285" s="71">
        <v>46.433437033597322</v>
      </c>
      <c r="M285" s="71">
        <v>854.92265355869267</v>
      </c>
      <c r="N285" s="71">
        <v>1197.6542368236319</v>
      </c>
      <c r="O285" s="71">
        <v>435.34720343695938</v>
      </c>
      <c r="P285" s="71">
        <v>176.8636763487809</v>
      </c>
      <c r="Q285" s="71">
        <v>51.456083199081696</v>
      </c>
      <c r="R285" s="71">
        <v>0</v>
      </c>
      <c r="S285" s="71">
        <v>55.706119409221181</v>
      </c>
      <c r="T285" s="72"/>
      <c r="U285" s="71">
        <v>5425884</v>
      </c>
      <c r="V285" s="71">
        <v>14271</v>
      </c>
      <c r="W285" s="71">
        <v>416</v>
      </c>
      <c r="X285" s="71">
        <v>218084</v>
      </c>
      <c r="Y285" s="71">
        <v>431116</v>
      </c>
      <c r="Z285" s="71">
        <v>215406</v>
      </c>
      <c r="AA285" s="71">
        <v>34635</v>
      </c>
      <c r="AB285" s="71">
        <v>827220</v>
      </c>
      <c r="AC285" s="71">
        <v>0</v>
      </c>
      <c r="AD285" s="71">
        <v>55.706119409221181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1864</v>
      </c>
      <c r="B286" s="70">
        <v>226</v>
      </c>
      <c r="C286" s="70">
        <v>5</v>
      </c>
      <c r="D286" s="70">
        <v>14</v>
      </c>
      <c r="E286" s="70">
        <v>2008</v>
      </c>
      <c r="F286" s="70" t="s">
        <v>792</v>
      </c>
      <c r="G286" s="70" t="s">
        <v>1859</v>
      </c>
      <c r="H286" s="70" t="s">
        <v>1860</v>
      </c>
      <c r="I286" s="148"/>
      <c r="J286" s="71">
        <v>35.990879692118178</v>
      </c>
      <c r="K286" s="71">
        <v>26.831845742149479</v>
      </c>
      <c r="L286" s="71">
        <v>41.552062325886908</v>
      </c>
      <c r="M286" s="71">
        <v>853.1249845092151</v>
      </c>
      <c r="N286" s="71">
        <v>1184.114072535838</v>
      </c>
      <c r="O286" s="71">
        <v>413.61292985979111</v>
      </c>
      <c r="P286" s="71">
        <v>170.39337608257429</v>
      </c>
      <c r="Q286" s="71">
        <v>50.868468685738797</v>
      </c>
      <c r="R286" s="71">
        <v>0</v>
      </c>
      <c r="S286" s="71">
        <v>68.627053488446904</v>
      </c>
      <c r="T286" s="72"/>
      <c r="U286" s="71">
        <v>5048220</v>
      </c>
      <c r="V286" s="71">
        <v>14271</v>
      </c>
      <c r="W286" s="71">
        <v>416</v>
      </c>
      <c r="X286" s="71">
        <v>218084</v>
      </c>
      <c r="Y286" s="71">
        <v>433559</v>
      </c>
      <c r="Z286" s="71">
        <v>211835</v>
      </c>
      <c r="AA286" s="71">
        <v>33406</v>
      </c>
      <c r="AB286" s="71">
        <v>831224</v>
      </c>
      <c r="AC286" s="71">
        <v>0</v>
      </c>
      <c r="AD286" s="71">
        <v>68.627053488446904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1865</v>
      </c>
      <c r="B287" s="70">
        <v>227</v>
      </c>
      <c r="C287" s="70">
        <v>6</v>
      </c>
      <c r="D287" s="70">
        <v>14</v>
      </c>
      <c r="E287" s="70">
        <v>2009</v>
      </c>
      <c r="F287" s="70" t="s">
        <v>176</v>
      </c>
      <c r="G287" s="70" t="s">
        <v>1859</v>
      </c>
      <c r="H287" s="70" t="s">
        <v>1860</v>
      </c>
      <c r="I287" s="148"/>
      <c r="J287" s="71">
        <v>31.282943561458762</v>
      </c>
      <c r="K287" s="71">
        <v>23.580845479196871</v>
      </c>
      <c r="L287" s="71">
        <v>19.803325120472891</v>
      </c>
      <c r="M287" s="71">
        <v>823.79811623315891</v>
      </c>
      <c r="N287" s="71">
        <v>1081.2171498025509</v>
      </c>
      <c r="O287" s="71">
        <v>414.46068679673022</v>
      </c>
      <c r="P287" s="71">
        <v>161.66364990869499</v>
      </c>
      <c r="Q287" s="71">
        <v>48.562573971418502</v>
      </c>
      <c r="R287" s="71">
        <v>0</v>
      </c>
      <c r="S287" s="71">
        <v>76.521006358027819</v>
      </c>
      <c r="T287" s="72"/>
      <c r="U287" s="71">
        <v>3864490</v>
      </c>
      <c r="V287" s="71">
        <v>14460</v>
      </c>
      <c r="W287" s="71">
        <v>191</v>
      </c>
      <c r="X287" s="71">
        <v>240628</v>
      </c>
      <c r="Y287" s="71">
        <v>433809</v>
      </c>
      <c r="Z287" s="71">
        <v>209520</v>
      </c>
      <c r="AA287" s="71">
        <v>32538</v>
      </c>
      <c r="AB287" s="71">
        <v>833015</v>
      </c>
      <c r="AC287" s="71">
        <v>0</v>
      </c>
      <c r="AD287" s="71">
        <v>76.521006358027819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2.83</v>
      </c>
      <c r="BK287" s="71">
        <v>0</v>
      </c>
      <c r="BL287" s="71">
        <v>237.86800000000002</v>
      </c>
      <c r="BM287" s="71">
        <v>0</v>
      </c>
      <c r="BN287" s="72"/>
      <c r="BO287" s="71">
        <v>0</v>
      </c>
      <c r="BP287" s="71">
        <v>0</v>
      </c>
      <c r="BQ287" s="71">
        <v>1</v>
      </c>
      <c r="BR287" s="71">
        <v>0</v>
      </c>
      <c r="BS287" s="71">
        <v>26</v>
      </c>
      <c r="BT287" s="71">
        <v>0</v>
      </c>
      <c r="BU287"/>
      <c r="BV287" s="70">
        <v>163.898</v>
      </c>
      <c r="BW287" s="70">
        <v>0</v>
      </c>
      <c r="BX287" s="70">
        <v>76.8</v>
      </c>
      <c r="BY287" s="70">
        <v>0</v>
      </c>
      <c r="BZ287" s="70">
        <v>0</v>
      </c>
      <c r="CA287" s="70">
        <v>0</v>
      </c>
      <c r="CB287" s="70">
        <v>0</v>
      </c>
      <c r="CC287" s="70">
        <v>0</v>
      </c>
      <c r="CD287" s="70">
        <v>0</v>
      </c>
    </row>
    <row r="288" spans="1:82">
      <c r="A288" s="70" t="s">
        <v>1866</v>
      </c>
      <c r="B288" s="70">
        <v>228</v>
      </c>
      <c r="C288" s="70">
        <v>7</v>
      </c>
      <c r="D288" s="70">
        <v>14</v>
      </c>
      <c r="E288" s="70">
        <v>2010</v>
      </c>
      <c r="F288" s="70" t="s">
        <v>177</v>
      </c>
      <c r="G288" s="70" t="s">
        <v>1859</v>
      </c>
      <c r="H288" s="70" t="s">
        <v>1860</v>
      </c>
      <c r="I288" s="148"/>
      <c r="J288" s="71">
        <v>29.663122732149919</v>
      </c>
      <c r="K288" s="71">
        <v>21.139305319300409</v>
      </c>
      <c r="L288" s="71">
        <v>18.497351786293589</v>
      </c>
      <c r="M288" s="71">
        <v>833.3811306789413</v>
      </c>
      <c r="N288" s="71">
        <v>1101.1226026652089</v>
      </c>
      <c r="O288" s="71">
        <v>408.15085280992338</v>
      </c>
      <c r="P288" s="71">
        <v>162.82340376474119</v>
      </c>
      <c r="Q288" s="71">
        <v>50.933469919016702</v>
      </c>
      <c r="R288" s="71">
        <v>0</v>
      </c>
      <c r="S288" s="71">
        <v>87.998728564188056</v>
      </c>
      <c r="T288" s="72"/>
      <c r="U288" s="71">
        <v>3916903</v>
      </c>
      <c r="V288" s="71">
        <v>14460</v>
      </c>
      <c r="W288" s="71">
        <v>191</v>
      </c>
      <c r="X288" s="71">
        <v>240628</v>
      </c>
      <c r="Y288" s="71">
        <v>435790</v>
      </c>
      <c r="Z288" s="71">
        <v>207289</v>
      </c>
      <c r="AA288" s="71">
        <v>31953</v>
      </c>
      <c r="AB288" s="71">
        <v>837185</v>
      </c>
      <c r="AC288" s="71">
        <v>0</v>
      </c>
      <c r="AD288" s="71">
        <v>87.998728564188056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2.44</v>
      </c>
      <c r="BK288" s="71">
        <v>0</v>
      </c>
      <c r="BL288" s="71">
        <v>245.00299999999999</v>
      </c>
      <c r="BM288" s="71">
        <v>0</v>
      </c>
      <c r="BN288" s="72"/>
      <c r="BO288" s="71">
        <v>0</v>
      </c>
      <c r="BP288" s="71">
        <v>0</v>
      </c>
      <c r="BQ288" s="71">
        <v>1</v>
      </c>
      <c r="BR288" s="71">
        <v>0</v>
      </c>
      <c r="BS288" s="71">
        <v>26</v>
      </c>
      <c r="BT288" s="71">
        <v>0</v>
      </c>
      <c r="BU288"/>
      <c r="BV288" s="70">
        <v>159.74299999999999</v>
      </c>
      <c r="BW288" s="70">
        <v>0</v>
      </c>
      <c r="BX288" s="70">
        <v>87.7</v>
      </c>
      <c r="BY288" s="70">
        <v>0</v>
      </c>
      <c r="BZ288" s="70">
        <v>0</v>
      </c>
      <c r="CA288" s="70">
        <v>0</v>
      </c>
      <c r="CB288" s="70">
        <v>0</v>
      </c>
      <c r="CC288" s="70">
        <v>0</v>
      </c>
      <c r="CD288" s="70">
        <v>0</v>
      </c>
    </row>
    <row r="289" spans="1:82">
      <c r="A289" s="70" t="s">
        <v>1867</v>
      </c>
      <c r="B289" s="70">
        <v>229</v>
      </c>
      <c r="C289" s="70">
        <v>8</v>
      </c>
      <c r="D289" s="70">
        <v>14</v>
      </c>
      <c r="E289" s="70">
        <v>2011</v>
      </c>
      <c r="F289" s="70" t="s">
        <v>178</v>
      </c>
      <c r="G289" s="70" t="s">
        <v>1859</v>
      </c>
      <c r="H289" s="70" t="s">
        <v>1860</v>
      </c>
      <c r="I289" s="148"/>
      <c r="J289" s="71">
        <v>31.65330386414227</v>
      </c>
      <c r="K289" s="71">
        <v>31.91297969511108</v>
      </c>
      <c r="L289" s="71">
        <v>8.1560090384526109</v>
      </c>
      <c r="M289" s="71">
        <v>1059.7449828889719</v>
      </c>
      <c r="N289" s="71">
        <v>1280.643916312406</v>
      </c>
      <c r="O289" s="71">
        <v>397.95374091714297</v>
      </c>
      <c r="P289" s="71">
        <v>157.33126532811423</v>
      </c>
      <c r="Q289" s="71">
        <v>59.111736383171902</v>
      </c>
      <c r="R289" s="71">
        <v>0</v>
      </c>
      <c r="S289" s="71">
        <v>86.707188325349478</v>
      </c>
      <c r="T289" s="72"/>
      <c r="U289" s="71">
        <v>3927091</v>
      </c>
      <c r="V289" s="71">
        <v>14460</v>
      </c>
      <c r="W289" s="71">
        <v>191</v>
      </c>
      <c r="X289" s="71">
        <v>240628</v>
      </c>
      <c r="Y289" s="71">
        <v>438786</v>
      </c>
      <c r="Z289" s="71">
        <v>206501</v>
      </c>
      <c r="AA289" s="71">
        <v>31794</v>
      </c>
      <c r="AB289" s="71">
        <v>842323</v>
      </c>
      <c r="AC289" s="71">
        <v>0</v>
      </c>
      <c r="AD289" s="71">
        <v>86.707188325349478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167.61099999999999</v>
      </c>
      <c r="BM289" s="71">
        <v>0</v>
      </c>
      <c r="BN289" s="72"/>
      <c r="BO289" s="71">
        <v>0</v>
      </c>
      <c r="BP289" s="71">
        <v>0</v>
      </c>
      <c r="BQ289" s="71">
        <v>0</v>
      </c>
      <c r="BR289" s="71">
        <v>0</v>
      </c>
      <c r="BS289" s="71">
        <v>26</v>
      </c>
      <c r="BT289" s="71">
        <v>0</v>
      </c>
      <c r="BU289"/>
      <c r="BV289" s="70">
        <v>140.31100000000001</v>
      </c>
      <c r="BW289" s="70">
        <v>0</v>
      </c>
      <c r="BX289" s="70">
        <v>27.3</v>
      </c>
      <c r="BY289" s="70">
        <v>0</v>
      </c>
      <c r="BZ289" s="70">
        <v>0</v>
      </c>
      <c r="CA289" s="70">
        <v>0</v>
      </c>
      <c r="CB289" s="70">
        <v>0</v>
      </c>
      <c r="CC289" s="70">
        <v>0</v>
      </c>
      <c r="CD289" s="70">
        <v>0</v>
      </c>
    </row>
    <row r="290" spans="1:82">
      <c r="A290" s="70" t="s">
        <v>1868</v>
      </c>
      <c r="B290" s="70">
        <v>230</v>
      </c>
      <c r="C290" s="70">
        <v>9</v>
      </c>
      <c r="D290" s="70">
        <v>14</v>
      </c>
      <c r="E290" s="70">
        <v>2012</v>
      </c>
      <c r="F290" s="70" t="s">
        <v>179</v>
      </c>
      <c r="G290" s="70" t="s">
        <v>1859</v>
      </c>
      <c r="H290" s="70" t="s">
        <v>1860</v>
      </c>
      <c r="I290" s="148"/>
      <c r="J290" s="71">
        <v>30.405126260469579</v>
      </c>
      <c r="K290" s="71">
        <v>31.479902740344361</v>
      </c>
      <c r="L290" s="71">
        <v>8.0748782221359257</v>
      </c>
      <c r="M290" s="71">
        <v>1115.8202684201719</v>
      </c>
      <c r="N290" s="71">
        <v>1385.926397395468</v>
      </c>
      <c r="O290" s="71">
        <v>393.08420799281078</v>
      </c>
      <c r="P290" s="71">
        <v>156.0466461775415</v>
      </c>
      <c r="Q290" s="71">
        <v>65.788048468450697</v>
      </c>
      <c r="R290" s="71">
        <v>0</v>
      </c>
      <c r="S290" s="71">
        <v>90.608587361607235</v>
      </c>
      <c r="T290" s="72"/>
      <c r="U290" s="71">
        <v>4067633</v>
      </c>
      <c r="V290" s="71">
        <v>14460</v>
      </c>
      <c r="W290" s="71">
        <v>191</v>
      </c>
      <c r="X290" s="71">
        <v>240628</v>
      </c>
      <c r="Y290" s="71">
        <v>449771</v>
      </c>
      <c r="Z290" s="71">
        <v>205592</v>
      </c>
      <c r="AA290" s="71">
        <v>31356</v>
      </c>
      <c r="AB290" s="71">
        <v>862840</v>
      </c>
      <c r="AC290" s="71">
        <v>0</v>
      </c>
      <c r="AD290" s="71">
        <v>90.608587361607235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170.93700000000001</v>
      </c>
      <c r="BM290" s="71">
        <v>0</v>
      </c>
      <c r="BN290" s="72"/>
      <c r="BO290" s="71">
        <v>0</v>
      </c>
      <c r="BP290" s="71">
        <v>0</v>
      </c>
      <c r="BQ290" s="71">
        <v>0</v>
      </c>
      <c r="BR290" s="71">
        <v>0</v>
      </c>
      <c r="BS290" s="71">
        <v>27</v>
      </c>
      <c r="BT290" s="71">
        <v>0</v>
      </c>
      <c r="BU290"/>
      <c r="BV290" s="70">
        <v>170.93700000000001</v>
      </c>
      <c r="BW290" s="70">
        <v>0</v>
      </c>
      <c r="BX290" s="70">
        <v>0</v>
      </c>
      <c r="BY290" s="70">
        <v>0</v>
      </c>
      <c r="BZ290" s="70">
        <v>0</v>
      </c>
      <c r="CA290" s="70">
        <v>0</v>
      </c>
      <c r="CB290" s="70">
        <v>0</v>
      </c>
      <c r="CC290" s="70">
        <v>0</v>
      </c>
      <c r="CD290" s="70">
        <v>0</v>
      </c>
    </row>
    <row r="291" spans="1:82">
      <c r="A291" s="70" t="s">
        <v>1869</v>
      </c>
      <c r="B291" s="70">
        <v>231</v>
      </c>
      <c r="C291" s="70">
        <v>10</v>
      </c>
      <c r="D291" s="70">
        <v>14</v>
      </c>
      <c r="E291" s="70">
        <v>2013</v>
      </c>
      <c r="F291" s="70" t="s">
        <v>180</v>
      </c>
      <c r="G291" s="70" t="s">
        <v>1859</v>
      </c>
      <c r="H291" s="70" t="s">
        <v>1860</v>
      </c>
      <c r="I291" s="148"/>
      <c r="J291" s="71">
        <v>29.158638822506681</v>
      </c>
      <c r="K291" s="71">
        <v>27.14601020189383</v>
      </c>
      <c r="L291" s="71">
        <v>7.4008269433539224</v>
      </c>
      <c r="M291" s="71">
        <v>1187.254401324655</v>
      </c>
      <c r="N291" s="71">
        <v>1338.9148562024261</v>
      </c>
      <c r="O291" s="71">
        <v>376.76884360133766</v>
      </c>
      <c r="P291" s="71">
        <v>155.35581790849596</v>
      </c>
      <c r="Q291" s="71">
        <v>67.109392824243699</v>
      </c>
      <c r="R291" s="71">
        <v>0</v>
      </c>
      <c r="S291" s="71">
        <v>99.029406908402166</v>
      </c>
      <c r="T291" s="72"/>
      <c r="U291" s="71">
        <v>3774557</v>
      </c>
      <c r="V291" s="71">
        <v>14460</v>
      </c>
      <c r="W291" s="71">
        <v>191</v>
      </c>
      <c r="X291" s="71">
        <v>240628</v>
      </c>
      <c r="Y291" s="71">
        <v>451965</v>
      </c>
      <c r="Z291" s="71">
        <v>205857</v>
      </c>
      <c r="AA291" s="71">
        <v>31100</v>
      </c>
      <c r="AB291" s="71">
        <v>867552</v>
      </c>
      <c r="AC291" s="71">
        <v>0</v>
      </c>
      <c r="AD291" s="71">
        <v>99.029406908402166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280.90000000000003</v>
      </c>
      <c r="BM291" s="71">
        <v>0</v>
      </c>
      <c r="BN291" s="72"/>
      <c r="BO291" s="71">
        <v>0</v>
      </c>
      <c r="BP291" s="71">
        <v>0</v>
      </c>
      <c r="BQ291" s="71">
        <v>0</v>
      </c>
      <c r="BR291" s="71">
        <v>0</v>
      </c>
      <c r="BS291" s="71">
        <v>28</v>
      </c>
      <c r="BT291" s="71">
        <v>0</v>
      </c>
      <c r="BU291"/>
      <c r="BV291" s="70">
        <v>180.648</v>
      </c>
      <c r="BW291" s="70">
        <v>0</v>
      </c>
      <c r="BX291" s="70">
        <v>100.252</v>
      </c>
      <c r="BY291" s="70">
        <v>0</v>
      </c>
      <c r="BZ291" s="70">
        <v>0</v>
      </c>
      <c r="CA291" s="70">
        <v>0</v>
      </c>
      <c r="CB291" s="70">
        <v>0</v>
      </c>
      <c r="CC291" s="70">
        <v>0</v>
      </c>
      <c r="CD291" s="70">
        <v>0</v>
      </c>
    </row>
    <row r="292" spans="1:82">
      <c r="A292" s="70" t="s">
        <v>1870</v>
      </c>
      <c r="B292" s="70">
        <v>232</v>
      </c>
      <c r="C292" s="70">
        <v>11</v>
      </c>
      <c r="D292" s="70">
        <v>14</v>
      </c>
      <c r="E292" s="70">
        <v>2014</v>
      </c>
      <c r="F292" s="70" t="s">
        <v>181</v>
      </c>
      <c r="G292" s="1064" t="s">
        <v>1859</v>
      </c>
      <c r="H292" s="70" t="s">
        <v>1860</v>
      </c>
      <c r="I292" s="148"/>
      <c r="J292" s="71">
        <v>26.69238561303758</v>
      </c>
      <c r="K292" s="71">
        <v>28.887513801440981</v>
      </c>
      <c r="L292" s="71">
        <v>25.751554020147069</v>
      </c>
      <c r="M292" s="71">
        <v>1191.6079784926239</v>
      </c>
      <c r="N292" s="71">
        <v>1210.5213681112691</v>
      </c>
      <c r="O292" s="71">
        <v>355.16115909101876</v>
      </c>
      <c r="P292" s="71">
        <v>154.58663639823544</v>
      </c>
      <c r="Q292" s="71">
        <v>64.890659218385906</v>
      </c>
      <c r="R292" s="71">
        <v>0</v>
      </c>
      <c r="S292" s="71">
        <v>94.100258703969615</v>
      </c>
      <c r="T292" s="72"/>
      <c r="U292" s="71">
        <v>3963337</v>
      </c>
      <c r="V292" s="71">
        <v>14713</v>
      </c>
      <c r="W292" s="71">
        <v>291</v>
      </c>
      <c r="X292" s="71">
        <v>266710</v>
      </c>
      <c r="Y292" s="71">
        <v>455473</v>
      </c>
      <c r="Z292" s="71">
        <v>204379</v>
      </c>
      <c r="AA292" s="71">
        <v>30786</v>
      </c>
      <c r="AB292" s="71">
        <v>874332</v>
      </c>
      <c r="AC292" s="71">
        <v>0</v>
      </c>
      <c r="AD292" s="71">
        <v>94.100258703969615</v>
      </c>
      <c r="AE292" s="72"/>
      <c r="AF292" s="71"/>
      <c r="AG292" s="71"/>
      <c r="AH292" s="71"/>
      <c r="AI292" s="71"/>
      <c r="AJ292" s="71"/>
      <c r="AK292" s="71"/>
      <c r="AL292" s="71"/>
      <c r="AM292" s="71"/>
      <c r="AN292" s="71"/>
      <c r="AO292" s="71"/>
      <c r="AP292" s="71"/>
      <c r="AQ292" s="72"/>
      <c r="AR292" s="71">
        <v>5319</v>
      </c>
      <c r="AS292" s="71">
        <v>192</v>
      </c>
      <c r="AT292" s="71">
        <v>0</v>
      </c>
      <c r="AU292" s="71">
        <v>0</v>
      </c>
      <c r="AV292" s="71">
        <v>0</v>
      </c>
      <c r="AW292" s="71">
        <v>2</v>
      </c>
      <c r="AX292" s="71"/>
      <c r="AY292" s="72"/>
      <c r="AZ292" s="71">
        <v>19752.599999999999</v>
      </c>
      <c r="BA292" s="71">
        <v>3310.1</v>
      </c>
      <c r="BB292" s="71">
        <v>0</v>
      </c>
      <c r="BC292" s="71">
        <v>0</v>
      </c>
      <c r="BD292" s="71">
        <v>0</v>
      </c>
      <c r="BE292" s="71">
        <v>10162.5</v>
      </c>
      <c r="BF292" s="71"/>
      <c r="BG292" s="72"/>
      <c r="BH292" s="71">
        <v>0</v>
      </c>
      <c r="BI292" s="71">
        <v>0</v>
      </c>
      <c r="BJ292" s="71">
        <v>3.0329999999999999</v>
      </c>
      <c r="BK292" s="71">
        <v>0</v>
      </c>
      <c r="BL292" s="71">
        <v>265.40699999999998</v>
      </c>
      <c r="BM292" s="71">
        <v>0</v>
      </c>
      <c r="BN292" s="72"/>
      <c r="BO292" s="71">
        <v>0</v>
      </c>
      <c r="BP292" s="71">
        <v>0</v>
      </c>
      <c r="BQ292" s="71">
        <v>1</v>
      </c>
      <c r="BR292" s="71">
        <v>0</v>
      </c>
      <c r="BS292" s="71">
        <v>28</v>
      </c>
      <c r="BT292" s="71">
        <v>0</v>
      </c>
      <c r="BU292"/>
      <c r="BV292" s="70">
        <v>181.55699999999999</v>
      </c>
      <c r="BW292" s="70">
        <v>0</v>
      </c>
      <c r="BX292" s="70">
        <v>86.882999999999996</v>
      </c>
      <c r="BY292" s="70">
        <v>0</v>
      </c>
      <c r="BZ292" s="70">
        <v>0</v>
      </c>
      <c r="CA292" s="70">
        <v>0</v>
      </c>
      <c r="CB292" s="70">
        <v>0</v>
      </c>
      <c r="CC292" s="70">
        <v>0</v>
      </c>
      <c r="CD292" s="70">
        <v>0</v>
      </c>
    </row>
    <row r="293" spans="1:82">
      <c r="A293" s="70" t="s">
        <v>1871</v>
      </c>
      <c r="B293" s="70">
        <v>233</v>
      </c>
      <c r="C293" s="70">
        <v>12</v>
      </c>
      <c r="D293" s="70">
        <v>14</v>
      </c>
      <c r="E293" s="70">
        <v>2015</v>
      </c>
      <c r="F293" s="70" t="s">
        <v>182</v>
      </c>
      <c r="G293" s="1064" t="s">
        <v>1859</v>
      </c>
      <c r="H293" s="70" t="s">
        <v>1860</v>
      </c>
      <c r="I293" s="148"/>
      <c r="J293" s="71">
        <v>31.68570002497334</v>
      </c>
      <c r="K293" s="71">
        <v>30.72226460428389</v>
      </c>
      <c r="L293" s="71">
        <v>32.098628724288453</v>
      </c>
      <c r="M293" s="71">
        <v>1267.7986889639551</v>
      </c>
      <c r="N293" s="71">
        <v>1221.1280217760341</v>
      </c>
      <c r="O293" s="71">
        <v>350.46587129848842</v>
      </c>
      <c r="P293" s="71">
        <v>152.90468753792825</v>
      </c>
      <c r="Q293" s="71">
        <v>64.174535700952006</v>
      </c>
      <c r="R293" s="71">
        <v>0</v>
      </c>
      <c r="S293" s="71">
        <v>101.5940145257434</v>
      </c>
      <c r="T293" s="72"/>
      <c r="U293" s="71">
        <v>4268049</v>
      </c>
      <c r="V293" s="71">
        <v>14713</v>
      </c>
      <c r="W293" s="71">
        <v>291</v>
      </c>
      <c r="X293" s="71">
        <v>266710</v>
      </c>
      <c r="Y293" s="71">
        <v>461518</v>
      </c>
      <c r="Z293" s="71">
        <v>203618</v>
      </c>
      <c r="AA293" s="71">
        <v>30427</v>
      </c>
      <c r="AB293" s="71">
        <v>883289</v>
      </c>
      <c r="AC293" s="71">
        <v>0</v>
      </c>
      <c r="AD293" s="71">
        <v>101.5940145257434</v>
      </c>
      <c r="AE293" s="72"/>
      <c r="AF293" s="71">
        <v>42919380.663400479</v>
      </c>
      <c r="AG293" s="71">
        <v>25464745.266023692</v>
      </c>
      <c r="AH293" s="71">
        <v>6542009.7074642545</v>
      </c>
      <c r="AI293" s="71">
        <v>1560520563.871454</v>
      </c>
      <c r="AJ293" s="71">
        <v>1801369201.1473961</v>
      </c>
      <c r="AK293" s="71">
        <v>0</v>
      </c>
      <c r="AL293" s="71">
        <v>0</v>
      </c>
      <c r="AM293" s="71">
        <v>121051052.1920024</v>
      </c>
      <c r="AN293" s="71">
        <v>0</v>
      </c>
      <c r="AO293" s="71">
        <v>0</v>
      </c>
      <c r="AP293" s="71">
        <v>3557866952.8477411</v>
      </c>
      <c r="AQ293" s="72"/>
      <c r="AR293" s="71">
        <v>5822</v>
      </c>
      <c r="AS293" s="71">
        <v>286</v>
      </c>
      <c r="AT293" s="71">
        <v>0</v>
      </c>
      <c r="AU293" s="71">
        <v>0</v>
      </c>
      <c r="AV293" s="71">
        <v>0</v>
      </c>
      <c r="AW293" s="71">
        <v>2</v>
      </c>
      <c r="AX293" s="71"/>
      <c r="AY293" s="72"/>
      <c r="AZ293" s="71">
        <v>21706.1</v>
      </c>
      <c r="BA293" s="71">
        <v>4531.5</v>
      </c>
      <c r="BB293" s="71">
        <v>0</v>
      </c>
      <c r="BC293" s="71">
        <v>0</v>
      </c>
      <c r="BD293" s="71">
        <v>0</v>
      </c>
      <c r="BE293" s="71">
        <v>10162.5</v>
      </c>
      <c r="BF293" s="71"/>
      <c r="BG293" s="72"/>
      <c r="BH293" s="71">
        <v>0</v>
      </c>
      <c r="BI293" s="71">
        <v>0</v>
      </c>
      <c r="BJ293" s="71">
        <v>0</v>
      </c>
      <c r="BK293" s="71">
        <v>0</v>
      </c>
      <c r="BL293" s="71">
        <v>259.09699999999998</v>
      </c>
      <c r="BM293" s="71">
        <v>0</v>
      </c>
      <c r="BN293" s="72"/>
      <c r="BO293" s="71">
        <v>0</v>
      </c>
      <c r="BP293" s="71">
        <v>0</v>
      </c>
      <c r="BQ293" s="71">
        <v>0</v>
      </c>
      <c r="BR293" s="71">
        <v>0</v>
      </c>
      <c r="BS293" s="71">
        <v>29</v>
      </c>
      <c r="BT293" s="71">
        <v>0</v>
      </c>
      <c r="BU293"/>
      <c r="BV293" s="70">
        <v>172.21199999999999</v>
      </c>
      <c r="BW293" s="70">
        <v>0</v>
      </c>
      <c r="BX293" s="70">
        <v>86.885000000000005</v>
      </c>
      <c r="BY293" s="70">
        <v>0</v>
      </c>
      <c r="BZ293" s="70">
        <v>0</v>
      </c>
      <c r="CA293" s="70">
        <v>0</v>
      </c>
      <c r="CB293" s="70">
        <v>0</v>
      </c>
      <c r="CC293" s="70">
        <v>0</v>
      </c>
      <c r="CD293" s="70">
        <v>0</v>
      </c>
    </row>
    <row r="294" spans="1:82">
      <c r="A294" s="70" t="s">
        <v>1872</v>
      </c>
      <c r="B294" s="70">
        <v>234</v>
      </c>
      <c r="C294" s="70">
        <v>13</v>
      </c>
      <c r="D294" s="70">
        <v>14</v>
      </c>
      <c r="E294" s="70">
        <v>2016</v>
      </c>
      <c r="F294" s="70" t="s">
        <v>155</v>
      </c>
      <c r="G294" s="70" t="s">
        <v>1859</v>
      </c>
      <c r="H294" s="70" t="s">
        <v>1860</v>
      </c>
      <c r="I294" s="148"/>
      <c r="J294" s="71">
        <v>25.167734854945348</v>
      </c>
      <c r="K294" s="71">
        <v>31.643574393200701</v>
      </c>
      <c r="L294" s="71">
        <v>36.272836273143135</v>
      </c>
      <c r="M294" s="71">
        <v>976.53185377221234</v>
      </c>
      <c r="N294" s="71">
        <v>1173.5708554000564</v>
      </c>
      <c r="O294" s="71">
        <v>345.26293312073983</v>
      </c>
      <c r="P294" s="71">
        <v>147.92864800441265</v>
      </c>
      <c r="Q294" s="71">
        <v>63.041556978265476</v>
      </c>
      <c r="R294" s="71">
        <v>0</v>
      </c>
      <c r="S294" s="71">
        <v>126.89619301377277</v>
      </c>
      <c r="T294" s="72"/>
      <c r="U294" s="71">
        <v>3964027</v>
      </c>
      <c r="V294" s="71">
        <v>14713</v>
      </c>
      <c r="W294" s="71">
        <v>291</v>
      </c>
      <c r="X294" s="71">
        <v>266710</v>
      </c>
      <c r="Y294" s="71">
        <v>467605</v>
      </c>
      <c r="Z294" s="71">
        <v>203061</v>
      </c>
      <c r="AA294" s="71">
        <v>30446</v>
      </c>
      <c r="AB294" s="71">
        <v>892535</v>
      </c>
      <c r="AC294" s="71">
        <v>0</v>
      </c>
      <c r="AD294" s="71">
        <v>126.8961930137728</v>
      </c>
      <c r="AE294" s="72"/>
      <c r="AF294" s="71">
        <v>36213642.444349058</v>
      </c>
      <c r="AG294" s="71">
        <v>25032520.004168741</v>
      </c>
      <c r="AH294" s="71">
        <v>5626232.3521245271</v>
      </c>
      <c r="AI294" s="71">
        <v>1508811958.7882531</v>
      </c>
      <c r="AJ294" s="71">
        <v>1646980411.3714471</v>
      </c>
      <c r="AK294" s="71">
        <v>0</v>
      </c>
      <c r="AL294" s="71">
        <v>0</v>
      </c>
      <c r="AM294" s="71">
        <v>122413206.92881709</v>
      </c>
      <c r="AN294" s="71">
        <v>0</v>
      </c>
      <c r="AO294" s="71">
        <v>0</v>
      </c>
      <c r="AP294" s="71">
        <v>3345077971.8891597</v>
      </c>
      <c r="AQ294" s="72"/>
      <c r="AR294" s="71">
        <v>6190</v>
      </c>
      <c r="AS294" s="71">
        <v>358</v>
      </c>
      <c r="AT294" s="71">
        <v>0</v>
      </c>
      <c r="AU294" s="71">
        <v>0</v>
      </c>
      <c r="AV294" s="71">
        <v>0</v>
      </c>
      <c r="AW294" s="71">
        <v>2</v>
      </c>
      <c r="AX294" s="71"/>
      <c r="AY294" s="72"/>
      <c r="AZ294" s="71">
        <v>23272.1</v>
      </c>
      <c r="BA294" s="71">
        <v>5553.1</v>
      </c>
      <c r="BB294" s="71">
        <v>0</v>
      </c>
      <c r="BC294" s="71">
        <v>0</v>
      </c>
      <c r="BD294" s="71">
        <v>0</v>
      </c>
      <c r="BE294" s="71">
        <v>10162.5</v>
      </c>
      <c r="BF294" s="71"/>
      <c r="BG294" s="72"/>
      <c r="BH294" s="71">
        <v>0</v>
      </c>
      <c r="BI294" s="71">
        <v>0</v>
      </c>
      <c r="BJ294" s="71">
        <v>0</v>
      </c>
      <c r="BK294" s="71">
        <v>0</v>
      </c>
      <c r="BL294" s="71">
        <v>279.43200000000002</v>
      </c>
      <c r="BM294" s="71">
        <v>0</v>
      </c>
      <c r="BN294" s="72"/>
      <c r="BO294" s="71">
        <v>0</v>
      </c>
      <c r="BP294" s="71">
        <v>0</v>
      </c>
      <c r="BQ294" s="71">
        <v>0</v>
      </c>
      <c r="BR294" s="71">
        <v>0</v>
      </c>
      <c r="BS294" s="71">
        <v>29</v>
      </c>
      <c r="BT294" s="71">
        <v>0</v>
      </c>
      <c r="BU294"/>
      <c r="BV294" s="70">
        <v>168.523</v>
      </c>
      <c r="BW294" s="70">
        <v>0</v>
      </c>
      <c r="BX294" s="70">
        <v>110.90900000000001</v>
      </c>
      <c r="BY294" s="70">
        <v>0</v>
      </c>
      <c r="BZ294" s="70">
        <v>0</v>
      </c>
      <c r="CA294" s="70">
        <v>0</v>
      </c>
      <c r="CB294" s="70">
        <v>0</v>
      </c>
      <c r="CC294" s="70">
        <v>0</v>
      </c>
      <c r="CD294" s="70">
        <v>0</v>
      </c>
    </row>
    <row r="295" spans="1:82">
      <c r="A295" s="70" t="s">
        <v>1873</v>
      </c>
      <c r="B295" s="70">
        <v>235</v>
      </c>
      <c r="C295" s="70">
        <v>14</v>
      </c>
      <c r="D295" s="70">
        <v>14</v>
      </c>
      <c r="E295" s="70">
        <v>2017</v>
      </c>
      <c r="F295" s="70" t="s">
        <v>156</v>
      </c>
      <c r="G295" s="70" t="s">
        <v>1859</v>
      </c>
      <c r="H295" s="70" t="s">
        <v>1860</v>
      </c>
      <c r="I295" s="148"/>
      <c r="J295" s="71">
        <v>22.891474656316277</v>
      </c>
      <c r="K295" s="71">
        <v>32.371932201245414</v>
      </c>
      <c r="L295" s="71">
        <v>29.874242169831579</v>
      </c>
      <c r="M295" s="71">
        <v>979.70829358046319</v>
      </c>
      <c r="N295" s="71">
        <v>1211.4999581938514</v>
      </c>
      <c r="O295" s="71">
        <v>339.12228298678014</v>
      </c>
      <c r="P295" s="71">
        <v>145.49973825004696</v>
      </c>
      <c r="Q295" s="71">
        <v>61.479777210716399</v>
      </c>
      <c r="R295" s="71">
        <v>0</v>
      </c>
      <c r="S295" s="71">
        <v>133.59589008608398</v>
      </c>
      <c r="T295" s="72"/>
      <c r="U295" s="71">
        <v>3894650</v>
      </c>
      <c r="V295" s="71">
        <v>14713</v>
      </c>
      <c r="W295" s="71">
        <v>291</v>
      </c>
      <c r="X295" s="71">
        <v>266710</v>
      </c>
      <c r="Y295" s="71">
        <v>473163</v>
      </c>
      <c r="Z295" s="71">
        <v>202758</v>
      </c>
      <c r="AA295" s="71">
        <v>30137</v>
      </c>
      <c r="AB295" s="71">
        <v>900107</v>
      </c>
      <c r="AC295" s="71">
        <v>0</v>
      </c>
      <c r="AD295" s="71">
        <v>133.59589008608401</v>
      </c>
      <c r="AE295" s="72"/>
      <c r="AF295" s="71">
        <v>33847557.426412247</v>
      </c>
      <c r="AG295" s="71">
        <v>26179708.546096891</v>
      </c>
      <c r="AH295" s="71">
        <v>6296360.5033113556</v>
      </c>
      <c r="AI295" s="71">
        <v>1579133725.979995</v>
      </c>
      <c r="AJ295" s="71">
        <v>1796687897.0536921</v>
      </c>
      <c r="AK295" s="71">
        <v>0</v>
      </c>
      <c r="AL295" s="71">
        <v>0</v>
      </c>
      <c r="AM295" s="71">
        <v>123644892.214279</v>
      </c>
      <c r="AN295" s="71">
        <v>0</v>
      </c>
      <c r="AO295" s="71">
        <v>0</v>
      </c>
      <c r="AP295" s="71">
        <v>3565790141.7237868</v>
      </c>
      <c r="AQ295" s="72"/>
      <c r="AR295" s="71">
        <v>6454</v>
      </c>
      <c r="AS295" s="71">
        <v>401</v>
      </c>
      <c r="AT295" s="71">
        <v>0</v>
      </c>
      <c r="AU295" s="71">
        <v>0</v>
      </c>
      <c r="AV295" s="71">
        <v>0</v>
      </c>
      <c r="AW295" s="71">
        <v>2</v>
      </c>
      <c r="AX295" s="71"/>
      <c r="AY295" s="72"/>
      <c r="AZ295" s="71">
        <v>24442.7</v>
      </c>
      <c r="BA295" s="71">
        <v>6239.1000000000049</v>
      </c>
      <c r="BB295" s="71">
        <v>0</v>
      </c>
      <c r="BC295" s="71">
        <v>0</v>
      </c>
      <c r="BD295" s="71">
        <v>0</v>
      </c>
      <c r="BE295" s="71">
        <v>10162.5</v>
      </c>
      <c r="BF295" s="71"/>
      <c r="BG295" s="72"/>
      <c r="BH295" s="71">
        <v>0</v>
      </c>
      <c r="BI295" s="71">
        <v>0</v>
      </c>
      <c r="BJ295" s="71">
        <v>0</v>
      </c>
      <c r="BK295" s="71">
        <v>0</v>
      </c>
      <c r="BL295" s="71">
        <v>265.387</v>
      </c>
      <c r="BM295" s="71">
        <v>0</v>
      </c>
      <c r="BN295" s="72"/>
      <c r="BO295" s="71">
        <v>0</v>
      </c>
      <c r="BP295" s="71">
        <v>0</v>
      </c>
      <c r="BQ295" s="71">
        <v>0</v>
      </c>
      <c r="BR295" s="71">
        <v>0</v>
      </c>
      <c r="BS295" s="71">
        <v>28</v>
      </c>
      <c r="BT295" s="71">
        <v>0</v>
      </c>
      <c r="BU295"/>
      <c r="BV295" s="70">
        <v>159.33199999999999</v>
      </c>
      <c r="BW295" s="70">
        <v>0</v>
      </c>
      <c r="BX295" s="70">
        <v>106.05500000000001</v>
      </c>
      <c r="BY295" s="70">
        <v>0</v>
      </c>
      <c r="BZ295" s="70">
        <v>0</v>
      </c>
      <c r="CA295" s="70">
        <v>0</v>
      </c>
      <c r="CB295" s="70">
        <v>0</v>
      </c>
      <c r="CC295" s="70">
        <v>0</v>
      </c>
      <c r="CD295" s="70">
        <v>0</v>
      </c>
    </row>
    <row r="296" spans="1:82">
      <c r="A296" s="70" t="s">
        <v>1874</v>
      </c>
      <c r="B296" s="70">
        <v>236</v>
      </c>
      <c r="C296" s="70">
        <v>15</v>
      </c>
      <c r="D296" s="70">
        <v>14</v>
      </c>
      <c r="E296" s="70">
        <v>2018</v>
      </c>
      <c r="F296" s="70" t="s">
        <v>183</v>
      </c>
      <c r="G296" s="70" t="s">
        <v>1859</v>
      </c>
      <c r="H296" s="70" t="s">
        <v>1860</v>
      </c>
      <c r="I296" s="148"/>
      <c r="J296" s="71">
        <v>22.334835683466437</v>
      </c>
      <c r="K296" s="71">
        <v>30.433575081099494</v>
      </c>
      <c r="L296" s="71">
        <v>27.918376709215416</v>
      </c>
      <c r="M296" s="71">
        <v>972.23803341321332</v>
      </c>
      <c r="N296" s="71">
        <v>1168.7662047762797</v>
      </c>
      <c r="O296" s="71">
        <v>331.19348921818539</v>
      </c>
      <c r="P296" s="71">
        <v>144.3668717412541</v>
      </c>
      <c r="Q296" s="71">
        <v>57.6072831250967</v>
      </c>
      <c r="R296" s="71">
        <v>0</v>
      </c>
      <c r="S296" s="71">
        <v>137.08972730926027</v>
      </c>
      <c r="T296" s="72"/>
      <c r="U296" s="71">
        <v>3839134</v>
      </c>
      <c r="V296" s="71">
        <v>14713</v>
      </c>
      <c r="W296" s="71">
        <v>291</v>
      </c>
      <c r="X296" s="71">
        <v>266710</v>
      </c>
      <c r="Y296" s="71">
        <v>479792</v>
      </c>
      <c r="Z296" s="71">
        <v>201809</v>
      </c>
      <c r="AA296" s="71">
        <v>30203</v>
      </c>
      <c r="AB296" s="71">
        <v>908907</v>
      </c>
      <c r="AC296" s="71">
        <v>0</v>
      </c>
      <c r="AD296" s="71">
        <v>137.0897273092603</v>
      </c>
      <c r="AE296" s="72"/>
      <c r="AF296" s="71">
        <v>32452010.37101746</v>
      </c>
      <c r="AG296" s="71">
        <v>23219519.260430809</v>
      </c>
      <c r="AH296" s="71">
        <v>5997391.7663083402</v>
      </c>
      <c r="AI296" s="71">
        <v>1512188342.366986</v>
      </c>
      <c r="AJ296" s="71">
        <v>1699793338.519557</v>
      </c>
      <c r="AK296" s="71">
        <v>0</v>
      </c>
      <c r="AL296" s="71">
        <v>0</v>
      </c>
      <c r="AM296" s="71">
        <v>125112058.08359259</v>
      </c>
      <c r="AN296" s="71">
        <v>0</v>
      </c>
      <c r="AO296" s="71">
        <v>0</v>
      </c>
      <c r="AP296" s="71">
        <v>3398762660.3678923</v>
      </c>
      <c r="AQ296" s="72"/>
      <c r="AR296" s="71">
        <v>6758</v>
      </c>
      <c r="AS296" s="71">
        <v>446</v>
      </c>
      <c r="AT296" s="71">
        <v>0</v>
      </c>
      <c r="AU296" s="71">
        <v>0</v>
      </c>
      <c r="AV296" s="71">
        <v>0</v>
      </c>
      <c r="AW296" s="71">
        <v>2</v>
      </c>
      <c r="AX296" s="71"/>
      <c r="AY296" s="72"/>
      <c r="AZ296" s="71">
        <v>25714.099999999984</v>
      </c>
      <c r="BA296" s="71">
        <v>6844.1</v>
      </c>
      <c r="BB296" s="71">
        <v>0</v>
      </c>
      <c r="BC296" s="71">
        <v>0</v>
      </c>
      <c r="BD296" s="71">
        <v>0</v>
      </c>
      <c r="BE296" s="71">
        <v>10162.5</v>
      </c>
      <c r="BF296" s="71"/>
      <c r="BG296" s="72"/>
      <c r="BH296" s="71">
        <v>0</v>
      </c>
      <c r="BI296" s="71">
        <v>0</v>
      </c>
      <c r="BJ296" s="71">
        <v>0</v>
      </c>
      <c r="BK296" s="71">
        <v>0</v>
      </c>
      <c r="BL296" s="71">
        <v>265.56599999999997</v>
      </c>
      <c r="BM296" s="71">
        <v>0</v>
      </c>
      <c r="BN296" s="72"/>
      <c r="BO296" s="71">
        <v>0</v>
      </c>
      <c r="BP296" s="71">
        <v>0</v>
      </c>
      <c r="BQ296" s="71">
        <v>0</v>
      </c>
      <c r="BR296" s="71">
        <v>0</v>
      </c>
      <c r="BS296" s="71">
        <v>28</v>
      </c>
      <c r="BT296" s="71">
        <v>0</v>
      </c>
      <c r="BU296"/>
      <c r="BV296" s="70">
        <v>157.92099999999999</v>
      </c>
      <c r="BW296" s="70">
        <v>0</v>
      </c>
      <c r="BX296" s="70">
        <v>107.645</v>
      </c>
      <c r="BY296" s="70">
        <v>0</v>
      </c>
      <c r="BZ296" s="70">
        <v>0</v>
      </c>
      <c r="CA296" s="70">
        <v>0</v>
      </c>
      <c r="CB296" s="70">
        <v>0</v>
      </c>
      <c r="CC296" s="70">
        <v>0</v>
      </c>
      <c r="CD296" s="70">
        <v>0</v>
      </c>
    </row>
    <row r="297" spans="1:82">
      <c r="A297" s="70" t="s">
        <v>1875</v>
      </c>
      <c r="B297" s="70">
        <v>237</v>
      </c>
      <c r="C297" s="70">
        <v>16</v>
      </c>
      <c r="D297" s="70">
        <v>14</v>
      </c>
      <c r="E297" s="70">
        <v>2019</v>
      </c>
      <c r="F297" s="70" t="s">
        <v>158</v>
      </c>
      <c r="G297" s="70" t="s">
        <v>1859</v>
      </c>
      <c r="H297" s="70" t="s">
        <v>1860</v>
      </c>
      <c r="I297" s="148"/>
      <c r="J297" s="71">
        <v>20.730661059395782</v>
      </c>
      <c r="K297" s="71">
        <v>27.559471797970556</v>
      </c>
      <c r="L297" s="71">
        <v>28.307489673355406</v>
      </c>
      <c r="M297" s="71">
        <v>940.68363679267657</v>
      </c>
      <c r="N297" s="71">
        <v>1111.5389097074276</v>
      </c>
      <c r="O297" s="71">
        <v>319.83157615255845</v>
      </c>
      <c r="P297" s="71">
        <v>143.09099424379224</v>
      </c>
      <c r="Q297" s="71">
        <v>56.618262488522902</v>
      </c>
      <c r="R297" s="71">
        <v>0</v>
      </c>
      <c r="S297" s="71">
        <v>142.60508269231323</v>
      </c>
      <c r="T297" s="72"/>
      <c r="U297" s="71">
        <v>3726011</v>
      </c>
      <c r="V297" s="71">
        <v>14713</v>
      </c>
      <c r="W297" s="71">
        <v>291</v>
      </c>
      <c r="X297" s="71">
        <v>266710</v>
      </c>
      <c r="Y297" s="71">
        <v>487174</v>
      </c>
      <c r="Z297" s="71">
        <v>200236</v>
      </c>
      <c r="AA297" s="71">
        <v>29712</v>
      </c>
      <c r="AB297" s="71">
        <v>917486</v>
      </c>
      <c r="AC297" s="71">
        <v>0</v>
      </c>
      <c r="AD297" s="71">
        <v>142.6050826923132</v>
      </c>
      <c r="AE297" s="72"/>
      <c r="AF297" s="71">
        <v>31688033.326755159</v>
      </c>
      <c r="AG297" s="71">
        <v>22395984.44228461</v>
      </c>
      <c r="AH297" s="71">
        <v>6375081.1233728966</v>
      </c>
      <c r="AI297" s="71">
        <v>1526817778.4214971</v>
      </c>
      <c r="AJ297" s="71">
        <v>1676816570.496443</v>
      </c>
      <c r="AK297" s="71">
        <v>0</v>
      </c>
      <c r="AL297" s="71">
        <v>0</v>
      </c>
      <c r="AM297" s="71">
        <v>124954686.3690899</v>
      </c>
      <c r="AN297" s="71">
        <v>0</v>
      </c>
      <c r="AO297" s="71">
        <v>0</v>
      </c>
      <c r="AP297" s="71">
        <v>3389048134.1794429</v>
      </c>
      <c r="AQ297" s="72"/>
      <c r="AR297" s="71">
        <v>7102</v>
      </c>
      <c r="AS297" s="71">
        <v>489</v>
      </c>
      <c r="AT297" s="71">
        <v>0</v>
      </c>
      <c r="AU297" s="71">
        <v>0</v>
      </c>
      <c r="AV297" s="71">
        <v>0</v>
      </c>
      <c r="AW297" s="71">
        <v>2</v>
      </c>
      <c r="AX297" s="71"/>
      <c r="AY297" s="72"/>
      <c r="AZ297" s="71">
        <v>27185.89999999994</v>
      </c>
      <c r="BA297" s="71">
        <v>7461.8000000000029</v>
      </c>
      <c r="BB297" s="71">
        <v>0</v>
      </c>
      <c r="BC297" s="71">
        <v>0</v>
      </c>
      <c r="BD297" s="71">
        <v>0</v>
      </c>
      <c r="BE297" s="71">
        <v>10162.5</v>
      </c>
      <c r="BF297" s="71"/>
      <c r="BG297" s="72"/>
      <c r="BH297" s="71">
        <v>0</v>
      </c>
      <c r="BI297" s="71">
        <v>0</v>
      </c>
      <c r="BJ297" s="71">
        <v>0</v>
      </c>
      <c r="BK297" s="71">
        <v>0</v>
      </c>
      <c r="BL297" s="71">
        <v>267.07300000000004</v>
      </c>
      <c r="BM297" s="71">
        <v>0</v>
      </c>
      <c r="BN297" s="72"/>
      <c r="BO297" s="71">
        <v>0</v>
      </c>
      <c r="BP297" s="71">
        <v>0</v>
      </c>
      <c r="BQ297" s="71">
        <v>0</v>
      </c>
      <c r="BR297" s="71">
        <v>0</v>
      </c>
      <c r="BS297" s="71">
        <v>28</v>
      </c>
      <c r="BT297" s="71">
        <v>0</v>
      </c>
      <c r="BU297"/>
      <c r="BV297" s="70">
        <v>153.68600000000001</v>
      </c>
      <c r="BW297" s="70">
        <v>0</v>
      </c>
      <c r="BX297" s="70">
        <v>113.387</v>
      </c>
      <c r="BY297" s="70">
        <v>0</v>
      </c>
      <c r="BZ297" s="70">
        <v>0</v>
      </c>
      <c r="CA297" s="70">
        <v>0</v>
      </c>
      <c r="CB297" s="70">
        <v>0</v>
      </c>
      <c r="CC297" s="70">
        <v>0</v>
      </c>
      <c r="CD297" s="70">
        <v>0</v>
      </c>
    </row>
    <row r="298" spans="1:82">
      <c r="A298" s="70" t="s">
        <v>1876</v>
      </c>
      <c r="B298" s="70">
        <v>238</v>
      </c>
      <c r="C298" s="70">
        <v>17</v>
      </c>
      <c r="D298" s="70">
        <v>14</v>
      </c>
      <c r="E298" s="70">
        <v>2020</v>
      </c>
      <c r="F298" s="70" t="s">
        <v>159</v>
      </c>
      <c r="G298" s="70" t="s">
        <v>1859</v>
      </c>
      <c r="H298" s="70" t="s">
        <v>1860</v>
      </c>
      <c r="I298" s="148"/>
      <c r="J298" s="71">
        <v>17.0499186883963</v>
      </c>
      <c r="K298" s="71">
        <v>29.361791382123261</v>
      </c>
      <c r="L298" s="71">
        <v>18.383048691697923</v>
      </c>
      <c r="M298" s="71">
        <v>836.97978315545322</v>
      </c>
      <c r="N298" s="71">
        <v>1124.3703303235659</v>
      </c>
      <c r="O298" s="71">
        <v>279.30804536297859</v>
      </c>
      <c r="P298" s="71">
        <v>134.41091536024587</v>
      </c>
      <c r="Q298" s="71">
        <v>54.265798916110697</v>
      </c>
      <c r="R298" s="71">
        <v>0</v>
      </c>
      <c r="S298" s="71">
        <v>134.45270378868631</v>
      </c>
      <c r="T298" s="72"/>
      <c r="U298" s="71">
        <v>3365674</v>
      </c>
      <c r="V298" s="71">
        <v>15538</v>
      </c>
      <c r="W298" s="71">
        <v>232</v>
      </c>
      <c r="X298" s="71">
        <v>271913</v>
      </c>
      <c r="Y298" s="71">
        <v>490342</v>
      </c>
      <c r="Z298" s="71">
        <v>199586</v>
      </c>
      <c r="AA298" s="71">
        <v>29665</v>
      </c>
      <c r="AB298" s="71">
        <v>920372</v>
      </c>
      <c r="AC298" s="71">
        <v>0</v>
      </c>
      <c r="AD298" s="71">
        <v>134.45270378868631</v>
      </c>
      <c r="AE298" s="72"/>
      <c r="AF298" s="71">
        <v>26813979.697458521</v>
      </c>
      <c r="AG298" s="71">
        <v>22463684.097220756</v>
      </c>
      <c r="AH298" s="71">
        <v>4300333.7360900668</v>
      </c>
      <c r="AI298" s="71">
        <v>1379576813.4078701</v>
      </c>
      <c r="AJ298" s="71">
        <v>1740911287.175849</v>
      </c>
      <c r="AK298" s="71"/>
      <c r="AL298" s="71"/>
      <c r="AM298" s="71">
        <v>120118771.54619469</v>
      </c>
      <c r="AN298" s="71"/>
      <c r="AO298" s="71"/>
      <c r="AP298" s="71">
        <v>3294184869.6606832</v>
      </c>
      <c r="AQ298" s="72"/>
      <c r="AR298" s="71">
        <v>7499</v>
      </c>
      <c r="AS298" s="71">
        <v>500</v>
      </c>
      <c r="AT298" s="71">
        <v>0</v>
      </c>
      <c r="AU298" s="71">
        <v>0</v>
      </c>
      <c r="AV298" s="71">
        <v>0</v>
      </c>
      <c r="AW298" s="71">
        <v>2</v>
      </c>
      <c r="AX298" s="71"/>
      <c r="AY298" s="72"/>
      <c r="AZ298" s="71">
        <v>28897.999999999931</v>
      </c>
      <c r="BA298" s="71">
        <v>7598.6000000000022</v>
      </c>
      <c r="BB298" s="71">
        <v>0</v>
      </c>
      <c r="BC298" s="71">
        <v>0</v>
      </c>
      <c r="BD298" s="71">
        <v>0</v>
      </c>
      <c r="BE298" s="71">
        <v>10162.5</v>
      </c>
      <c r="BF298" s="71"/>
      <c r="BG298" s="72"/>
      <c r="BH298" s="71">
        <v>0</v>
      </c>
      <c r="BI298" s="71">
        <v>0</v>
      </c>
      <c r="BJ298" s="71">
        <v>0</v>
      </c>
      <c r="BK298" s="71">
        <v>0</v>
      </c>
      <c r="BL298" s="71">
        <v>247.52700000000002</v>
      </c>
      <c r="BM298" s="71">
        <v>0</v>
      </c>
      <c r="BN298" s="72"/>
      <c r="BO298" s="71">
        <v>0</v>
      </c>
      <c r="BP298" s="71">
        <v>0</v>
      </c>
      <c r="BQ298" s="71">
        <v>0</v>
      </c>
      <c r="BR298" s="71">
        <v>0</v>
      </c>
      <c r="BS298" s="71">
        <v>28</v>
      </c>
      <c r="BT298" s="71">
        <v>0</v>
      </c>
      <c r="BU298"/>
      <c r="BV298" s="70">
        <v>141.93199999999999</v>
      </c>
      <c r="BW298" s="70">
        <v>0</v>
      </c>
      <c r="BX298" s="70">
        <v>105.595</v>
      </c>
      <c r="BY298" s="70">
        <v>0</v>
      </c>
      <c r="BZ298" s="70">
        <v>0</v>
      </c>
      <c r="CA298" s="70">
        <v>0</v>
      </c>
      <c r="CB298" s="70">
        <v>0</v>
      </c>
      <c r="CC298" s="70">
        <v>0</v>
      </c>
      <c r="CD298" s="70">
        <v>0</v>
      </c>
    </row>
    <row r="299" spans="1:82">
      <c r="A299" s="70" t="s">
        <v>1877</v>
      </c>
      <c r="B299" s="70">
        <v>238</v>
      </c>
      <c r="C299" s="70">
        <v>18</v>
      </c>
      <c r="D299" s="70">
        <v>14</v>
      </c>
      <c r="E299" s="70">
        <v>2021</v>
      </c>
      <c r="F299" s="70" t="s">
        <v>160</v>
      </c>
      <c r="G299" s="70" t="s">
        <v>1859</v>
      </c>
      <c r="H299" s="70" t="s">
        <v>1860</v>
      </c>
      <c r="I299" s="148"/>
      <c r="J299" s="71">
        <v>24.107635344804205</v>
      </c>
      <c r="K299" s="71">
        <v>33.629413827970964</v>
      </c>
      <c r="L299" s="71">
        <v>19.759230263140775</v>
      </c>
      <c r="M299" s="71">
        <v>915.46508243400285</v>
      </c>
      <c r="N299" s="71">
        <v>1131.1165423240648</v>
      </c>
      <c r="O299" s="71">
        <v>272.06770046263244</v>
      </c>
      <c r="P299" s="71">
        <v>136.93094719107393</v>
      </c>
      <c r="Q299" s="71">
        <v>53.49473489439</v>
      </c>
      <c r="R299" s="71">
        <v>0</v>
      </c>
      <c r="S299" s="71">
        <v>129.01698482321211</v>
      </c>
      <c r="T299" s="72"/>
      <c r="U299" s="71">
        <v>4694715</v>
      </c>
      <c r="V299" s="71">
        <v>15538</v>
      </c>
      <c r="W299" s="71">
        <v>232</v>
      </c>
      <c r="X299" s="71">
        <v>271913</v>
      </c>
      <c r="Y299" s="71">
        <v>489372</v>
      </c>
      <c r="Z299" s="71">
        <v>200177</v>
      </c>
      <c r="AA299" s="71">
        <v>29469</v>
      </c>
      <c r="AB299" s="71">
        <v>916208</v>
      </c>
      <c r="AC299" s="71">
        <v>0</v>
      </c>
      <c r="AD299" s="71">
        <v>129.01698482321211</v>
      </c>
      <c r="AE299" s="72"/>
      <c r="AF299" s="71">
        <v>37295674.542939857</v>
      </c>
      <c r="AG299" s="71">
        <v>25783568.344944511</v>
      </c>
      <c r="AH299" s="71">
        <v>4397991.3802691577</v>
      </c>
      <c r="AI299" s="71">
        <v>1491453904.073107</v>
      </c>
      <c r="AJ299" s="71">
        <v>1674589733.9350021</v>
      </c>
      <c r="AK299" s="71">
        <v>0</v>
      </c>
      <c r="AL299" s="71">
        <v>0</v>
      </c>
      <c r="AM299" s="71">
        <v>120265024.1206115</v>
      </c>
      <c r="AN299" s="71">
        <v>0</v>
      </c>
      <c r="AO299" s="71">
        <v>0</v>
      </c>
      <c r="AP299" s="71">
        <v>3353785896.396874</v>
      </c>
      <c r="AQ299" s="72"/>
      <c r="AR299" s="71">
        <v>7934</v>
      </c>
      <c r="AS299" s="71">
        <v>500</v>
      </c>
      <c r="AT299" s="71">
        <v>0</v>
      </c>
      <c r="AU299" s="71">
        <v>0</v>
      </c>
      <c r="AV299" s="71">
        <v>0</v>
      </c>
      <c r="AW299" s="71">
        <v>2</v>
      </c>
      <c r="AX299" s="71"/>
      <c r="AY299" s="72"/>
      <c r="AZ299" s="71">
        <v>30845.999999999862</v>
      </c>
      <c r="BA299" s="71">
        <v>7598.6000000000022</v>
      </c>
      <c r="BB299" s="71">
        <v>0</v>
      </c>
      <c r="BC299" s="71">
        <v>0</v>
      </c>
      <c r="BD299" s="71">
        <v>0</v>
      </c>
      <c r="BE299" s="71">
        <v>10162.5</v>
      </c>
      <c r="BF299" s="71"/>
      <c r="BG299" s="72"/>
      <c r="BH299" s="71">
        <v>0</v>
      </c>
      <c r="BI299" s="71">
        <v>0</v>
      </c>
      <c r="BJ299" s="71">
        <v>0</v>
      </c>
      <c r="BK299" s="71">
        <v>0</v>
      </c>
      <c r="BL299" s="71">
        <v>242.089</v>
      </c>
      <c r="BM299" s="71">
        <v>0</v>
      </c>
      <c r="BN299" s="72"/>
      <c r="BO299" s="71">
        <v>0</v>
      </c>
      <c r="BP299" s="71">
        <v>0</v>
      </c>
      <c r="BQ299" s="71">
        <v>0</v>
      </c>
      <c r="BR299" s="71">
        <v>0</v>
      </c>
      <c r="BS299" s="71">
        <v>27</v>
      </c>
      <c r="BT299" s="71">
        <v>0</v>
      </c>
      <c r="BU299"/>
      <c r="BV299" s="70">
        <v>138.505</v>
      </c>
      <c r="BW299" s="70">
        <v>0</v>
      </c>
      <c r="BX299" s="70">
        <v>103.584</v>
      </c>
      <c r="BY299" s="70">
        <v>0</v>
      </c>
      <c r="BZ299" s="70">
        <v>0</v>
      </c>
      <c r="CA299" s="70">
        <v>0</v>
      </c>
      <c r="CB299" s="70">
        <v>0</v>
      </c>
      <c r="CC299" s="70">
        <v>0</v>
      </c>
      <c r="CD299" s="70">
        <v>0</v>
      </c>
    </row>
    <row r="300" spans="1:82">
      <c r="A300" s="70" t="s">
        <v>1878</v>
      </c>
      <c r="B300" s="70">
        <v>238</v>
      </c>
      <c r="C300" s="70">
        <v>19</v>
      </c>
      <c r="D300" s="70">
        <v>14</v>
      </c>
      <c r="E300" s="70">
        <v>2022</v>
      </c>
      <c r="F300" s="70" t="s">
        <v>161</v>
      </c>
      <c r="G300" s="70" t="s">
        <v>1859</v>
      </c>
      <c r="H300" s="70" t="s">
        <v>1860</v>
      </c>
      <c r="I300" s="148"/>
      <c r="J300" s="71">
        <v>17.299504635116854</v>
      </c>
      <c r="K300" s="71">
        <v>31.742928641838407</v>
      </c>
      <c r="L300" s="71">
        <v>17.321022074613115</v>
      </c>
      <c r="M300" s="71">
        <v>901.22569935997615</v>
      </c>
      <c r="N300" s="71">
        <v>1156.3130344250776</v>
      </c>
      <c r="O300" s="71">
        <v>287.10269584079583</v>
      </c>
      <c r="P300" s="71">
        <v>135.19065990744005</v>
      </c>
      <c r="Q300" s="71">
        <v>53.891749754842714</v>
      </c>
      <c r="R300" s="71">
        <v>0</v>
      </c>
      <c r="S300" s="71">
        <v>145.04221286953319</v>
      </c>
      <c r="T300" s="72"/>
      <c r="U300" s="71">
        <v>4050514</v>
      </c>
      <c r="V300" s="71">
        <v>15538</v>
      </c>
      <c r="W300" s="71">
        <v>232</v>
      </c>
      <c r="X300" s="71">
        <v>271913</v>
      </c>
      <c r="Y300" s="71">
        <v>491585</v>
      </c>
      <c r="Z300" s="71">
        <v>200700</v>
      </c>
      <c r="AA300" s="71">
        <v>29538</v>
      </c>
      <c r="AB300" s="71">
        <v>915439</v>
      </c>
      <c r="AC300" s="71">
        <v>0</v>
      </c>
      <c r="AD300" s="71">
        <v>145.04221286953319</v>
      </c>
      <c r="AE300" s="72"/>
      <c r="AF300" s="71">
        <v>26149510.638989694</v>
      </c>
      <c r="AG300" s="71">
        <v>26055046.287913859</v>
      </c>
      <c r="AH300" s="71">
        <v>4382970.4288442582</v>
      </c>
      <c r="AI300" s="71">
        <v>1450819836.6057434</v>
      </c>
      <c r="AJ300" s="71">
        <v>1796063983.6988626</v>
      </c>
      <c r="AK300" s="71">
        <v>0</v>
      </c>
      <c r="AL300" s="71">
        <v>0</v>
      </c>
      <c r="AM300" s="71">
        <v>118208161.26475546</v>
      </c>
      <c r="AN300" s="71">
        <v>0</v>
      </c>
      <c r="AO300" s="71">
        <v>0</v>
      </c>
      <c r="AP300" s="71">
        <v>3421679508.9251089</v>
      </c>
      <c r="AQ300" s="72"/>
      <c r="AR300" s="71">
        <v>8755</v>
      </c>
      <c r="AS300" s="71">
        <v>502</v>
      </c>
      <c r="AT300" s="71">
        <v>0</v>
      </c>
      <c r="AU300" s="71">
        <v>0</v>
      </c>
      <c r="AV300" s="71">
        <v>0</v>
      </c>
      <c r="AW300" s="71">
        <v>2</v>
      </c>
      <c r="AX300" s="71"/>
      <c r="AY300" s="72"/>
      <c r="AZ300" s="71">
        <v>34067.699999999873</v>
      </c>
      <c r="BA300" s="71">
        <v>7623.1000000000022</v>
      </c>
      <c r="BB300" s="71">
        <v>0</v>
      </c>
      <c r="BC300" s="71">
        <v>0</v>
      </c>
      <c r="BD300" s="71">
        <v>0</v>
      </c>
      <c r="BE300" s="71">
        <v>10162.5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1879</v>
      </c>
      <c r="B301" s="70">
        <v>238</v>
      </c>
      <c r="C301" s="70">
        <v>20</v>
      </c>
      <c r="D301" s="70">
        <v>14</v>
      </c>
      <c r="E301" s="70">
        <v>2023</v>
      </c>
      <c r="F301" s="70" t="s">
        <v>1539</v>
      </c>
      <c r="G301" s="70" t="s">
        <v>1859</v>
      </c>
      <c r="H301" s="70" t="s">
        <v>1860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9790</v>
      </c>
      <c r="AS301" s="71">
        <v>506</v>
      </c>
      <c r="AT301" s="71">
        <v>0</v>
      </c>
      <c r="AU301" s="71">
        <v>0</v>
      </c>
      <c r="AV301" s="71">
        <v>0</v>
      </c>
      <c r="AW301" s="71">
        <v>2</v>
      </c>
      <c r="AX301" s="71"/>
      <c r="AY301" s="72"/>
      <c r="AZ301" s="71">
        <v>38182.399999999863</v>
      </c>
      <c r="BA301" s="71">
        <v>7681.4000000000024</v>
      </c>
      <c r="BB301" s="71">
        <v>0</v>
      </c>
      <c r="BC301" s="71">
        <v>0</v>
      </c>
      <c r="BD301" s="71">
        <v>0</v>
      </c>
      <c r="BE301" s="71">
        <v>10162.5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1880</v>
      </c>
      <c r="B302" s="70">
        <v>238</v>
      </c>
      <c r="C302" s="70">
        <v>21</v>
      </c>
      <c r="D302" s="70">
        <v>14</v>
      </c>
      <c r="E302" s="70">
        <v>2024</v>
      </c>
      <c r="F302" s="70" t="s">
        <v>1585</v>
      </c>
      <c r="G302" s="70" t="s">
        <v>1859</v>
      </c>
      <c r="H302" s="70" t="s">
        <v>1860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1881</v>
      </c>
      <c r="B303" s="70">
        <v>239</v>
      </c>
      <c r="C303" s="70">
        <v>1</v>
      </c>
      <c r="D303" s="70">
        <v>15</v>
      </c>
      <c r="E303" s="70">
        <v>1990</v>
      </c>
      <c r="F303" s="70" t="s">
        <v>787</v>
      </c>
      <c r="G303" s="70" t="s">
        <v>1882</v>
      </c>
      <c r="H303" s="70" t="s">
        <v>1883</v>
      </c>
      <c r="I303" s="148"/>
      <c r="J303" s="71">
        <v>2067.4895610942258</v>
      </c>
      <c r="K303" s="71">
        <v>50.62531403271057</v>
      </c>
      <c r="L303" s="71">
        <v>2.69726513582884</v>
      </c>
      <c r="M303" s="71">
        <v>466.91299582343311</v>
      </c>
      <c r="N303" s="71">
        <v>687.49737837564919</v>
      </c>
      <c r="O303" s="71">
        <v>508.60455266136262</v>
      </c>
      <c r="P303" s="71">
        <v>448.13438492105081</v>
      </c>
      <c r="Q303" s="71">
        <v>52.036669173301902</v>
      </c>
      <c r="R303" s="71">
        <v>49.39554903636504</v>
      </c>
      <c r="S303" s="71">
        <v>89.700381475945548</v>
      </c>
      <c r="T303" s="72"/>
      <c r="U303" s="71">
        <v>301964110</v>
      </c>
      <c r="V303" s="71">
        <v>24692</v>
      </c>
      <c r="W303" s="71">
        <v>34</v>
      </c>
      <c r="X303" s="71">
        <v>210281</v>
      </c>
      <c r="Y303" s="71">
        <v>278415</v>
      </c>
      <c r="Z303" s="71">
        <v>209195</v>
      </c>
      <c r="AA303" s="71">
        <v>108812</v>
      </c>
      <c r="AB303" s="71">
        <v>844899</v>
      </c>
      <c r="AC303" s="71">
        <v>8555398</v>
      </c>
      <c r="AD303" s="71">
        <v>89.700381475945548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1884</v>
      </c>
      <c r="B304" s="70">
        <v>240</v>
      </c>
      <c r="C304" s="70">
        <v>2</v>
      </c>
      <c r="D304" s="70">
        <v>15</v>
      </c>
      <c r="E304" s="70">
        <v>2005</v>
      </c>
      <c r="F304" s="70" t="s">
        <v>789</v>
      </c>
      <c r="G304" s="70" t="s">
        <v>1882</v>
      </c>
      <c r="H304" s="70" t="s">
        <v>1883</v>
      </c>
      <c r="I304" s="148"/>
      <c r="J304" s="71">
        <v>2563.6386873883621</v>
      </c>
      <c r="K304" s="71">
        <v>36.2181724473079</v>
      </c>
      <c r="L304" s="71">
        <v>4.2350374542164486</v>
      </c>
      <c r="M304" s="71">
        <v>796.49286131602275</v>
      </c>
      <c r="N304" s="71">
        <v>942.43286380544032</v>
      </c>
      <c r="O304" s="71">
        <v>650.04425640580007</v>
      </c>
      <c r="P304" s="71">
        <v>403.42452993204529</v>
      </c>
      <c r="Q304" s="71">
        <v>48.909193066060404</v>
      </c>
      <c r="R304" s="71">
        <v>59.631565682996353</v>
      </c>
      <c r="S304" s="71">
        <v>140.14917478047511</v>
      </c>
      <c r="T304" s="72"/>
      <c r="U304" s="71">
        <v>269849201</v>
      </c>
      <c r="V304" s="71">
        <v>19921</v>
      </c>
      <c r="W304" s="71">
        <v>47</v>
      </c>
      <c r="X304" s="71">
        <v>189484</v>
      </c>
      <c r="Y304" s="71">
        <v>342773</v>
      </c>
      <c r="Z304" s="71">
        <v>309399</v>
      </c>
      <c r="AA304" s="71">
        <v>80225</v>
      </c>
      <c r="AB304" s="71">
        <v>830175</v>
      </c>
      <c r="AC304" s="71">
        <v>10544607.66666667</v>
      </c>
      <c r="AD304" s="71">
        <v>140.14917478047511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1885</v>
      </c>
      <c r="B305" s="70">
        <v>241</v>
      </c>
      <c r="C305" s="70">
        <v>3</v>
      </c>
      <c r="D305" s="70">
        <v>15</v>
      </c>
      <c r="E305" s="70">
        <v>2006</v>
      </c>
      <c r="F305" s="70" t="s">
        <v>790</v>
      </c>
      <c r="G305" s="70" t="s">
        <v>1882</v>
      </c>
      <c r="H305" s="70" t="s">
        <v>1883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1886</v>
      </c>
      <c r="B306" s="70">
        <v>242</v>
      </c>
      <c r="C306" s="70">
        <v>4</v>
      </c>
      <c r="D306" s="70">
        <v>15</v>
      </c>
      <c r="E306" s="70">
        <v>2007</v>
      </c>
      <c r="F306" s="70" t="s">
        <v>791</v>
      </c>
      <c r="G306" s="70" t="s">
        <v>1882</v>
      </c>
      <c r="H306" s="70" t="s">
        <v>1883</v>
      </c>
      <c r="I306" s="148"/>
      <c r="J306" s="71">
        <v>2657.9582252664022</v>
      </c>
      <c r="K306" s="71">
        <v>34.710470411665042</v>
      </c>
      <c r="L306" s="71">
        <v>2.8561086269168361</v>
      </c>
      <c r="M306" s="71">
        <v>814.37321340452706</v>
      </c>
      <c r="N306" s="71">
        <v>1007.721095990658</v>
      </c>
      <c r="O306" s="71">
        <v>626.44192122277502</v>
      </c>
      <c r="P306" s="71">
        <v>395.61087726556241</v>
      </c>
      <c r="Q306" s="71">
        <v>51.858789471452901</v>
      </c>
      <c r="R306" s="71">
        <v>60.441426410295612</v>
      </c>
      <c r="S306" s="71">
        <v>132.4872988585613</v>
      </c>
      <c r="T306" s="72"/>
      <c r="U306" s="71">
        <v>315422841</v>
      </c>
      <c r="V306" s="71">
        <v>18587</v>
      </c>
      <c r="W306" s="71">
        <v>32</v>
      </c>
      <c r="X306" s="71">
        <v>223855</v>
      </c>
      <c r="Y306" s="71">
        <v>352857</v>
      </c>
      <c r="Z306" s="71">
        <v>309958</v>
      </c>
      <c r="AA306" s="71">
        <v>77472</v>
      </c>
      <c r="AB306" s="71">
        <v>833694</v>
      </c>
      <c r="AC306" s="71">
        <v>10994475.66666667</v>
      </c>
      <c r="AD306" s="71">
        <v>132.4872988585613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1887</v>
      </c>
      <c r="B307" s="70">
        <v>243</v>
      </c>
      <c r="C307" s="70">
        <v>5</v>
      </c>
      <c r="D307" s="70">
        <v>15</v>
      </c>
      <c r="E307" s="70">
        <v>2008</v>
      </c>
      <c r="F307" s="70" t="s">
        <v>792</v>
      </c>
      <c r="G307" s="70" t="s">
        <v>1882</v>
      </c>
      <c r="H307" s="70" t="s">
        <v>1883</v>
      </c>
      <c r="I307" s="148"/>
      <c r="J307" s="71">
        <v>2619.5290703464912</v>
      </c>
      <c r="K307" s="71">
        <v>26.041496743250349</v>
      </c>
      <c r="L307" s="71">
        <v>2.5300253930149288</v>
      </c>
      <c r="M307" s="71">
        <v>854.79280746737038</v>
      </c>
      <c r="N307" s="71">
        <v>979.84086966253824</v>
      </c>
      <c r="O307" s="71">
        <v>605.55775806474594</v>
      </c>
      <c r="P307" s="71">
        <v>387.40698378206548</v>
      </c>
      <c r="Q307" s="71">
        <v>51.129657756736201</v>
      </c>
      <c r="R307" s="71">
        <v>60.883040549635353</v>
      </c>
      <c r="S307" s="71">
        <v>108.8574043103222</v>
      </c>
      <c r="T307" s="72"/>
      <c r="U307" s="71">
        <v>330098752</v>
      </c>
      <c r="V307" s="71">
        <v>18587</v>
      </c>
      <c r="W307" s="71">
        <v>32</v>
      </c>
      <c r="X307" s="71">
        <v>223855</v>
      </c>
      <c r="Y307" s="71">
        <v>357292</v>
      </c>
      <c r="Z307" s="71">
        <v>310141</v>
      </c>
      <c r="AA307" s="71">
        <v>75952</v>
      </c>
      <c r="AB307" s="71">
        <v>835492</v>
      </c>
      <c r="AC307" s="71">
        <v>11499968.66666667</v>
      </c>
      <c r="AD307" s="71">
        <v>108.8574043103222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1888</v>
      </c>
      <c r="B308" s="70">
        <v>244</v>
      </c>
      <c r="C308" s="70">
        <v>6</v>
      </c>
      <c r="D308" s="70">
        <v>15</v>
      </c>
      <c r="E308" s="70">
        <v>2009</v>
      </c>
      <c r="F308" s="70" t="s">
        <v>176</v>
      </c>
      <c r="G308" s="70" t="s">
        <v>1882</v>
      </c>
      <c r="H308" s="70" t="s">
        <v>1883</v>
      </c>
      <c r="I308" s="148"/>
      <c r="J308" s="71">
        <v>2019.5010283032309</v>
      </c>
      <c r="K308" s="71">
        <v>26.89634453400712</v>
      </c>
      <c r="L308" s="71">
        <v>19.928372051035861</v>
      </c>
      <c r="M308" s="71">
        <v>774.21474469980308</v>
      </c>
      <c r="N308" s="71">
        <v>807.29114681240731</v>
      </c>
      <c r="O308" s="71">
        <v>612.40760139050838</v>
      </c>
      <c r="P308" s="71">
        <v>372.25169469878767</v>
      </c>
      <c r="Q308" s="71">
        <v>48.834531148152003</v>
      </c>
      <c r="R308" s="71">
        <v>55.987856361323317</v>
      </c>
      <c r="S308" s="71">
        <v>104.9855206596151</v>
      </c>
      <c r="T308" s="72"/>
      <c r="U308" s="71">
        <v>264525929</v>
      </c>
      <c r="V308" s="71">
        <v>23215</v>
      </c>
      <c r="W308" s="71">
        <v>425</v>
      </c>
      <c r="X308" s="71">
        <v>252406</v>
      </c>
      <c r="Y308" s="71">
        <v>361890</v>
      </c>
      <c r="Z308" s="71">
        <v>309587</v>
      </c>
      <c r="AA308" s="71">
        <v>74923</v>
      </c>
      <c r="AB308" s="71">
        <v>837680</v>
      </c>
      <c r="AC308" s="71">
        <v>10317087.66666667</v>
      </c>
      <c r="AD308" s="71">
        <v>104.9855206596151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2010.6320000000001</v>
      </c>
      <c r="BK308" s="71">
        <v>1465.973</v>
      </c>
      <c r="BL308" s="71">
        <v>223.47579999999999</v>
      </c>
      <c r="BM308" s="71">
        <v>0</v>
      </c>
      <c r="BN308" s="72"/>
      <c r="BO308" s="71">
        <v>0</v>
      </c>
      <c r="BP308" s="71">
        <v>0</v>
      </c>
      <c r="BQ308" s="71">
        <v>77</v>
      </c>
      <c r="BR308" s="71">
        <v>10</v>
      </c>
      <c r="BS308" s="71">
        <v>31</v>
      </c>
      <c r="BT308" s="71">
        <v>0</v>
      </c>
      <c r="BU308"/>
      <c r="BV308" s="70">
        <v>3445.8238000000001</v>
      </c>
      <c r="BW308" s="70">
        <v>75.912999999999997</v>
      </c>
      <c r="BX308" s="70">
        <v>132.90700000000001</v>
      </c>
      <c r="BY308" s="70">
        <v>0</v>
      </c>
      <c r="BZ308" s="70">
        <v>11.429</v>
      </c>
      <c r="CA308" s="70">
        <v>12.5</v>
      </c>
      <c r="CB308" s="70">
        <v>0</v>
      </c>
      <c r="CC308" s="70">
        <v>21.507999999999999</v>
      </c>
      <c r="CD308" s="70">
        <v>0</v>
      </c>
    </row>
    <row r="309" spans="1:82">
      <c r="A309" s="70" t="s">
        <v>1889</v>
      </c>
      <c r="B309" s="70">
        <v>245</v>
      </c>
      <c r="C309" s="70">
        <v>7</v>
      </c>
      <c r="D309" s="70">
        <v>15</v>
      </c>
      <c r="E309" s="70">
        <v>2010</v>
      </c>
      <c r="F309" s="70" t="s">
        <v>177</v>
      </c>
      <c r="G309" s="70" t="s">
        <v>1882</v>
      </c>
      <c r="H309" s="70" t="s">
        <v>1883</v>
      </c>
      <c r="I309" s="148"/>
      <c r="J309" s="71">
        <v>2442.4797262722</v>
      </c>
      <c r="K309" s="71">
        <v>29.307333552806071</v>
      </c>
      <c r="L309" s="71">
        <v>18.90379183523628</v>
      </c>
      <c r="M309" s="71">
        <v>835.74308638578407</v>
      </c>
      <c r="N309" s="71">
        <v>941.70206044856184</v>
      </c>
      <c r="O309" s="71">
        <v>610.81746381616404</v>
      </c>
      <c r="P309" s="71">
        <v>377.75559627852778</v>
      </c>
      <c r="Q309" s="71">
        <v>50.981654380247903</v>
      </c>
      <c r="R309" s="71">
        <v>51.120353387686642</v>
      </c>
      <c r="S309" s="71">
        <v>95.125110276869989</v>
      </c>
      <c r="T309" s="72"/>
      <c r="U309" s="71">
        <v>322558663</v>
      </c>
      <c r="V309" s="71">
        <v>23215</v>
      </c>
      <c r="W309" s="71">
        <v>425</v>
      </c>
      <c r="X309" s="71">
        <v>252406</v>
      </c>
      <c r="Y309" s="71">
        <v>365521</v>
      </c>
      <c r="Z309" s="71">
        <v>310218</v>
      </c>
      <c r="AA309" s="71">
        <v>74132</v>
      </c>
      <c r="AB309" s="71">
        <v>837977</v>
      </c>
      <c r="AC309" s="71">
        <v>8927074</v>
      </c>
      <c r="AD309" s="71">
        <v>95.125110276869989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2247.915</v>
      </c>
      <c r="BK309" s="71">
        <v>1832.2049999999999</v>
      </c>
      <c r="BL309" s="71">
        <v>354.16300000000001</v>
      </c>
      <c r="BM309" s="71">
        <v>0</v>
      </c>
      <c r="BN309" s="72"/>
      <c r="BO309" s="71">
        <v>0</v>
      </c>
      <c r="BP309" s="71">
        <v>0</v>
      </c>
      <c r="BQ309" s="71">
        <v>83</v>
      </c>
      <c r="BR309" s="71">
        <v>10</v>
      </c>
      <c r="BS309" s="71">
        <v>30</v>
      </c>
      <c r="BT309" s="71">
        <v>0</v>
      </c>
      <c r="BU309"/>
      <c r="BV309" s="70">
        <v>3975.1669999999999</v>
      </c>
      <c r="BW309" s="70">
        <v>0</v>
      </c>
      <c r="BX309" s="70">
        <v>388.49</v>
      </c>
      <c r="BY309" s="70">
        <v>0</v>
      </c>
      <c r="BZ309" s="70">
        <v>14.635999999999999</v>
      </c>
      <c r="CA309" s="70">
        <v>3.8</v>
      </c>
      <c r="CB309" s="70">
        <v>21.239000000000001</v>
      </c>
      <c r="CC309" s="70">
        <v>30.951000000000001</v>
      </c>
      <c r="CD309" s="70">
        <v>0</v>
      </c>
    </row>
    <row r="310" spans="1:82">
      <c r="A310" s="70" t="s">
        <v>1890</v>
      </c>
      <c r="B310" s="70">
        <v>246</v>
      </c>
      <c r="C310" s="70">
        <v>8</v>
      </c>
      <c r="D310" s="70">
        <v>15</v>
      </c>
      <c r="E310" s="70">
        <v>2011</v>
      </c>
      <c r="F310" s="70" t="s">
        <v>178</v>
      </c>
      <c r="G310" s="70" t="s">
        <v>1882</v>
      </c>
      <c r="H310" s="70" t="s">
        <v>1883</v>
      </c>
      <c r="I310" s="148"/>
      <c r="J310" s="71">
        <v>2954.7425183029591</v>
      </c>
      <c r="K310" s="71">
        <v>46.641394462188977</v>
      </c>
      <c r="L310" s="71">
        <v>16.63148597842649</v>
      </c>
      <c r="M310" s="71">
        <v>1065.868140721979</v>
      </c>
      <c r="N310" s="71">
        <v>1165.830718123078</v>
      </c>
      <c r="O310" s="71">
        <v>604.23538788985445</v>
      </c>
      <c r="P310" s="71">
        <v>372.76732141809288</v>
      </c>
      <c r="Q310" s="71">
        <v>58.855730534672198</v>
      </c>
      <c r="R310" s="71">
        <v>50.269883390336886</v>
      </c>
      <c r="S310" s="71">
        <v>124.43749481080999</v>
      </c>
      <c r="T310" s="72"/>
      <c r="U310" s="71">
        <v>353237088</v>
      </c>
      <c r="V310" s="71">
        <v>23215</v>
      </c>
      <c r="W310" s="71">
        <v>425</v>
      </c>
      <c r="X310" s="71">
        <v>252406</v>
      </c>
      <c r="Y310" s="71">
        <v>368946</v>
      </c>
      <c r="Z310" s="71">
        <v>313542</v>
      </c>
      <c r="AA310" s="71">
        <v>75330</v>
      </c>
      <c r="AB310" s="71">
        <v>838675</v>
      </c>
      <c r="AC310" s="71">
        <v>8764039</v>
      </c>
      <c r="AD310" s="71">
        <v>124.43749481080999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2251.002</v>
      </c>
      <c r="BK310" s="71">
        <v>1718.6510000000001</v>
      </c>
      <c r="BL310" s="71">
        <v>350.72800000000001</v>
      </c>
      <c r="BM310" s="71">
        <v>0</v>
      </c>
      <c r="BN310" s="72"/>
      <c r="BO310" s="71">
        <v>0</v>
      </c>
      <c r="BP310" s="71">
        <v>0</v>
      </c>
      <c r="BQ310" s="71">
        <v>83</v>
      </c>
      <c r="BR310" s="71">
        <v>10</v>
      </c>
      <c r="BS310" s="71">
        <v>31</v>
      </c>
      <c r="BT310" s="71">
        <v>0</v>
      </c>
      <c r="BU310"/>
      <c r="BV310" s="70">
        <v>3865.857</v>
      </c>
      <c r="BW310" s="70">
        <v>0</v>
      </c>
      <c r="BX310" s="70">
        <v>388.83600000000001</v>
      </c>
      <c r="BY310" s="70">
        <v>0</v>
      </c>
      <c r="BZ310" s="70">
        <v>14.313000000000001</v>
      </c>
      <c r="CA310" s="70">
        <v>6.5</v>
      </c>
      <c r="CB310" s="70">
        <v>21.548999999999999</v>
      </c>
      <c r="CC310" s="70">
        <v>23.326000000000001</v>
      </c>
      <c r="CD310" s="70">
        <v>0</v>
      </c>
    </row>
    <row r="311" spans="1:82">
      <c r="A311" s="70" t="s">
        <v>1891</v>
      </c>
      <c r="B311" s="70">
        <v>247</v>
      </c>
      <c r="C311" s="70">
        <v>9</v>
      </c>
      <c r="D311" s="70">
        <v>15</v>
      </c>
      <c r="E311" s="70">
        <v>2012</v>
      </c>
      <c r="F311" s="70" t="s">
        <v>179</v>
      </c>
      <c r="G311" s="1064" t="s">
        <v>1882</v>
      </c>
      <c r="H311" s="70" t="s">
        <v>1883</v>
      </c>
      <c r="I311" s="148"/>
      <c r="J311" s="71">
        <v>2974.5874054623241</v>
      </c>
      <c r="K311" s="71">
        <v>45.356059578339718</v>
      </c>
      <c r="L311" s="71">
        <v>16.564738322005521</v>
      </c>
      <c r="M311" s="71">
        <v>1192.166951989157</v>
      </c>
      <c r="N311" s="71">
        <v>1250.998707383111</v>
      </c>
      <c r="O311" s="71">
        <v>604.62757028677436</v>
      </c>
      <c r="P311" s="71">
        <v>373.05181286244056</v>
      </c>
      <c r="Q311" s="71">
        <v>64.759338220969894</v>
      </c>
      <c r="R311" s="71">
        <v>56.672849676417989</v>
      </c>
      <c r="S311" s="71">
        <v>114.47276563411999</v>
      </c>
      <c r="T311" s="72"/>
      <c r="U311" s="71">
        <v>345750898</v>
      </c>
      <c r="V311" s="71">
        <v>23215</v>
      </c>
      <c r="W311" s="71">
        <v>425</v>
      </c>
      <c r="X311" s="71">
        <v>252406</v>
      </c>
      <c r="Y311" s="71">
        <v>377086</v>
      </c>
      <c r="Z311" s="71">
        <v>316234</v>
      </c>
      <c r="AA311" s="71">
        <v>74961</v>
      </c>
      <c r="AB311" s="71">
        <v>849348</v>
      </c>
      <c r="AC311" s="71">
        <v>9624422</v>
      </c>
      <c r="AD311" s="71">
        <v>114.47276563411999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2502.6799999999998</v>
      </c>
      <c r="BK311" s="71">
        <v>1950.442</v>
      </c>
      <c r="BL311" s="71">
        <v>328.41300000000001</v>
      </c>
      <c r="BM311" s="71">
        <v>0</v>
      </c>
      <c r="BN311" s="72"/>
      <c r="BO311" s="71">
        <v>0</v>
      </c>
      <c r="BP311" s="71">
        <v>0</v>
      </c>
      <c r="BQ311" s="71">
        <v>80</v>
      </c>
      <c r="BR311" s="71">
        <v>10</v>
      </c>
      <c r="BS311" s="71">
        <v>27</v>
      </c>
      <c r="BT311" s="71">
        <v>0</v>
      </c>
      <c r="BU311"/>
      <c r="BV311" s="70">
        <v>4396.9189999999999</v>
      </c>
      <c r="BW311" s="70">
        <v>0</v>
      </c>
      <c r="BX311" s="70">
        <v>328.661</v>
      </c>
      <c r="BY311" s="70">
        <v>0</v>
      </c>
      <c r="BZ311" s="70">
        <v>15.109</v>
      </c>
      <c r="CA311" s="70">
        <v>3.3</v>
      </c>
      <c r="CB311" s="70">
        <v>24.535</v>
      </c>
      <c r="CC311" s="70">
        <v>13.010999999999999</v>
      </c>
      <c r="CD311" s="70">
        <v>0</v>
      </c>
    </row>
    <row r="312" spans="1:82">
      <c r="A312" s="70" t="s">
        <v>1892</v>
      </c>
      <c r="B312" s="70">
        <v>248</v>
      </c>
      <c r="C312" s="70">
        <v>10</v>
      </c>
      <c r="D312" s="70">
        <v>15</v>
      </c>
      <c r="E312" s="70">
        <v>2013</v>
      </c>
      <c r="F312" s="70" t="s">
        <v>180</v>
      </c>
      <c r="G312" s="1064" t="s">
        <v>1882</v>
      </c>
      <c r="H312" s="70" t="s">
        <v>1883</v>
      </c>
      <c r="I312" s="148"/>
      <c r="J312" s="71">
        <v>3068.0592371624871</v>
      </c>
      <c r="K312" s="71">
        <v>38.457598613771793</v>
      </c>
      <c r="L312" s="71">
        <v>14.696422092498469</v>
      </c>
      <c r="M312" s="71">
        <v>1200.779930699312</v>
      </c>
      <c r="N312" s="71">
        <v>1254.2992386040301</v>
      </c>
      <c r="O312" s="71">
        <v>583.6982277194918</v>
      </c>
      <c r="P312" s="71">
        <v>374.7272244503481</v>
      </c>
      <c r="Q312" s="71">
        <v>65.682581808139602</v>
      </c>
      <c r="R312" s="71">
        <v>57.473684351549522</v>
      </c>
      <c r="S312" s="71">
        <v>101.91085927747</v>
      </c>
      <c r="T312" s="72"/>
      <c r="U312" s="71">
        <v>352652280</v>
      </c>
      <c r="V312" s="71">
        <v>23215</v>
      </c>
      <c r="W312" s="71">
        <v>425</v>
      </c>
      <c r="X312" s="71">
        <v>252406</v>
      </c>
      <c r="Y312" s="71">
        <v>378794</v>
      </c>
      <c r="Z312" s="71">
        <v>318918</v>
      </c>
      <c r="AA312" s="71">
        <v>75015</v>
      </c>
      <c r="AB312" s="71">
        <v>849107</v>
      </c>
      <c r="AC312" s="71">
        <v>9527516.666666666</v>
      </c>
      <c r="AD312" s="71">
        <v>101.91085927747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2399.9270000000001</v>
      </c>
      <c r="BK312" s="71">
        <v>1803.38</v>
      </c>
      <c r="BL312" s="71">
        <v>384.42800000000005</v>
      </c>
      <c r="BM312" s="71">
        <v>0</v>
      </c>
      <c r="BN312" s="72"/>
      <c r="BO312" s="71">
        <v>0</v>
      </c>
      <c r="BP312" s="71">
        <v>0</v>
      </c>
      <c r="BQ312" s="71">
        <v>78</v>
      </c>
      <c r="BR312" s="71">
        <v>9</v>
      </c>
      <c r="BS312" s="71">
        <v>29</v>
      </c>
      <c r="BT312" s="71">
        <v>0</v>
      </c>
      <c r="BU312"/>
      <c r="BV312" s="70">
        <v>4181.201</v>
      </c>
      <c r="BW312" s="70">
        <v>0</v>
      </c>
      <c r="BX312" s="70">
        <v>331.71300000000002</v>
      </c>
      <c r="BY312" s="70">
        <v>0</v>
      </c>
      <c r="BZ312" s="70">
        <v>14.928000000000001</v>
      </c>
      <c r="CA312" s="70">
        <v>7.51</v>
      </c>
      <c r="CB312" s="70">
        <v>41.557000000000002</v>
      </c>
      <c r="CC312" s="70">
        <v>10.826000000000001</v>
      </c>
      <c r="CD312" s="70">
        <v>0</v>
      </c>
    </row>
    <row r="313" spans="1:82">
      <c r="A313" s="70" t="s">
        <v>1893</v>
      </c>
      <c r="B313" s="70">
        <v>249</v>
      </c>
      <c r="C313" s="70">
        <v>11</v>
      </c>
      <c r="D313" s="70">
        <v>15</v>
      </c>
      <c r="E313" s="70">
        <v>2014</v>
      </c>
      <c r="F313" s="70" t="s">
        <v>181</v>
      </c>
      <c r="G313" s="70" t="s">
        <v>1882</v>
      </c>
      <c r="H313" s="70" t="s">
        <v>1883</v>
      </c>
      <c r="I313" s="148"/>
      <c r="J313" s="71">
        <v>3124.418932019385</v>
      </c>
      <c r="K313" s="71">
        <v>39.279746045168842</v>
      </c>
      <c r="L313" s="71">
        <v>16.420659816602051</v>
      </c>
      <c r="M313" s="71">
        <v>1215.895491538296</v>
      </c>
      <c r="N313" s="71">
        <v>1217.6023351963411</v>
      </c>
      <c r="O313" s="71">
        <v>556.0581011400327</v>
      </c>
      <c r="P313" s="71">
        <v>376.41891154931852</v>
      </c>
      <c r="Q313" s="71">
        <v>62.915511203925803</v>
      </c>
      <c r="R313" s="71">
        <v>59.935853166723227</v>
      </c>
      <c r="S313" s="71">
        <v>132.94138007256001</v>
      </c>
      <c r="T313" s="72"/>
      <c r="U313" s="71">
        <v>382127862</v>
      </c>
      <c r="V313" s="71">
        <v>19752</v>
      </c>
      <c r="W313" s="71">
        <v>179</v>
      </c>
      <c r="X313" s="71">
        <v>256721</v>
      </c>
      <c r="Y313" s="71">
        <v>381699</v>
      </c>
      <c r="Z313" s="71">
        <v>319986</v>
      </c>
      <c r="AA313" s="71">
        <v>74964</v>
      </c>
      <c r="AB313" s="71">
        <v>847719</v>
      </c>
      <c r="AC313" s="71">
        <v>9966916.333333334</v>
      </c>
      <c r="AD313" s="71">
        <v>132.94138007256001</v>
      </c>
      <c r="AE313" s="72"/>
      <c r="AF313" s="71"/>
      <c r="AG313" s="71"/>
      <c r="AH313" s="71"/>
      <c r="AI313" s="71"/>
      <c r="AJ313" s="71"/>
      <c r="AK313" s="71"/>
      <c r="AL313" s="71"/>
      <c r="AM313" s="71"/>
      <c r="AN313" s="71"/>
      <c r="AO313" s="71"/>
      <c r="AP313" s="71"/>
      <c r="AQ313" s="72"/>
      <c r="AR313" s="71">
        <v>11469</v>
      </c>
      <c r="AS313" s="71">
        <v>870</v>
      </c>
      <c r="AT313" s="71">
        <v>0</v>
      </c>
      <c r="AU313" s="71">
        <v>1</v>
      </c>
      <c r="AV313" s="71">
        <v>0</v>
      </c>
      <c r="AW313" s="71">
        <v>5</v>
      </c>
      <c r="AX313" s="71"/>
      <c r="AY313" s="72"/>
      <c r="AZ313" s="71">
        <v>42959.8</v>
      </c>
      <c r="BA313" s="71">
        <v>34323.1</v>
      </c>
      <c r="BB313" s="71">
        <v>0</v>
      </c>
      <c r="BC313" s="71">
        <v>94</v>
      </c>
      <c r="BD313" s="71">
        <v>0</v>
      </c>
      <c r="BE313" s="71">
        <v>22460</v>
      </c>
      <c r="BF313" s="71"/>
      <c r="BG313" s="72"/>
      <c r="BH313" s="71">
        <v>0</v>
      </c>
      <c r="BI313" s="71">
        <v>0</v>
      </c>
      <c r="BJ313" s="71">
        <v>2431.0320000000002</v>
      </c>
      <c r="BK313" s="71">
        <v>1889.21</v>
      </c>
      <c r="BL313" s="71">
        <v>208.79399999999998</v>
      </c>
      <c r="BM313" s="71">
        <v>0</v>
      </c>
      <c r="BN313" s="72"/>
      <c r="BO313" s="71">
        <v>0</v>
      </c>
      <c r="BP313" s="71">
        <v>0</v>
      </c>
      <c r="BQ313" s="71">
        <v>79</v>
      </c>
      <c r="BR313" s="71">
        <v>9</v>
      </c>
      <c r="BS313" s="71">
        <v>23</v>
      </c>
      <c r="BT313" s="71">
        <v>0</v>
      </c>
      <c r="BU313"/>
      <c r="BV313" s="70">
        <v>4255.0339999999997</v>
      </c>
      <c r="BW313" s="70">
        <v>0</v>
      </c>
      <c r="BX313" s="70">
        <v>105.342</v>
      </c>
      <c r="BY313" s="70">
        <v>0</v>
      </c>
      <c r="BZ313" s="70">
        <v>22.103000000000002</v>
      </c>
      <c r="CA313" s="70">
        <v>7.5940000000000003</v>
      </c>
      <c r="CB313" s="70">
        <v>114.629</v>
      </c>
      <c r="CC313" s="70">
        <v>24.334</v>
      </c>
      <c r="CD313" s="70">
        <v>0</v>
      </c>
    </row>
    <row r="314" spans="1:82">
      <c r="A314" s="70" t="s">
        <v>1894</v>
      </c>
      <c r="B314" s="70">
        <v>250</v>
      </c>
      <c r="C314" s="70">
        <v>12</v>
      </c>
      <c r="D314" s="70">
        <v>15</v>
      </c>
      <c r="E314" s="70">
        <v>2015</v>
      </c>
      <c r="F314" s="70" t="s">
        <v>182</v>
      </c>
      <c r="G314" s="70" t="s">
        <v>1882</v>
      </c>
      <c r="H314" s="70" t="s">
        <v>1883</v>
      </c>
      <c r="I314" s="148"/>
      <c r="J314" s="71">
        <v>2901.74884502037</v>
      </c>
      <c r="K314" s="71">
        <v>37.528297480642301</v>
      </c>
      <c r="L314" s="71">
        <v>18.453902981897411</v>
      </c>
      <c r="M314" s="71">
        <v>1114.5585652206919</v>
      </c>
      <c r="N314" s="71">
        <v>1141.432808651693</v>
      </c>
      <c r="O314" s="71">
        <v>553.34632971422491</v>
      </c>
      <c r="P314" s="71">
        <v>375.22379151393454</v>
      </c>
      <c r="Q314" s="71">
        <v>61.4624321389458</v>
      </c>
      <c r="R314" s="71">
        <v>61.089079350439548</v>
      </c>
      <c r="S314" s="71">
        <v>115.29061700176</v>
      </c>
      <c r="T314" s="72"/>
      <c r="U314" s="71">
        <v>374164177</v>
      </c>
      <c r="V314" s="71">
        <v>19752</v>
      </c>
      <c r="W314" s="71">
        <v>179</v>
      </c>
      <c r="X314" s="71">
        <v>256721</v>
      </c>
      <c r="Y314" s="71">
        <v>384543</v>
      </c>
      <c r="Z314" s="71">
        <v>321490</v>
      </c>
      <c r="AA314" s="71">
        <v>74667</v>
      </c>
      <c r="AB314" s="71">
        <v>845960</v>
      </c>
      <c r="AC314" s="71">
        <v>10442181.33333333</v>
      </c>
      <c r="AD314" s="71">
        <v>115.29061700176</v>
      </c>
      <c r="AE314" s="72"/>
      <c r="AF314" s="71">
        <v>3041882458.8227091</v>
      </c>
      <c r="AG314" s="71">
        <v>31588003.355672911</v>
      </c>
      <c r="AH314" s="71">
        <v>3753870.6639421149</v>
      </c>
      <c r="AI314" s="71">
        <v>1602788040.736963</v>
      </c>
      <c r="AJ314" s="71">
        <v>1740983700.237195</v>
      </c>
      <c r="AK314" s="71">
        <v>0</v>
      </c>
      <c r="AL314" s="71">
        <v>0</v>
      </c>
      <c r="AM314" s="71">
        <v>115935269.331268</v>
      </c>
      <c r="AN314" s="71">
        <v>0</v>
      </c>
      <c r="AO314" s="71">
        <v>0</v>
      </c>
      <c r="AP314" s="71">
        <v>6536931343.1477509</v>
      </c>
      <c r="AQ314" s="72"/>
      <c r="AR314" s="71">
        <v>12431</v>
      </c>
      <c r="AS314" s="71">
        <v>1146</v>
      </c>
      <c r="AT314" s="71">
        <v>0</v>
      </c>
      <c r="AU314" s="71">
        <v>1</v>
      </c>
      <c r="AV314" s="71">
        <v>0</v>
      </c>
      <c r="AW314" s="71">
        <v>5</v>
      </c>
      <c r="AX314" s="71"/>
      <c r="AY314" s="72"/>
      <c r="AZ314" s="71">
        <v>47259.199999999997</v>
      </c>
      <c r="BA314" s="71">
        <v>40222.1</v>
      </c>
      <c r="BB314" s="71">
        <v>0</v>
      </c>
      <c r="BC314" s="71">
        <v>94</v>
      </c>
      <c r="BD314" s="71">
        <v>0</v>
      </c>
      <c r="BE314" s="71">
        <v>22460</v>
      </c>
      <c r="BF314" s="71"/>
      <c r="BG314" s="72"/>
      <c r="BH314" s="71">
        <v>0</v>
      </c>
      <c r="BI314" s="71">
        <v>0</v>
      </c>
      <c r="BJ314" s="71">
        <v>2594.761</v>
      </c>
      <c r="BK314" s="71">
        <v>1749.2339999999999</v>
      </c>
      <c r="BL314" s="71">
        <v>355.43299999999999</v>
      </c>
      <c r="BM314" s="71">
        <v>0</v>
      </c>
      <c r="BN314" s="72"/>
      <c r="BO314" s="71">
        <v>0</v>
      </c>
      <c r="BP314" s="71">
        <v>0</v>
      </c>
      <c r="BQ314" s="71">
        <v>80</v>
      </c>
      <c r="BR314" s="71">
        <v>9</v>
      </c>
      <c r="BS314" s="71">
        <v>25</v>
      </c>
      <c r="BT314" s="71">
        <v>0</v>
      </c>
      <c r="BU314"/>
      <c r="BV314" s="70">
        <v>4140.5410000000002</v>
      </c>
      <c r="BW314" s="70">
        <v>0</v>
      </c>
      <c r="BX314" s="70">
        <v>242.89</v>
      </c>
      <c r="BY314" s="70">
        <v>0</v>
      </c>
      <c r="BZ314" s="70">
        <v>25.344999999999999</v>
      </c>
      <c r="CA314" s="70">
        <v>7.056</v>
      </c>
      <c r="CB314" s="70">
        <v>234.501</v>
      </c>
      <c r="CC314" s="70">
        <v>39.902999999999999</v>
      </c>
      <c r="CD314" s="70">
        <v>9.1920000000000002</v>
      </c>
    </row>
    <row r="315" spans="1:82">
      <c r="A315" s="70" t="s">
        <v>1895</v>
      </c>
      <c r="B315" s="70">
        <v>251</v>
      </c>
      <c r="C315" s="70">
        <v>13</v>
      </c>
      <c r="D315" s="70">
        <v>15</v>
      </c>
      <c r="E315" s="70">
        <v>2016</v>
      </c>
      <c r="F315" s="70" t="s">
        <v>155</v>
      </c>
      <c r="G315" s="70" t="s">
        <v>1882</v>
      </c>
      <c r="H315" s="70" t="s">
        <v>1883</v>
      </c>
      <c r="I315" s="148"/>
      <c r="J315" s="71">
        <v>2653.0769678757042</v>
      </c>
      <c r="K315" s="71">
        <v>36.552175975612222</v>
      </c>
      <c r="L315" s="71">
        <v>17.641241095128528</v>
      </c>
      <c r="M315" s="71">
        <v>1016.4211130332785</v>
      </c>
      <c r="N315" s="71">
        <v>1147.8673650463747</v>
      </c>
      <c r="O315" s="71">
        <v>549.87943701669269</v>
      </c>
      <c r="P315" s="71">
        <v>367.97044695415445</v>
      </c>
      <c r="Q315" s="71">
        <v>59.615550467337862</v>
      </c>
      <c r="R315" s="71">
        <v>63.552317233301324</v>
      </c>
      <c r="S315" s="71">
        <v>102.916012849922</v>
      </c>
      <c r="T315" s="72"/>
      <c r="U315" s="71">
        <v>324707007</v>
      </c>
      <c r="V315" s="71">
        <v>19752</v>
      </c>
      <c r="W315" s="71">
        <v>179</v>
      </c>
      <c r="X315" s="71">
        <v>256721</v>
      </c>
      <c r="Y315" s="71">
        <v>386768</v>
      </c>
      <c r="Z315" s="71">
        <v>323403</v>
      </c>
      <c r="AA315" s="71">
        <v>75734</v>
      </c>
      <c r="AB315" s="71">
        <v>844030</v>
      </c>
      <c r="AC315" s="71">
        <v>10854110.207481209</v>
      </c>
      <c r="AD315" s="71">
        <v>102.916012849922</v>
      </c>
      <c r="AE315" s="72"/>
      <c r="AF315" s="71">
        <v>2770062679.67699</v>
      </c>
      <c r="AG315" s="71">
        <v>28669991.620705198</v>
      </c>
      <c r="AH315" s="71">
        <v>2668765.8255499098</v>
      </c>
      <c r="AI315" s="71">
        <v>1559981118.135685</v>
      </c>
      <c r="AJ315" s="71">
        <v>1654246821.578433</v>
      </c>
      <c r="AK315" s="71">
        <v>0</v>
      </c>
      <c r="AL315" s="71">
        <v>0</v>
      </c>
      <c r="AM315" s="71">
        <v>115760635.7668097</v>
      </c>
      <c r="AN315" s="71">
        <v>0</v>
      </c>
      <c r="AO315" s="71">
        <v>0</v>
      </c>
      <c r="AP315" s="71">
        <v>6131390012.6041727</v>
      </c>
      <c r="AQ315" s="72"/>
      <c r="AR315" s="71">
        <v>13182</v>
      </c>
      <c r="AS315" s="71">
        <v>1321</v>
      </c>
      <c r="AT315" s="71">
        <v>0</v>
      </c>
      <c r="AU315" s="71">
        <v>1</v>
      </c>
      <c r="AV315" s="71">
        <v>0</v>
      </c>
      <c r="AW315" s="71">
        <v>5</v>
      </c>
      <c r="AX315" s="71"/>
      <c r="AY315" s="72"/>
      <c r="AZ315" s="71">
        <v>50716</v>
      </c>
      <c r="BA315" s="71">
        <v>45350.2</v>
      </c>
      <c r="BB315" s="71">
        <v>0</v>
      </c>
      <c r="BC315" s="71">
        <v>94</v>
      </c>
      <c r="BD315" s="71">
        <v>0</v>
      </c>
      <c r="BE315" s="71">
        <v>22460</v>
      </c>
      <c r="BF315" s="71"/>
      <c r="BG315" s="72"/>
      <c r="BH315" s="71">
        <v>0</v>
      </c>
      <c r="BI315" s="71">
        <v>0</v>
      </c>
      <c r="BJ315" s="71">
        <v>2362.8119999999999</v>
      </c>
      <c r="BK315" s="71">
        <v>1061.6469999999999</v>
      </c>
      <c r="BL315" s="71">
        <v>373.98699999999991</v>
      </c>
      <c r="BM315" s="71">
        <v>0</v>
      </c>
      <c r="BN315" s="72"/>
      <c r="BO315" s="71">
        <v>0</v>
      </c>
      <c r="BP315" s="71">
        <v>0</v>
      </c>
      <c r="BQ315" s="71">
        <v>78</v>
      </c>
      <c r="BR315" s="71">
        <v>8</v>
      </c>
      <c r="BS315" s="71">
        <v>29</v>
      </c>
      <c r="BT315" s="71">
        <v>0</v>
      </c>
      <c r="BU315"/>
      <c r="BV315" s="70">
        <v>3468.1419999999998</v>
      </c>
      <c r="BW315" s="70">
        <v>0</v>
      </c>
      <c r="BX315" s="70">
        <v>247.57</v>
      </c>
      <c r="BY315" s="70">
        <v>0</v>
      </c>
      <c r="BZ315" s="70">
        <v>7.5380000000000003</v>
      </c>
      <c r="CA315" s="70">
        <v>6.2869999999999999</v>
      </c>
      <c r="CB315" s="70">
        <v>49.973999999999997</v>
      </c>
      <c r="CC315" s="70">
        <v>8.5169999999999995</v>
      </c>
      <c r="CD315" s="70">
        <v>10.417999999999999</v>
      </c>
    </row>
    <row r="316" spans="1:82">
      <c r="A316" s="70" t="s">
        <v>1896</v>
      </c>
      <c r="B316" s="70">
        <v>252</v>
      </c>
      <c r="C316" s="70">
        <v>14</v>
      </c>
      <c r="D316" s="70">
        <v>15</v>
      </c>
      <c r="E316" s="70">
        <v>2017</v>
      </c>
      <c r="F316" s="70" t="s">
        <v>156</v>
      </c>
      <c r="G316" s="70" t="s">
        <v>1882</v>
      </c>
      <c r="H316" s="70" t="s">
        <v>1883</v>
      </c>
      <c r="I316" s="148"/>
      <c r="J316" s="71">
        <v>2408.8025050268493</v>
      </c>
      <c r="K316" s="71">
        <v>35.962582446032954</v>
      </c>
      <c r="L316" s="71">
        <v>14.943056514600249</v>
      </c>
      <c r="M316" s="71">
        <v>912.86606041427126</v>
      </c>
      <c r="N316" s="71">
        <v>1076.2814304659232</v>
      </c>
      <c r="O316" s="71">
        <v>542.50734229767511</v>
      </c>
      <c r="P316" s="71">
        <v>365.5043031475613</v>
      </c>
      <c r="Q316" s="71">
        <v>57.416788535614998</v>
      </c>
      <c r="R316" s="71">
        <v>61.713494100223109</v>
      </c>
      <c r="S316" s="71">
        <v>114.35571743818448</v>
      </c>
      <c r="T316" s="72"/>
      <c r="U316" s="71">
        <v>351866692</v>
      </c>
      <c r="V316" s="71">
        <v>19752</v>
      </c>
      <c r="W316" s="71">
        <v>179</v>
      </c>
      <c r="X316" s="71">
        <v>256721</v>
      </c>
      <c r="Y316" s="71">
        <v>388822</v>
      </c>
      <c r="Z316" s="71">
        <v>324360</v>
      </c>
      <c r="AA316" s="71">
        <v>75706</v>
      </c>
      <c r="AB316" s="71">
        <v>840622</v>
      </c>
      <c r="AC316" s="71">
        <v>10749194</v>
      </c>
      <c r="AD316" s="71">
        <v>114.3557174381845</v>
      </c>
      <c r="AE316" s="72"/>
      <c r="AF316" s="71">
        <v>2826028504.3316879</v>
      </c>
      <c r="AG316" s="71">
        <v>30207817.058450609</v>
      </c>
      <c r="AH316" s="71">
        <v>3130144.7733866861</v>
      </c>
      <c r="AI316" s="71">
        <v>1595993521.380229</v>
      </c>
      <c r="AJ316" s="71">
        <v>1782673840.5537529</v>
      </c>
      <c r="AK316" s="71">
        <v>0</v>
      </c>
      <c r="AL316" s="71">
        <v>0</v>
      </c>
      <c r="AM316" s="71">
        <v>115473623.2280736</v>
      </c>
      <c r="AN316" s="71">
        <v>0</v>
      </c>
      <c r="AO316" s="71">
        <v>0</v>
      </c>
      <c r="AP316" s="71">
        <v>6353507451.3255806</v>
      </c>
      <c r="AQ316" s="72"/>
      <c r="AR316" s="71">
        <v>13776</v>
      </c>
      <c r="AS316" s="71">
        <v>1463</v>
      </c>
      <c r="AT316" s="71">
        <v>0</v>
      </c>
      <c r="AU316" s="71">
        <v>1</v>
      </c>
      <c r="AV316" s="71">
        <v>0</v>
      </c>
      <c r="AW316" s="71">
        <v>5</v>
      </c>
      <c r="AX316" s="71"/>
      <c r="AY316" s="72"/>
      <c r="AZ316" s="71">
        <v>53492.6</v>
      </c>
      <c r="BA316" s="71">
        <v>51921.4</v>
      </c>
      <c r="BB316" s="71">
        <v>0</v>
      </c>
      <c r="BC316" s="71">
        <v>94</v>
      </c>
      <c r="BD316" s="71">
        <v>0</v>
      </c>
      <c r="BE316" s="71">
        <v>22460</v>
      </c>
      <c r="BF316" s="71"/>
      <c r="BG316" s="72"/>
      <c r="BH316" s="71">
        <v>0</v>
      </c>
      <c r="BI316" s="71">
        <v>0</v>
      </c>
      <c r="BJ316" s="71">
        <v>2408.2669999999998</v>
      </c>
      <c r="BK316" s="71">
        <v>1814.2560000000001</v>
      </c>
      <c r="BL316" s="71">
        <v>351.64099999999996</v>
      </c>
      <c r="BM316" s="71">
        <v>0</v>
      </c>
      <c r="BN316" s="72"/>
      <c r="BO316" s="71">
        <v>0</v>
      </c>
      <c r="BP316" s="71">
        <v>0</v>
      </c>
      <c r="BQ316" s="71">
        <v>78</v>
      </c>
      <c r="BR316" s="71">
        <v>9</v>
      </c>
      <c r="BS316" s="71">
        <v>28</v>
      </c>
      <c r="BT316" s="71">
        <v>0</v>
      </c>
      <c r="BU316"/>
      <c r="BV316" s="70">
        <v>4219.8339999999998</v>
      </c>
      <c r="BW316" s="70">
        <v>0</v>
      </c>
      <c r="BX316" s="70">
        <v>232.51599999999999</v>
      </c>
      <c r="BY316" s="70">
        <v>0</v>
      </c>
      <c r="BZ316" s="70">
        <v>21.986000000000001</v>
      </c>
      <c r="CA316" s="70">
        <v>11.581</v>
      </c>
      <c r="CB316" s="70">
        <v>61.904000000000003</v>
      </c>
      <c r="CC316" s="70">
        <v>10.458</v>
      </c>
      <c r="CD316" s="70">
        <v>15.885</v>
      </c>
    </row>
    <row r="317" spans="1:82">
      <c r="A317" s="70" t="s">
        <v>1897</v>
      </c>
      <c r="B317" s="70">
        <v>253</v>
      </c>
      <c r="C317" s="70">
        <v>15</v>
      </c>
      <c r="D317" s="70">
        <v>15</v>
      </c>
      <c r="E317" s="70">
        <v>2018</v>
      </c>
      <c r="F317" s="70" t="s">
        <v>183</v>
      </c>
      <c r="G317" s="70" t="s">
        <v>1882</v>
      </c>
      <c r="H317" s="70" t="s">
        <v>1883</v>
      </c>
      <c r="I317" s="148"/>
      <c r="J317" s="71">
        <v>2169.0299196011547</v>
      </c>
      <c r="K317" s="71">
        <v>32.317091778865041</v>
      </c>
      <c r="L317" s="71">
        <v>13.837903693513224</v>
      </c>
      <c r="M317" s="71">
        <v>796.38902596729349</v>
      </c>
      <c r="N317" s="71">
        <v>870.05884530742628</v>
      </c>
      <c r="O317" s="71">
        <v>534.96522775445089</v>
      </c>
      <c r="P317" s="71">
        <v>365.78549239715301</v>
      </c>
      <c r="Q317" s="71">
        <v>53.098750923429598</v>
      </c>
      <c r="R317" s="71">
        <v>63.040812549869479</v>
      </c>
      <c r="S317" s="71">
        <v>109.99134057059936</v>
      </c>
      <c r="T317" s="72"/>
      <c r="U317" s="71">
        <v>363163952</v>
      </c>
      <c r="V317" s="71">
        <v>19752</v>
      </c>
      <c r="W317" s="71">
        <v>179</v>
      </c>
      <c r="X317" s="71">
        <v>256721</v>
      </c>
      <c r="Y317" s="71">
        <v>391183</v>
      </c>
      <c r="Z317" s="71">
        <v>325975</v>
      </c>
      <c r="AA317" s="71">
        <v>76526</v>
      </c>
      <c r="AB317" s="71">
        <v>837773</v>
      </c>
      <c r="AC317" s="71">
        <v>10937351.33333333</v>
      </c>
      <c r="AD317" s="71">
        <v>109.99134057059941</v>
      </c>
      <c r="AE317" s="72"/>
      <c r="AF317" s="71">
        <v>2792649585.771163</v>
      </c>
      <c r="AG317" s="71">
        <v>27633009.975109618</v>
      </c>
      <c r="AH317" s="71">
        <v>3005615.4192348709</v>
      </c>
      <c r="AI317" s="71">
        <v>1541281411.1169159</v>
      </c>
      <c r="AJ317" s="71">
        <v>1602929733.3691299</v>
      </c>
      <c r="AK317" s="71">
        <v>0</v>
      </c>
      <c r="AL317" s="71">
        <v>0</v>
      </c>
      <c r="AM317" s="71">
        <v>115320383.9742302</v>
      </c>
      <c r="AN317" s="71">
        <v>0</v>
      </c>
      <c r="AO317" s="71">
        <v>0</v>
      </c>
      <c r="AP317" s="71">
        <v>6082819739.625783</v>
      </c>
      <c r="AQ317" s="72"/>
      <c r="AR317" s="71">
        <v>14323</v>
      </c>
      <c r="AS317" s="71">
        <v>1564</v>
      </c>
      <c r="AT317" s="71">
        <v>0</v>
      </c>
      <c r="AU317" s="71">
        <v>2</v>
      </c>
      <c r="AV317" s="71">
        <v>0</v>
      </c>
      <c r="AW317" s="71">
        <v>5</v>
      </c>
      <c r="AX317" s="71"/>
      <c r="AY317" s="72"/>
      <c r="AZ317" s="71">
        <v>56057.100000000108</v>
      </c>
      <c r="BA317" s="71">
        <v>53652.6</v>
      </c>
      <c r="BB317" s="71">
        <v>0</v>
      </c>
      <c r="BC317" s="71">
        <v>184</v>
      </c>
      <c r="BD317" s="71">
        <v>0</v>
      </c>
      <c r="BE317" s="71">
        <v>22430.302</v>
      </c>
      <c r="BF317" s="71"/>
      <c r="BG317" s="72"/>
      <c r="BH317" s="71">
        <v>0</v>
      </c>
      <c r="BI317" s="71">
        <v>0</v>
      </c>
      <c r="BJ317" s="71">
        <v>2030.55</v>
      </c>
      <c r="BK317" s="71">
        <v>1895.7239999999999</v>
      </c>
      <c r="BL317" s="71">
        <v>312.94900000000001</v>
      </c>
      <c r="BM317" s="71">
        <v>0</v>
      </c>
      <c r="BN317" s="72"/>
      <c r="BO317" s="71">
        <v>0</v>
      </c>
      <c r="BP317" s="71">
        <v>0</v>
      </c>
      <c r="BQ317" s="71">
        <v>78</v>
      </c>
      <c r="BR317" s="71">
        <v>9</v>
      </c>
      <c r="BS317" s="71">
        <v>26</v>
      </c>
      <c r="BT317" s="71">
        <v>0</v>
      </c>
      <c r="BU317"/>
      <c r="BV317" s="70">
        <v>3864.1860000000001</v>
      </c>
      <c r="BW317" s="70">
        <v>0</v>
      </c>
      <c r="BX317" s="70">
        <v>230.43</v>
      </c>
      <c r="BY317" s="70">
        <v>0.98899999999999999</v>
      </c>
      <c r="BZ317" s="70">
        <v>20.462</v>
      </c>
      <c r="CA317" s="70">
        <v>6.2789999999999999</v>
      </c>
      <c r="CB317" s="70">
        <v>86.415000000000006</v>
      </c>
      <c r="CC317" s="70">
        <v>15.069000000000001</v>
      </c>
      <c r="CD317" s="70">
        <v>15.393000000000001</v>
      </c>
    </row>
    <row r="318" spans="1:82">
      <c r="A318" s="70" t="s">
        <v>1898</v>
      </c>
      <c r="B318" s="70">
        <v>254</v>
      </c>
      <c r="C318" s="70">
        <v>16</v>
      </c>
      <c r="D318" s="70">
        <v>15</v>
      </c>
      <c r="E318" s="70">
        <v>2019</v>
      </c>
      <c r="F318" s="70" t="s">
        <v>158</v>
      </c>
      <c r="G318" s="70" t="s">
        <v>1882</v>
      </c>
      <c r="H318" s="70" t="s">
        <v>1883</v>
      </c>
      <c r="I318" s="148"/>
      <c r="J318" s="71">
        <v>2023.2750910581685</v>
      </c>
      <c r="K318" s="71">
        <v>29.014807932094136</v>
      </c>
      <c r="L318" s="71">
        <v>13.95600276850079</v>
      </c>
      <c r="M318" s="71">
        <v>758.73448995524711</v>
      </c>
      <c r="N318" s="71">
        <v>761.87467973702485</v>
      </c>
      <c r="O318" s="71">
        <v>521.34834207944095</v>
      </c>
      <c r="P318" s="71">
        <v>368.28882615796726</v>
      </c>
      <c r="Q318" s="71">
        <v>51.5148890424557</v>
      </c>
      <c r="R318" s="71">
        <v>62.103797210752241</v>
      </c>
      <c r="S318" s="71">
        <v>113.07532906840169</v>
      </c>
      <c r="T318" s="72"/>
      <c r="U318" s="71">
        <v>347816896</v>
      </c>
      <c r="V318" s="71">
        <v>19752</v>
      </c>
      <c r="W318" s="71">
        <v>179</v>
      </c>
      <c r="X318" s="71">
        <v>256721</v>
      </c>
      <c r="Y318" s="71">
        <v>393895</v>
      </c>
      <c r="Z318" s="71">
        <v>326399</v>
      </c>
      <c r="AA318" s="71">
        <v>76473</v>
      </c>
      <c r="AB318" s="71">
        <v>834787</v>
      </c>
      <c r="AC318" s="71">
        <v>10951260.66666667</v>
      </c>
      <c r="AD318" s="71">
        <v>113.0753290684017</v>
      </c>
      <c r="AE318" s="72"/>
      <c r="AF318" s="71">
        <v>2652359233.9629192</v>
      </c>
      <c r="AG318" s="71">
        <v>26107576.184395101</v>
      </c>
      <c r="AH318" s="71">
        <v>3189503.088571413</v>
      </c>
      <c r="AI318" s="71">
        <v>1553034973.436069</v>
      </c>
      <c r="AJ318" s="71">
        <v>1457276207.2274239</v>
      </c>
      <c r="AK318" s="71">
        <v>0</v>
      </c>
      <c r="AL318" s="71">
        <v>0</v>
      </c>
      <c r="AM318" s="71">
        <v>113691705.12682858</v>
      </c>
      <c r="AN318" s="71">
        <v>0</v>
      </c>
      <c r="AO318" s="71">
        <v>0</v>
      </c>
      <c r="AP318" s="71">
        <v>5805659199.026207</v>
      </c>
      <c r="AQ318" s="72"/>
      <c r="AR318" s="71">
        <v>14934</v>
      </c>
      <c r="AS318" s="71">
        <v>1645</v>
      </c>
      <c r="AT318" s="71">
        <v>0</v>
      </c>
      <c r="AU318" s="71">
        <v>2</v>
      </c>
      <c r="AV318" s="71">
        <v>0</v>
      </c>
      <c r="AW318" s="71">
        <v>5</v>
      </c>
      <c r="AX318" s="71"/>
      <c r="AY318" s="72"/>
      <c r="AZ318" s="71">
        <v>58915.600000000122</v>
      </c>
      <c r="BA318" s="71">
        <v>56036.000000000036</v>
      </c>
      <c r="BB318" s="71">
        <v>0</v>
      </c>
      <c r="BC318" s="71">
        <v>184</v>
      </c>
      <c r="BD318" s="71">
        <v>0</v>
      </c>
      <c r="BE318" s="71">
        <v>22430.302</v>
      </c>
      <c r="BF318" s="71"/>
      <c r="BG318" s="72"/>
      <c r="BH318" s="71">
        <v>0</v>
      </c>
      <c r="BI318" s="71">
        <v>0</v>
      </c>
      <c r="BJ318" s="71">
        <v>1828.231</v>
      </c>
      <c r="BK318" s="71">
        <v>1607.105</v>
      </c>
      <c r="BL318" s="71">
        <v>300.70999999999998</v>
      </c>
      <c r="BM318" s="71">
        <v>0</v>
      </c>
      <c r="BN318" s="72"/>
      <c r="BO318" s="71">
        <v>0</v>
      </c>
      <c r="BP318" s="71">
        <v>0</v>
      </c>
      <c r="BQ318" s="71">
        <v>77</v>
      </c>
      <c r="BR318" s="71">
        <v>8</v>
      </c>
      <c r="BS318" s="71">
        <v>26</v>
      </c>
      <c r="BT318" s="71">
        <v>0</v>
      </c>
      <c r="BU318"/>
      <c r="BV318" s="70">
        <v>3348.2089999999998</v>
      </c>
      <c r="BW318" s="70">
        <v>0</v>
      </c>
      <c r="BX318" s="70">
        <v>217.65700000000001</v>
      </c>
      <c r="BY318" s="70">
        <v>0.48199999999999998</v>
      </c>
      <c r="BZ318" s="70">
        <v>19.28</v>
      </c>
      <c r="CA318" s="70">
        <v>5.383</v>
      </c>
      <c r="CB318" s="70">
        <v>111.45399999999999</v>
      </c>
      <c r="CC318" s="70">
        <v>20.568999999999999</v>
      </c>
      <c r="CD318" s="70">
        <v>13.012</v>
      </c>
    </row>
    <row r="319" spans="1:82">
      <c r="A319" s="70" t="s">
        <v>1899</v>
      </c>
      <c r="B319" s="70">
        <v>255</v>
      </c>
      <c r="C319" s="70">
        <v>17</v>
      </c>
      <c r="D319" s="70">
        <v>15</v>
      </c>
      <c r="E319" s="70">
        <v>2020</v>
      </c>
      <c r="F319" s="70" t="s">
        <v>159</v>
      </c>
      <c r="G319" s="70" t="s">
        <v>1882</v>
      </c>
      <c r="H319" s="70" t="s">
        <v>1883</v>
      </c>
      <c r="I319" s="148"/>
      <c r="J319" s="71">
        <v>2016.2061382235261</v>
      </c>
      <c r="K319" s="71">
        <v>30.702978438334132</v>
      </c>
      <c r="L319" s="71">
        <v>13.8207047060428</v>
      </c>
      <c r="M319" s="71">
        <v>726.44788414668915</v>
      </c>
      <c r="N319" s="71">
        <v>934.32713479888696</v>
      </c>
      <c r="O319" s="71">
        <v>456.94698820563815</v>
      </c>
      <c r="P319" s="71">
        <v>349.33245114982623</v>
      </c>
      <c r="Q319" s="71">
        <v>49.024721252457297</v>
      </c>
      <c r="R319" s="71">
        <v>61.504332494496538</v>
      </c>
      <c r="S319" s="71">
        <v>106.9088833179333</v>
      </c>
      <c r="T319" s="72"/>
      <c r="U319" s="71">
        <v>354978804</v>
      </c>
      <c r="V319" s="71">
        <v>20061</v>
      </c>
      <c r="W319" s="71">
        <v>200</v>
      </c>
      <c r="X319" s="71">
        <v>260336</v>
      </c>
      <c r="Y319" s="71">
        <v>396151</v>
      </c>
      <c r="Z319" s="71">
        <v>326522</v>
      </c>
      <c r="AA319" s="71">
        <v>77099</v>
      </c>
      <c r="AB319" s="71">
        <v>831481</v>
      </c>
      <c r="AC319" s="71">
        <v>10902858.666666666</v>
      </c>
      <c r="AD319" s="71">
        <v>106.9088833179333</v>
      </c>
      <c r="AE319" s="72"/>
      <c r="AF319" s="71">
        <v>2576112368.6345139</v>
      </c>
      <c r="AG319" s="71">
        <v>24953494.860518862</v>
      </c>
      <c r="AH319" s="71">
        <v>3191802.1171982582</v>
      </c>
      <c r="AI319" s="71">
        <v>1423029358.1148794</v>
      </c>
      <c r="AJ319" s="71">
        <v>1761927390.242892</v>
      </c>
      <c r="AK319" s="71"/>
      <c r="AL319" s="71"/>
      <c r="AM319" s="71">
        <v>108517508.44658628</v>
      </c>
      <c r="AN319" s="71"/>
      <c r="AO319" s="71"/>
      <c r="AP319" s="71">
        <v>5897731922.4165888</v>
      </c>
      <c r="AQ319" s="72"/>
      <c r="AR319" s="71">
        <v>15586</v>
      </c>
      <c r="AS319" s="71">
        <v>1673</v>
      </c>
      <c r="AT319" s="71">
        <v>0</v>
      </c>
      <c r="AU319" s="71">
        <v>2</v>
      </c>
      <c r="AV319" s="71">
        <v>0</v>
      </c>
      <c r="AW319" s="71">
        <v>5</v>
      </c>
      <c r="AX319" s="71"/>
      <c r="AY319" s="72"/>
      <c r="AZ319" s="71">
        <v>62434.200000000557</v>
      </c>
      <c r="BA319" s="71">
        <v>58054.400000000067</v>
      </c>
      <c r="BB319" s="71">
        <v>0</v>
      </c>
      <c r="BC319" s="71">
        <v>184</v>
      </c>
      <c r="BD319" s="71">
        <v>0</v>
      </c>
      <c r="BE319" s="71">
        <v>22430.302</v>
      </c>
      <c r="BF319" s="71"/>
      <c r="BG319" s="72"/>
      <c r="BH319" s="71">
        <v>0</v>
      </c>
      <c r="BI319" s="71">
        <v>0</v>
      </c>
      <c r="BJ319" s="71">
        <v>1661.3309999999999</v>
      </c>
      <c r="BK319" s="71">
        <v>1805.9870000000001</v>
      </c>
      <c r="BL319" s="71">
        <v>289.18400000000003</v>
      </c>
      <c r="BM319" s="71">
        <v>0</v>
      </c>
      <c r="BN319" s="72"/>
      <c r="BO319" s="71">
        <v>0</v>
      </c>
      <c r="BP319" s="71">
        <v>0</v>
      </c>
      <c r="BQ319" s="71">
        <v>76</v>
      </c>
      <c r="BR319" s="71">
        <v>9</v>
      </c>
      <c r="BS319" s="71">
        <v>26</v>
      </c>
      <c r="BT319" s="71">
        <v>0</v>
      </c>
      <c r="BU319"/>
      <c r="BV319" s="70">
        <v>3458.3429999999998</v>
      </c>
      <c r="BW319" s="70">
        <v>0</v>
      </c>
      <c r="BX319" s="70">
        <v>207.90700000000001</v>
      </c>
      <c r="BY319" s="70">
        <v>0.52400000000000002</v>
      </c>
      <c r="BZ319" s="70">
        <v>11.173999999999999</v>
      </c>
      <c r="CA319" s="70">
        <v>1.538</v>
      </c>
      <c r="CB319" s="70">
        <v>52.125999999999998</v>
      </c>
      <c r="CC319" s="70">
        <v>9.5619999999999994</v>
      </c>
      <c r="CD319" s="70">
        <v>15.327999999999999</v>
      </c>
    </row>
    <row r="320" spans="1:82">
      <c r="A320" s="70" t="s">
        <v>1900</v>
      </c>
      <c r="B320" s="70">
        <v>255</v>
      </c>
      <c r="C320" s="70">
        <v>18</v>
      </c>
      <c r="D320" s="70">
        <v>15</v>
      </c>
      <c r="E320" s="70">
        <v>2021</v>
      </c>
      <c r="F320" s="70" t="s">
        <v>160</v>
      </c>
      <c r="G320" s="70" t="s">
        <v>1882</v>
      </c>
      <c r="H320" s="70" t="s">
        <v>1883</v>
      </c>
      <c r="I320" s="148"/>
      <c r="J320" s="71">
        <v>2024.087189900064</v>
      </c>
      <c r="K320" s="71">
        <v>33.077678674469681</v>
      </c>
      <c r="L320" s="71">
        <v>13.221403582322816</v>
      </c>
      <c r="M320" s="71">
        <v>735.12128068042216</v>
      </c>
      <c r="N320" s="71">
        <v>774.59904835109455</v>
      </c>
      <c r="O320" s="71">
        <v>442.90697642866002</v>
      </c>
      <c r="P320" s="71">
        <v>361.1391681644256</v>
      </c>
      <c r="Q320" s="71">
        <v>48.236975873250898</v>
      </c>
      <c r="R320" s="71">
        <v>60.377718071877538</v>
      </c>
      <c r="S320" s="71">
        <v>115.3721920416864</v>
      </c>
      <c r="T320" s="72"/>
      <c r="U320" s="71">
        <v>423061451</v>
      </c>
      <c r="V320" s="71">
        <v>20061</v>
      </c>
      <c r="W320" s="71">
        <v>200</v>
      </c>
      <c r="X320" s="71">
        <v>260336</v>
      </c>
      <c r="Y320" s="71">
        <v>397237</v>
      </c>
      <c r="Z320" s="71">
        <v>325874</v>
      </c>
      <c r="AA320" s="71">
        <v>77721</v>
      </c>
      <c r="AB320" s="71">
        <v>826158</v>
      </c>
      <c r="AC320" s="71">
        <v>10383305</v>
      </c>
      <c r="AD320" s="71">
        <v>115.3721920416864</v>
      </c>
      <c r="AE320" s="72"/>
      <c r="AF320" s="71">
        <v>2875068480.448103</v>
      </c>
      <c r="AG320" s="71">
        <v>29133770.713625759</v>
      </c>
      <c r="AH320" s="71">
        <v>2827704.096020272</v>
      </c>
      <c r="AI320" s="71">
        <v>1626776360.8604028</v>
      </c>
      <c r="AJ320" s="71">
        <v>1612124250.186022</v>
      </c>
      <c r="AK320" s="71">
        <v>0</v>
      </c>
      <c r="AL320" s="71">
        <v>0</v>
      </c>
      <c r="AM320" s="71">
        <v>108444711.02351885</v>
      </c>
      <c r="AN320" s="71">
        <v>0</v>
      </c>
      <c r="AO320" s="71">
        <v>0</v>
      </c>
      <c r="AP320" s="71">
        <v>6254375277.327692</v>
      </c>
      <c r="AQ320" s="72"/>
      <c r="AR320" s="71">
        <v>16232</v>
      </c>
      <c r="AS320" s="71">
        <v>1687</v>
      </c>
      <c r="AT320" s="71">
        <v>0</v>
      </c>
      <c r="AU320" s="71">
        <v>2</v>
      </c>
      <c r="AV320" s="71">
        <v>0</v>
      </c>
      <c r="AW320" s="71">
        <v>5</v>
      </c>
      <c r="AX320" s="71"/>
      <c r="AY320" s="72"/>
      <c r="AZ320" s="71">
        <v>66184.100000000821</v>
      </c>
      <c r="BA320" s="71">
        <v>61728.200000000063</v>
      </c>
      <c r="BB320" s="71">
        <v>0</v>
      </c>
      <c r="BC320" s="71">
        <v>184</v>
      </c>
      <c r="BD320" s="71">
        <v>0</v>
      </c>
      <c r="BE320" s="71">
        <v>22430.302</v>
      </c>
      <c r="BF320" s="71"/>
      <c r="BG320" s="72"/>
      <c r="BH320" s="71">
        <v>0</v>
      </c>
      <c r="BI320" s="71">
        <v>0</v>
      </c>
      <c r="BJ320" s="71">
        <v>1970.9290000000001</v>
      </c>
      <c r="BK320" s="71">
        <v>1768.8510000000001</v>
      </c>
      <c r="BL320" s="71">
        <v>291.18200000000002</v>
      </c>
      <c r="BM320" s="71">
        <v>0</v>
      </c>
      <c r="BN320" s="72"/>
      <c r="BO320" s="71">
        <v>0</v>
      </c>
      <c r="BP320" s="71">
        <v>0</v>
      </c>
      <c r="BQ320" s="71">
        <v>79</v>
      </c>
      <c r="BR320" s="71">
        <v>9</v>
      </c>
      <c r="BS320" s="71">
        <v>27</v>
      </c>
      <c r="BT320" s="71">
        <v>0</v>
      </c>
      <c r="BU320"/>
      <c r="BV320" s="70">
        <v>3699.864</v>
      </c>
      <c r="BW320" s="70">
        <v>0</v>
      </c>
      <c r="BX320" s="70">
        <v>209.834</v>
      </c>
      <c r="BY320" s="70">
        <v>0.47499999999999998</v>
      </c>
      <c r="BZ320" s="70">
        <v>22.204999999999998</v>
      </c>
      <c r="CA320" s="70">
        <v>1.859</v>
      </c>
      <c r="CB320" s="70">
        <v>66.650000000000006</v>
      </c>
      <c r="CC320" s="70">
        <v>12.036</v>
      </c>
      <c r="CD320" s="70">
        <v>18.039000000000001</v>
      </c>
    </row>
    <row r="321" spans="1:82">
      <c r="A321" s="70" t="s">
        <v>1901</v>
      </c>
      <c r="B321" s="70">
        <v>255</v>
      </c>
      <c r="C321" s="70">
        <v>19</v>
      </c>
      <c r="D321" s="70">
        <v>15</v>
      </c>
      <c r="E321" s="70">
        <v>2022</v>
      </c>
      <c r="F321" s="70" t="s">
        <v>161</v>
      </c>
      <c r="G321" s="70" t="s">
        <v>1882</v>
      </c>
      <c r="H321" s="70" t="s">
        <v>1883</v>
      </c>
      <c r="I321" s="148"/>
      <c r="J321" s="71">
        <v>2214.6583434681152</v>
      </c>
      <c r="K321" s="71">
        <v>33.84686579859379</v>
      </c>
      <c r="L321" s="71">
        <v>12.193565682804797</v>
      </c>
      <c r="M321" s="71">
        <v>792.13237928403123</v>
      </c>
      <c r="N321" s="71">
        <v>959.14856323349056</v>
      </c>
      <c r="O321" s="71">
        <v>466.81153125532404</v>
      </c>
      <c r="P321" s="71">
        <v>360.44435067880477</v>
      </c>
      <c r="Q321" s="71">
        <v>48.357336990909211</v>
      </c>
      <c r="R321" s="71">
        <v>60.945082253447417</v>
      </c>
      <c r="S321" s="71">
        <v>110.3730367176815</v>
      </c>
      <c r="T321" s="72"/>
      <c r="U321" s="71">
        <v>481066653</v>
      </c>
      <c r="V321" s="71">
        <v>20061</v>
      </c>
      <c r="W321" s="71">
        <v>200</v>
      </c>
      <c r="X321" s="71">
        <v>260336</v>
      </c>
      <c r="Y321" s="71">
        <v>399860</v>
      </c>
      <c r="Z321" s="71">
        <v>326326</v>
      </c>
      <c r="AA321" s="71">
        <v>78754</v>
      </c>
      <c r="AB321" s="71">
        <v>821428</v>
      </c>
      <c r="AC321" s="71">
        <v>10612509.999999998</v>
      </c>
      <c r="AD321" s="71">
        <v>110.3730367176815</v>
      </c>
      <c r="AE321" s="72"/>
      <c r="AF321" s="71">
        <v>2727597369.2548552</v>
      </c>
      <c r="AG321" s="71">
        <v>30104120.415670484</v>
      </c>
      <c r="AH321" s="71">
        <v>3064098.0579286101</v>
      </c>
      <c r="AI321" s="71">
        <v>1559818528.5692263</v>
      </c>
      <c r="AJ321" s="71">
        <v>1873172458.4348521</v>
      </c>
      <c r="AK321" s="71">
        <v>0</v>
      </c>
      <c r="AL321" s="71">
        <v>0</v>
      </c>
      <c r="AM321" s="71">
        <v>106068775.19024812</v>
      </c>
      <c r="AN321" s="71">
        <v>0</v>
      </c>
      <c r="AO321" s="71">
        <v>0</v>
      </c>
      <c r="AP321" s="71">
        <v>6299825349.922781</v>
      </c>
      <c r="AQ321" s="72"/>
      <c r="AR321" s="71">
        <v>17050</v>
      </c>
      <c r="AS321" s="71">
        <v>1700</v>
      </c>
      <c r="AT321" s="71">
        <v>0</v>
      </c>
      <c r="AU321" s="71">
        <v>2</v>
      </c>
      <c r="AV321" s="71">
        <v>0</v>
      </c>
      <c r="AW321" s="71">
        <v>5</v>
      </c>
      <c r="AX321" s="71"/>
      <c r="AY321" s="72"/>
      <c r="AZ321" s="71">
        <v>70863.100000000995</v>
      </c>
      <c r="BA321" s="71">
        <v>62252.40000000006</v>
      </c>
      <c r="BB321" s="71">
        <v>0</v>
      </c>
      <c r="BC321" s="71">
        <v>184</v>
      </c>
      <c r="BD321" s="71">
        <v>0</v>
      </c>
      <c r="BE321" s="71">
        <v>22430.302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1902</v>
      </c>
      <c r="B322" s="70">
        <v>255</v>
      </c>
      <c r="C322" s="70">
        <v>20</v>
      </c>
      <c r="D322" s="70">
        <v>15</v>
      </c>
      <c r="E322" s="70">
        <v>2023</v>
      </c>
      <c r="F322" s="70" t="s">
        <v>1539</v>
      </c>
      <c r="G322" s="70" t="s">
        <v>1882</v>
      </c>
      <c r="H322" s="70" t="s">
        <v>1883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17927</v>
      </c>
      <c r="AS322" s="71">
        <v>1701</v>
      </c>
      <c r="AT322" s="71">
        <v>0</v>
      </c>
      <c r="AU322" s="71">
        <v>2</v>
      </c>
      <c r="AV322" s="71">
        <v>0</v>
      </c>
      <c r="AW322" s="71">
        <v>5</v>
      </c>
      <c r="AX322" s="71"/>
      <c r="AY322" s="72"/>
      <c r="AZ322" s="71">
        <v>75244.00000000131</v>
      </c>
      <c r="BA322" s="71">
        <v>62268.90000000006</v>
      </c>
      <c r="BB322" s="71">
        <v>0</v>
      </c>
      <c r="BC322" s="71">
        <v>184</v>
      </c>
      <c r="BD322" s="71">
        <v>0</v>
      </c>
      <c r="BE322" s="71">
        <v>27574.072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1903</v>
      </c>
      <c r="B323" s="70">
        <v>255</v>
      </c>
      <c r="C323" s="70">
        <v>21</v>
      </c>
      <c r="D323" s="70">
        <v>15</v>
      </c>
      <c r="E323" s="70">
        <v>2024</v>
      </c>
      <c r="F323" s="70" t="s">
        <v>1585</v>
      </c>
      <c r="G323" s="70" t="s">
        <v>1882</v>
      </c>
      <c r="H323" s="70" t="s">
        <v>1883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1904</v>
      </c>
      <c r="B324" s="70">
        <v>256</v>
      </c>
      <c r="C324" s="70">
        <v>1</v>
      </c>
      <c r="D324" s="70">
        <v>16</v>
      </c>
      <c r="E324" s="70">
        <v>1990</v>
      </c>
      <c r="F324" s="70" t="s">
        <v>787</v>
      </c>
      <c r="G324" s="70" t="s">
        <v>1905</v>
      </c>
      <c r="H324" s="70" t="s">
        <v>1906</v>
      </c>
      <c r="I324" s="148"/>
      <c r="J324" s="71">
        <v>2223.6079253315502</v>
      </c>
      <c r="K324" s="71">
        <v>82.121220545272649</v>
      </c>
      <c r="L324" s="71">
        <v>134.19126082192801</v>
      </c>
      <c r="M324" s="71">
        <v>634.29175949261105</v>
      </c>
      <c r="N324" s="71">
        <v>719.8324757770979</v>
      </c>
      <c r="O324" s="71">
        <v>646.47566321525039</v>
      </c>
      <c r="P324" s="71">
        <v>686.52546988199344</v>
      </c>
      <c r="Q324" s="71">
        <v>46.284852051853498</v>
      </c>
      <c r="R324" s="71">
        <v>0.43625412694859339</v>
      </c>
      <c r="S324" s="71">
        <v>52.754378354387548</v>
      </c>
      <c r="T324" s="72"/>
      <c r="U324" s="71">
        <v>264702964</v>
      </c>
      <c r="V324" s="71">
        <v>29303</v>
      </c>
      <c r="W324" s="71">
        <v>1323</v>
      </c>
      <c r="X324" s="71">
        <v>221046</v>
      </c>
      <c r="Y324" s="71">
        <v>229081</v>
      </c>
      <c r="Z324" s="71">
        <v>265903</v>
      </c>
      <c r="AA324" s="71">
        <v>166696</v>
      </c>
      <c r="AB324" s="71">
        <v>751509</v>
      </c>
      <c r="AC324" s="71">
        <v>75560</v>
      </c>
      <c r="AD324" s="71">
        <v>52.754378354387548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1907</v>
      </c>
      <c r="B325" s="70">
        <v>257</v>
      </c>
      <c r="C325" s="70">
        <v>2</v>
      </c>
      <c r="D325" s="70">
        <v>16</v>
      </c>
      <c r="E325" s="70">
        <v>2005</v>
      </c>
      <c r="F325" s="70" t="s">
        <v>789</v>
      </c>
      <c r="G325" s="70" t="s">
        <v>1905</v>
      </c>
      <c r="H325" s="70" t="s">
        <v>1906</v>
      </c>
      <c r="I325" s="148"/>
      <c r="J325" s="71">
        <v>2056.8063045141398</v>
      </c>
      <c r="K325" s="71">
        <v>61.556828729094313</v>
      </c>
      <c r="L325" s="71">
        <v>141.3759652700428</v>
      </c>
      <c r="M325" s="71">
        <v>1142.753033419448</v>
      </c>
      <c r="N325" s="71">
        <v>1007.200393460462</v>
      </c>
      <c r="O325" s="71">
        <v>964.46373773540097</v>
      </c>
      <c r="P325" s="71">
        <v>637.95133861974534</v>
      </c>
      <c r="Q325" s="71">
        <v>46.352370625160603</v>
      </c>
      <c r="R325" s="71">
        <v>0.28292823454695698</v>
      </c>
      <c r="S325" s="71">
        <v>89.953135378999988</v>
      </c>
      <c r="T325" s="72"/>
      <c r="U325" s="71">
        <v>275330205</v>
      </c>
      <c r="V325" s="71">
        <v>26350</v>
      </c>
      <c r="W325" s="71">
        <v>1234</v>
      </c>
      <c r="X325" s="71">
        <v>213428</v>
      </c>
      <c r="Y325" s="71">
        <v>287298</v>
      </c>
      <c r="Z325" s="71">
        <v>459052</v>
      </c>
      <c r="AA325" s="71">
        <v>126863</v>
      </c>
      <c r="AB325" s="71">
        <v>786776</v>
      </c>
      <c r="AC325" s="71">
        <v>50030</v>
      </c>
      <c r="AD325" s="71">
        <v>89.953135378999988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1908</v>
      </c>
      <c r="B326" s="70">
        <v>258</v>
      </c>
      <c r="C326" s="70">
        <v>3</v>
      </c>
      <c r="D326" s="70">
        <v>16</v>
      </c>
      <c r="E326" s="70">
        <v>2006</v>
      </c>
      <c r="F326" s="70" t="s">
        <v>790</v>
      </c>
      <c r="G326" s="70" t="s">
        <v>1905</v>
      </c>
      <c r="H326" s="70" t="s">
        <v>1906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1909</v>
      </c>
      <c r="B327" s="70">
        <v>259</v>
      </c>
      <c r="C327" s="70">
        <v>4</v>
      </c>
      <c r="D327" s="70">
        <v>16</v>
      </c>
      <c r="E327" s="70">
        <v>2007</v>
      </c>
      <c r="F327" s="70" t="s">
        <v>791</v>
      </c>
      <c r="G327" s="70" t="s">
        <v>1905</v>
      </c>
      <c r="H327" s="70" t="s">
        <v>1906</v>
      </c>
      <c r="I327" s="148"/>
      <c r="J327" s="71">
        <v>2045.871629806752</v>
      </c>
      <c r="K327" s="71">
        <v>58.31743940476953</v>
      </c>
      <c r="L327" s="71">
        <v>110.6751645696597</v>
      </c>
      <c r="M327" s="71">
        <v>1103.0322848999961</v>
      </c>
      <c r="N327" s="71">
        <v>1059.99537168337</v>
      </c>
      <c r="O327" s="71">
        <v>951.08385918215765</v>
      </c>
      <c r="P327" s="71">
        <v>631.06655079713278</v>
      </c>
      <c r="Q327" s="71">
        <v>49.159649747830898</v>
      </c>
      <c r="R327" s="71">
        <v>0.32296062183339902</v>
      </c>
      <c r="S327" s="71">
        <v>69.608367148679989</v>
      </c>
      <c r="T327" s="72"/>
      <c r="U327" s="71">
        <v>322566513</v>
      </c>
      <c r="V327" s="71">
        <v>24620</v>
      </c>
      <c r="W327" s="71">
        <v>1081</v>
      </c>
      <c r="X327" s="71">
        <v>247553</v>
      </c>
      <c r="Y327" s="71">
        <v>294396</v>
      </c>
      <c r="Z327" s="71">
        <v>470588</v>
      </c>
      <c r="AA327" s="71">
        <v>123581</v>
      </c>
      <c r="AB327" s="71">
        <v>790302</v>
      </c>
      <c r="AC327" s="71">
        <v>58747.5</v>
      </c>
      <c r="AD327" s="71">
        <v>69.608367148679989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1910</v>
      </c>
      <c r="B328" s="70">
        <v>260</v>
      </c>
      <c r="C328" s="70">
        <v>5</v>
      </c>
      <c r="D328" s="70">
        <v>16</v>
      </c>
      <c r="E328" s="70">
        <v>2008</v>
      </c>
      <c r="F328" s="70" t="s">
        <v>792</v>
      </c>
      <c r="G328" s="70" t="s">
        <v>1905</v>
      </c>
      <c r="H328" s="70" t="s">
        <v>1906</v>
      </c>
      <c r="I328" s="148"/>
      <c r="J328" s="71">
        <v>1755.9828812409751</v>
      </c>
      <c r="K328" s="71">
        <v>43.4008457387243</v>
      </c>
      <c r="L328" s="71">
        <v>90.28005645803124</v>
      </c>
      <c r="M328" s="71">
        <v>1209.5741047590111</v>
      </c>
      <c r="N328" s="71">
        <v>1109.439222464488</v>
      </c>
      <c r="O328" s="71">
        <v>924.52403764472717</v>
      </c>
      <c r="P328" s="71">
        <v>614.66276052824912</v>
      </c>
      <c r="Q328" s="71">
        <v>48.474439525144199</v>
      </c>
      <c r="R328" s="71">
        <v>0.22803407905582429</v>
      </c>
      <c r="S328" s="71">
        <v>77.670638558049987</v>
      </c>
      <c r="T328" s="72"/>
      <c r="U328" s="71">
        <v>286934985</v>
      </c>
      <c r="V328" s="71">
        <v>24620</v>
      </c>
      <c r="W328" s="71">
        <v>1081</v>
      </c>
      <c r="X328" s="71">
        <v>247553</v>
      </c>
      <c r="Y328" s="71">
        <v>298454</v>
      </c>
      <c r="Z328" s="71">
        <v>473502</v>
      </c>
      <c r="AA328" s="71">
        <v>120506</v>
      </c>
      <c r="AB328" s="71">
        <v>792104</v>
      </c>
      <c r="AC328" s="71">
        <v>43072.5</v>
      </c>
      <c r="AD328" s="71">
        <v>77.670638558049987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1911</v>
      </c>
      <c r="B329" s="70">
        <v>261</v>
      </c>
      <c r="C329" s="70">
        <v>6</v>
      </c>
      <c r="D329" s="70">
        <v>16</v>
      </c>
      <c r="E329" s="70">
        <v>2009</v>
      </c>
      <c r="F329" s="70" t="s">
        <v>176</v>
      </c>
      <c r="G329" s="1064" t="s">
        <v>1905</v>
      </c>
      <c r="H329" s="70" t="s">
        <v>1906</v>
      </c>
      <c r="I329" s="148"/>
      <c r="J329" s="71">
        <v>1494.185293513855</v>
      </c>
      <c r="K329" s="71">
        <v>45.2454730419798</v>
      </c>
      <c r="L329" s="71">
        <v>118.39171548309091</v>
      </c>
      <c r="M329" s="71">
        <v>1269.78204774049</v>
      </c>
      <c r="N329" s="71">
        <v>998.8445951024255</v>
      </c>
      <c r="O329" s="71">
        <v>940.72408243779216</v>
      </c>
      <c r="P329" s="71">
        <v>583.93280000212383</v>
      </c>
      <c r="Q329" s="71">
        <v>46.197508440249798</v>
      </c>
      <c r="R329" s="71">
        <v>0.42824892329148218</v>
      </c>
      <c r="S329" s="71">
        <v>86.435466365231903</v>
      </c>
      <c r="T329" s="72"/>
      <c r="U329" s="71">
        <v>209810124</v>
      </c>
      <c r="V329" s="71">
        <v>27268</v>
      </c>
      <c r="W329" s="71">
        <v>1908</v>
      </c>
      <c r="X329" s="71">
        <v>278683</v>
      </c>
      <c r="Y329" s="71">
        <v>301239</v>
      </c>
      <c r="Z329" s="71">
        <v>475559</v>
      </c>
      <c r="AA329" s="71">
        <v>117528</v>
      </c>
      <c r="AB329" s="71">
        <v>792446</v>
      </c>
      <c r="AC329" s="71">
        <v>78915</v>
      </c>
      <c r="AD329" s="71">
        <v>86.435466365231903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4.782</v>
      </c>
      <c r="BI329" s="71">
        <v>0</v>
      </c>
      <c r="BJ329" s="71">
        <v>557.94600000000003</v>
      </c>
      <c r="BK329" s="71">
        <v>0.72199999999999998</v>
      </c>
      <c r="BL329" s="71">
        <v>192.48899999999998</v>
      </c>
      <c r="BM329" s="71">
        <v>0</v>
      </c>
      <c r="BN329" s="72"/>
      <c r="BO329" s="71">
        <v>1</v>
      </c>
      <c r="BP329" s="71">
        <v>0</v>
      </c>
      <c r="BQ329" s="71">
        <v>56</v>
      </c>
      <c r="BR329" s="71">
        <v>1</v>
      </c>
      <c r="BS329" s="71">
        <v>33</v>
      </c>
      <c r="BT329" s="71">
        <v>0</v>
      </c>
      <c r="BU329"/>
      <c r="BV329" s="70">
        <v>742.53700000000003</v>
      </c>
      <c r="BW329" s="70">
        <v>0</v>
      </c>
      <c r="BX329" s="70">
        <v>0</v>
      </c>
      <c r="BY329" s="70">
        <v>0.628</v>
      </c>
      <c r="BZ329" s="70">
        <v>3.81</v>
      </c>
      <c r="CA329" s="70">
        <v>0</v>
      </c>
      <c r="CB329" s="70">
        <v>8.9640000000000004</v>
      </c>
      <c r="CC329" s="70">
        <v>0</v>
      </c>
      <c r="CD329" s="70">
        <v>0</v>
      </c>
    </row>
    <row r="330" spans="1:82">
      <c r="A330" s="70" t="s">
        <v>1912</v>
      </c>
      <c r="B330" s="70">
        <v>262</v>
      </c>
      <c r="C330" s="70">
        <v>7</v>
      </c>
      <c r="D330" s="70">
        <v>16</v>
      </c>
      <c r="E330" s="70">
        <v>2010</v>
      </c>
      <c r="F330" s="70" t="s">
        <v>177</v>
      </c>
      <c r="G330" s="1064" t="s">
        <v>1905</v>
      </c>
      <c r="H330" s="70" t="s">
        <v>1906</v>
      </c>
      <c r="I330" s="148"/>
      <c r="J330" s="71">
        <v>1319.883479411699</v>
      </c>
      <c r="K330" s="71">
        <v>48.503409031726171</v>
      </c>
      <c r="L330" s="71">
        <v>110.6830829173895</v>
      </c>
      <c r="M330" s="71">
        <v>1275.2170452632661</v>
      </c>
      <c r="N330" s="71">
        <v>1101.708065751259</v>
      </c>
      <c r="O330" s="71">
        <v>941.13003522532858</v>
      </c>
      <c r="P330" s="71">
        <v>585.06459810499075</v>
      </c>
      <c r="Q330" s="71">
        <v>48.194986372375503</v>
      </c>
      <c r="R330" s="71">
        <v>0.51094160651254161</v>
      </c>
      <c r="S330" s="71">
        <v>98.189806169929994</v>
      </c>
      <c r="T330" s="72"/>
      <c r="U330" s="71">
        <v>201457688</v>
      </c>
      <c r="V330" s="71">
        <v>27268</v>
      </c>
      <c r="W330" s="71">
        <v>1908</v>
      </c>
      <c r="X330" s="71">
        <v>278683</v>
      </c>
      <c r="Y330" s="71">
        <v>303968</v>
      </c>
      <c r="Z330" s="71">
        <v>477975</v>
      </c>
      <c r="AA330" s="71">
        <v>114815</v>
      </c>
      <c r="AB330" s="71">
        <v>792173</v>
      </c>
      <c r="AC330" s="71">
        <v>89225</v>
      </c>
      <c r="AD330" s="71">
        <v>98.189806169929994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4.1878380000000002</v>
      </c>
      <c r="BI330" s="71">
        <v>0</v>
      </c>
      <c r="BJ330" s="71">
        <v>603.375</v>
      </c>
      <c r="BK330" s="71">
        <v>8.2000000000000003E-2</v>
      </c>
      <c r="BL330" s="71">
        <v>283.26600000000002</v>
      </c>
      <c r="BM330" s="71">
        <v>0</v>
      </c>
      <c r="BN330" s="72"/>
      <c r="BO330" s="71">
        <v>1</v>
      </c>
      <c r="BP330" s="71">
        <v>0</v>
      </c>
      <c r="BQ330" s="71">
        <v>58</v>
      </c>
      <c r="BR330" s="71">
        <v>1</v>
      </c>
      <c r="BS330" s="71">
        <v>37</v>
      </c>
      <c r="BT330" s="71">
        <v>0</v>
      </c>
      <c r="BU330"/>
      <c r="BV330" s="70">
        <v>820.08183799999995</v>
      </c>
      <c r="BW330" s="70">
        <v>0</v>
      </c>
      <c r="BX330" s="70">
        <v>63.46</v>
      </c>
      <c r="BY330" s="70">
        <v>0</v>
      </c>
      <c r="BZ330" s="70">
        <v>7.3689999999999998</v>
      </c>
      <c r="CA330" s="70">
        <v>0</v>
      </c>
      <c r="CB330" s="70">
        <v>0</v>
      </c>
      <c r="CC330" s="70">
        <v>0</v>
      </c>
      <c r="CD330" s="70">
        <v>0</v>
      </c>
    </row>
    <row r="331" spans="1:82">
      <c r="A331" s="70" t="s">
        <v>1913</v>
      </c>
      <c r="B331" s="70">
        <v>263</v>
      </c>
      <c r="C331" s="70">
        <v>8</v>
      </c>
      <c r="D331" s="70">
        <v>16</v>
      </c>
      <c r="E331" s="70">
        <v>2011</v>
      </c>
      <c r="F331" s="70" t="s">
        <v>178</v>
      </c>
      <c r="G331" s="70" t="s">
        <v>1905</v>
      </c>
      <c r="H331" s="70" t="s">
        <v>1906</v>
      </c>
      <c r="I331" s="148"/>
      <c r="J331" s="71">
        <v>1398.7169145807479</v>
      </c>
      <c r="K331" s="71">
        <v>68.250352299010515</v>
      </c>
      <c r="L331" s="71">
        <v>111.0001869500076</v>
      </c>
      <c r="M331" s="71">
        <v>1447.895952373188</v>
      </c>
      <c r="N331" s="71">
        <v>1239.733436251227</v>
      </c>
      <c r="O331" s="71">
        <v>932.2286218045374</v>
      </c>
      <c r="P331" s="71">
        <v>561.1946951730132</v>
      </c>
      <c r="Q331" s="71">
        <v>55.559865766363998</v>
      </c>
      <c r="R331" s="71">
        <v>0.47948043445570432</v>
      </c>
      <c r="S331" s="71">
        <v>78.977056112199989</v>
      </c>
      <c r="T331" s="72"/>
      <c r="U331" s="71">
        <v>197008806</v>
      </c>
      <c r="V331" s="71">
        <v>27268</v>
      </c>
      <c r="W331" s="71">
        <v>1908</v>
      </c>
      <c r="X331" s="71">
        <v>278683</v>
      </c>
      <c r="Y331" s="71">
        <v>306876</v>
      </c>
      <c r="Z331" s="71">
        <v>483740</v>
      </c>
      <c r="AA331" s="71">
        <v>113408</v>
      </c>
      <c r="AB331" s="71">
        <v>791710</v>
      </c>
      <c r="AC331" s="71">
        <v>83592.5</v>
      </c>
      <c r="AD331" s="71">
        <v>78.977056112199989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4.0289999999999999</v>
      </c>
      <c r="BI331" s="71">
        <v>0</v>
      </c>
      <c r="BJ331" s="71">
        <v>558.18299999999999</v>
      </c>
      <c r="BK331" s="71">
        <v>8.7999999999999995E-2</v>
      </c>
      <c r="BL331" s="71">
        <v>265.17099999999999</v>
      </c>
      <c r="BM331" s="71">
        <v>0</v>
      </c>
      <c r="BN331" s="72"/>
      <c r="BO331" s="71">
        <v>1</v>
      </c>
      <c r="BP331" s="71">
        <v>0</v>
      </c>
      <c r="BQ331" s="71">
        <v>57</v>
      </c>
      <c r="BR331" s="71">
        <v>1</v>
      </c>
      <c r="BS331" s="71">
        <v>34</v>
      </c>
      <c r="BT331" s="71">
        <v>0</v>
      </c>
      <c r="BU331"/>
      <c r="BV331" s="70">
        <v>754.14800000000002</v>
      </c>
      <c r="BW331" s="70">
        <v>0</v>
      </c>
      <c r="BX331" s="70">
        <v>66.25</v>
      </c>
      <c r="BY331" s="70">
        <v>0</v>
      </c>
      <c r="BZ331" s="70">
        <v>7.0730000000000004</v>
      </c>
      <c r="CA331" s="70">
        <v>0</v>
      </c>
      <c r="CB331" s="70">
        <v>0</v>
      </c>
      <c r="CC331" s="70">
        <v>0</v>
      </c>
      <c r="CD331" s="70">
        <v>0</v>
      </c>
    </row>
    <row r="332" spans="1:82">
      <c r="A332" s="70" t="s">
        <v>1914</v>
      </c>
      <c r="B332" s="70">
        <v>264</v>
      </c>
      <c r="C332" s="70">
        <v>9</v>
      </c>
      <c r="D332" s="70">
        <v>16</v>
      </c>
      <c r="E332" s="70">
        <v>2012</v>
      </c>
      <c r="F332" s="70" t="s">
        <v>179</v>
      </c>
      <c r="G332" s="70" t="s">
        <v>1905</v>
      </c>
      <c r="H332" s="70" t="s">
        <v>1906</v>
      </c>
      <c r="I332" s="148"/>
      <c r="J332" s="71">
        <v>1446.5787770595739</v>
      </c>
      <c r="K332" s="71">
        <v>62.924959382944301</v>
      </c>
      <c r="L332" s="71">
        <v>110.73737605389729</v>
      </c>
      <c r="M332" s="71">
        <v>1488.449500740039</v>
      </c>
      <c r="N332" s="71">
        <v>1287.6883930924721</v>
      </c>
      <c r="O332" s="71">
        <v>935.47357281156121</v>
      </c>
      <c r="P332" s="71">
        <v>555.00670116271078</v>
      </c>
      <c r="Q332" s="71">
        <v>61.969804192335701</v>
      </c>
      <c r="R332" s="71">
        <v>0.34450918124418389</v>
      </c>
      <c r="S332" s="71">
        <v>82.438883873026441</v>
      </c>
      <c r="T332" s="72"/>
      <c r="U332" s="71">
        <v>208528575</v>
      </c>
      <c r="V332" s="71">
        <v>27268</v>
      </c>
      <c r="W332" s="71">
        <v>1908</v>
      </c>
      <c r="X332" s="71">
        <v>278683</v>
      </c>
      <c r="Y332" s="71">
        <v>320053</v>
      </c>
      <c r="Z332" s="71">
        <v>489274</v>
      </c>
      <c r="AA332" s="71">
        <v>111523</v>
      </c>
      <c r="AB332" s="71">
        <v>812762</v>
      </c>
      <c r="AC332" s="71">
        <v>58506</v>
      </c>
      <c r="AD332" s="71">
        <v>82.438883873026441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3.88</v>
      </c>
      <c r="BI332" s="71">
        <v>0</v>
      </c>
      <c r="BJ332" s="71">
        <v>633.08500000000004</v>
      </c>
      <c r="BK332" s="71">
        <v>8.1000000000000003E-2</v>
      </c>
      <c r="BL332" s="71">
        <v>295.15199999999993</v>
      </c>
      <c r="BM332" s="71">
        <v>0</v>
      </c>
      <c r="BN332" s="72"/>
      <c r="BO332" s="71">
        <v>1</v>
      </c>
      <c r="BP332" s="71">
        <v>0</v>
      </c>
      <c r="BQ332" s="71">
        <v>60</v>
      </c>
      <c r="BR332" s="71">
        <v>1</v>
      </c>
      <c r="BS332" s="71">
        <v>37</v>
      </c>
      <c r="BT332" s="71">
        <v>0</v>
      </c>
      <c r="BU332"/>
      <c r="BV332" s="70">
        <v>848.64599999999996</v>
      </c>
      <c r="BW332" s="70">
        <v>0</v>
      </c>
      <c r="BX332" s="70">
        <v>76.981999999999999</v>
      </c>
      <c r="BY332" s="70">
        <v>0</v>
      </c>
      <c r="BZ332" s="70">
        <v>6.57</v>
      </c>
      <c r="CA332" s="70">
        <v>0</v>
      </c>
      <c r="CB332" s="70">
        <v>0</v>
      </c>
      <c r="CC332" s="70">
        <v>0</v>
      </c>
      <c r="CD332" s="70">
        <v>0</v>
      </c>
    </row>
    <row r="333" spans="1:82">
      <c r="A333" s="70" t="s">
        <v>1915</v>
      </c>
      <c r="B333" s="70">
        <v>265</v>
      </c>
      <c r="C333" s="70">
        <v>10</v>
      </c>
      <c r="D333" s="70">
        <v>16</v>
      </c>
      <c r="E333" s="70">
        <v>2013</v>
      </c>
      <c r="F333" s="70" t="s">
        <v>180</v>
      </c>
      <c r="G333" s="70" t="s">
        <v>1905</v>
      </c>
      <c r="H333" s="70" t="s">
        <v>1906</v>
      </c>
      <c r="I333" s="148"/>
      <c r="J333" s="71">
        <v>1442.777138219044</v>
      </c>
      <c r="K333" s="71">
        <v>54.375414629406507</v>
      </c>
      <c r="L333" s="71">
        <v>109.0971292705119</v>
      </c>
      <c r="M333" s="71">
        <v>1430.2526689968049</v>
      </c>
      <c r="N333" s="71">
        <v>1246.6795585605321</v>
      </c>
      <c r="O333" s="71">
        <v>905.64572848385581</v>
      </c>
      <c r="P333" s="71">
        <v>547.22213596797747</v>
      </c>
      <c r="Q333" s="71">
        <v>62.834297263603403</v>
      </c>
      <c r="R333" s="71">
        <v>0.35626383096777448</v>
      </c>
      <c r="S333" s="71">
        <v>89.877915776292795</v>
      </c>
      <c r="T333" s="72"/>
      <c r="U333" s="71">
        <v>213027053</v>
      </c>
      <c r="V333" s="71">
        <v>27268</v>
      </c>
      <c r="W333" s="71">
        <v>1908</v>
      </c>
      <c r="X333" s="71">
        <v>278683</v>
      </c>
      <c r="Y333" s="71">
        <v>321993</v>
      </c>
      <c r="Z333" s="71">
        <v>494822</v>
      </c>
      <c r="AA333" s="71">
        <v>109546</v>
      </c>
      <c r="AB333" s="71">
        <v>812286</v>
      </c>
      <c r="AC333" s="71">
        <v>59058.5</v>
      </c>
      <c r="AD333" s="71">
        <v>89.877915776292795</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3.9870000000000001</v>
      </c>
      <c r="BI333" s="71">
        <v>0</v>
      </c>
      <c r="BJ333" s="71">
        <v>649.07299999999998</v>
      </c>
      <c r="BK333" s="71">
        <v>8.5999999999999993E-2</v>
      </c>
      <c r="BL333" s="71">
        <v>291.03700000000003</v>
      </c>
      <c r="BM333" s="71">
        <v>0</v>
      </c>
      <c r="BN333" s="72"/>
      <c r="BO333" s="71">
        <v>1</v>
      </c>
      <c r="BP333" s="71">
        <v>0</v>
      </c>
      <c r="BQ333" s="71">
        <v>63</v>
      </c>
      <c r="BR333" s="71">
        <v>1</v>
      </c>
      <c r="BS333" s="71">
        <v>37</v>
      </c>
      <c r="BT333" s="71">
        <v>0</v>
      </c>
      <c r="BU333"/>
      <c r="BV333" s="70">
        <v>864.61500000000001</v>
      </c>
      <c r="BW333" s="70">
        <v>0</v>
      </c>
      <c r="BX333" s="70">
        <v>72.683999999999997</v>
      </c>
      <c r="BY333" s="70">
        <v>0</v>
      </c>
      <c r="BZ333" s="70">
        <v>6.8840000000000003</v>
      </c>
      <c r="CA333" s="70">
        <v>0</v>
      </c>
      <c r="CB333" s="70">
        <v>0</v>
      </c>
      <c r="CC333" s="70">
        <v>0</v>
      </c>
      <c r="CD333" s="70">
        <v>0</v>
      </c>
    </row>
    <row r="334" spans="1:82">
      <c r="A334" s="70" t="s">
        <v>1916</v>
      </c>
      <c r="B334" s="70">
        <v>266</v>
      </c>
      <c r="C334" s="70">
        <v>11</v>
      </c>
      <c r="D334" s="70">
        <v>16</v>
      </c>
      <c r="E334" s="70">
        <v>2014</v>
      </c>
      <c r="F334" s="70" t="s">
        <v>181</v>
      </c>
      <c r="G334" s="70" t="s">
        <v>1905</v>
      </c>
      <c r="H334" s="70" t="s">
        <v>1906</v>
      </c>
      <c r="I334" s="148"/>
      <c r="J334" s="71">
        <v>1287.99143706424</v>
      </c>
      <c r="K334" s="71">
        <v>54.525238199238927</v>
      </c>
      <c r="L334" s="71">
        <v>110.8402193234798</v>
      </c>
      <c r="M334" s="71">
        <v>1347.3761746441121</v>
      </c>
      <c r="N334" s="71">
        <v>1158.992075669272</v>
      </c>
      <c r="O334" s="71">
        <v>866.70659948745038</v>
      </c>
      <c r="P334" s="71">
        <v>542.23323972259629</v>
      </c>
      <c r="Q334" s="71">
        <v>60.139631519679902</v>
      </c>
      <c r="R334" s="71">
        <v>0.36608262888972548</v>
      </c>
      <c r="S334" s="71">
        <v>80.725367470688013</v>
      </c>
      <c r="T334" s="72"/>
      <c r="U334" s="71">
        <v>200577446</v>
      </c>
      <c r="V334" s="71">
        <v>23579</v>
      </c>
      <c r="W334" s="71">
        <v>2130</v>
      </c>
      <c r="X334" s="71">
        <v>279586</v>
      </c>
      <c r="Y334" s="71">
        <v>324835</v>
      </c>
      <c r="Z334" s="71">
        <v>498750</v>
      </c>
      <c r="AA334" s="71">
        <v>107986</v>
      </c>
      <c r="AB334" s="71">
        <v>810317</v>
      </c>
      <c r="AC334" s="71">
        <v>60877</v>
      </c>
      <c r="AD334" s="71">
        <v>80.725367470688013</v>
      </c>
      <c r="AE334" s="72"/>
      <c r="AF334" s="71"/>
      <c r="AG334" s="71"/>
      <c r="AH334" s="71"/>
      <c r="AI334" s="71"/>
      <c r="AJ334" s="71"/>
      <c r="AK334" s="71"/>
      <c r="AL334" s="71"/>
      <c r="AM334" s="71"/>
      <c r="AN334" s="71"/>
      <c r="AO334" s="71"/>
      <c r="AP334" s="71"/>
      <c r="AQ334" s="72"/>
      <c r="AR334" s="71">
        <v>19727</v>
      </c>
      <c r="AS334" s="71">
        <v>3628</v>
      </c>
      <c r="AT334" s="71">
        <v>1</v>
      </c>
      <c r="AU334" s="71">
        <v>0</v>
      </c>
      <c r="AV334" s="71">
        <v>0</v>
      </c>
      <c r="AW334" s="71">
        <v>1</v>
      </c>
      <c r="AX334" s="71"/>
      <c r="AY334" s="72"/>
      <c r="AZ334" s="71">
        <v>82691.299999999988</v>
      </c>
      <c r="BA334" s="71">
        <v>151874.29999999999</v>
      </c>
      <c r="BB334" s="71">
        <v>20000</v>
      </c>
      <c r="BC334" s="71">
        <v>0</v>
      </c>
      <c r="BD334" s="71">
        <v>0</v>
      </c>
      <c r="BE334" s="71">
        <v>5088</v>
      </c>
      <c r="BF334" s="71"/>
      <c r="BG334" s="72"/>
      <c r="BH334" s="71">
        <v>3.819</v>
      </c>
      <c r="BI334" s="71">
        <v>0</v>
      </c>
      <c r="BJ334" s="71">
        <v>615.48500000000001</v>
      </c>
      <c r="BK334" s="71">
        <v>6.9000000000000006E-2</v>
      </c>
      <c r="BL334" s="71">
        <v>290.005</v>
      </c>
      <c r="BM334" s="71">
        <v>0</v>
      </c>
      <c r="BN334" s="72"/>
      <c r="BO334" s="71">
        <v>1</v>
      </c>
      <c r="BP334" s="71">
        <v>0</v>
      </c>
      <c r="BQ334" s="71">
        <v>60</v>
      </c>
      <c r="BR334" s="71">
        <v>1</v>
      </c>
      <c r="BS334" s="71">
        <v>36</v>
      </c>
      <c r="BT334" s="71">
        <v>0</v>
      </c>
      <c r="BU334"/>
      <c r="BV334" s="70">
        <v>815.74</v>
      </c>
      <c r="BW334" s="70">
        <v>0</v>
      </c>
      <c r="BX334" s="70">
        <v>77.305999999999997</v>
      </c>
      <c r="BY334" s="70">
        <v>0</v>
      </c>
      <c r="BZ334" s="70">
        <v>7.0910000000000002</v>
      </c>
      <c r="CA334" s="70">
        <v>0</v>
      </c>
      <c r="CB334" s="70">
        <v>9.2409999999999997</v>
      </c>
      <c r="CC334" s="70">
        <v>0</v>
      </c>
      <c r="CD334" s="70">
        <v>0</v>
      </c>
    </row>
    <row r="335" spans="1:82">
      <c r="A335" s="70" t="s">
        <v>1917</v>
      </c>
      <c r="B335" s="70">
        <v>267</v>
      </c>
      <c r="C335" s="70">
        <v>12</v>
      </c>
      <c r="D335" s="70">
        <v>16</v>
      </c>
      <c r="E335" s="70">
        <v>2015</v>
      </c>
      <c r="F335" s="70" t="s">
        <v>182</v>
      </c>
      <c r="G335" s="70" t="s">
        <v>1905</v>
      </c>
      <c r="H335" s="70" t="s">
        <v>1906</v>
      </c>
      <c r="I335" s="148"/>
      <c r="J335" s="71">
        <v>1039.6200873496871</v>
      </c>
      <c r="K335" s="71">
        <v>50.481892310503291</v>
      </c>
      <c r="L335" s="71">
        <v>119.0860596502491</v>
      </c>
      <c r="M335" s="71">
        <v>1216.5749092536589</v>
      </c>
      <c r="N335" s="71">
        <v>1109.468310320389</v>
      </c>
      <c r="O335" s="71">
        <v>865.85817470854101</v>
      </c>
      <c r="P335" s="71">
        <v>536.06844705100582</v>
      </c>
      <c r="Q335" s="71">
        <v>58.779099586357397</v>
      </c>
      <c r="R335" s="71">
        <v>0.34451080042487536</v>
      </c>
      <c r="S335" s="71">
        <v>96.974151355460492</v>
      </c>
      <c r="T335" s="72"/>
      <c r="U335" s="71">
        <v>181800014</v>
      </c>
      <c r="V335" s="71">
        <v>23579</v>
      </c>
      <c r="W335" s="71">
        <v>2130</v>
      </c>
      <c r="X335" s="71">
        <v>279586</v>
      </c>
      <c r="Y335" s="71">
        <v>327909</v>
      </c>
      <c r="Z335" s="71">
        <v>503057</v>
      </c>
      <c r="AA335" s="71">
        <v>106674</v>
      </c>
      <c r="AB335" s="71">
        <v>809027</v>
      </c>
      <c r="AC335" s="71">
        <v>58888.5</v>
      </c>
      <c r="AD335" s="71">
        <v>96.974151355460492</v>
      </c>
      <c r="AE335" s="72"/>
      <c r="AF335" s="71">
        <v>1207168986.8057871</v>
      </c>
      <c r="AG335" s="71">
        <v>40020903.834776603</v>
      </c>
      <c r="AH335" s="71">
        <v>16376551.860362301</v>
      </c>
      <c r="AI335" s="71">
        <v>1747140013.411202</v>
      </c>
      <c r="AJ335" s="71">
        <v>1798190793.1337869</v>
      </c>
      <c r="AK335" s="71">
        <v>0</v>
      </c>
      <c r="AL335" s="71">
        <v>0</v>
      </c>
      <c r="AM335" s="71">
        <v>110873756.609376</v>
      </c>
      <c r="AN335" s="71">
        <v>0</v>
      </c>
      <c r="AO335" s="71">
        <v>0</v>
      </c>
      <c r="AP335" s="71">
        <v>4919771005.6552906</v>
      </c>
      <c r="AQ335" s="72"/>
      <c r="AR335" s="71">
        <v>21595</v>
      </c>
      <c r="AS335" s="71">
        <v>5379</v>
      </c>
      <c r="AT335" s="71">
        <v>1</v>
      </c>
      <c r="AU335" s="71">
        <v>0</v>
      </c>
      <c r="AV335" s="71">
        <v>0</v>
      </c>
      <c r="AW335" s="71">
        <v>1</v>
      </c>
      <c r="AX335" s="71"/>
      <c r="AY335" s="72"/>
      <c r="AZ335" s="71">
        <v>91806.3</v>
      </c>
      <c r="BA335" s="71">
        <v>237508.1</v>
      </c>
      <c r="BB335" s="71">
        <v>20000</v>
      </c>
      <c r="BC335" s="71">
        <v>0</v>
      </c>
      <c r="BD335" s="71">
        <v>0</v>
      </c>
      <c r="BE335" s="71">
        <v>5088</v>
      </c>
      <c r="BF335" s="71"/>
      <c r="BG335" s="72"/>
      <c r="BH335" s="71">
        <v>3.782</v>
      </c>
      <c r="BI335" s="71">
        <v>0</v>
      </c>
      <c r="BJ335" s="71">
        <v>580.39400000000001</v>
      </c>
      <c r="BK335" s="71">
        <v>7.0000000000000007E-2</v>
      </c>
      <c r="BL335" s="71">
        <v>288.71199999999999</v>
      </c>
      <c r="BM335" s="71">
        <v>0</v>
      </c>
      <c r="BN335" s="72"/>
      <c r="BO335" s="71">
        <v>1</v>
      </c>
      <c r="BP335" s="71">
        <v>0</v>
      </c>
      <c r="BQ335" s="71">
        <v>60</v>
      </c>
      <c r="BR335" s="71">
        <v>1</v>
      </c>
      <c r="BS335" s="71">
        <v>35</v>
      </c>
      <c r="BT335" s="71">
        <v>0</v>
      </c>
      <c r="BU335"/>
      <c r="BV335" s="70">
        <v>775.77</v>
      </c>
      <c r="BW335" s="70">
        <v>0</v>
      </c>
      <c r="BX335" s="70">
        <v>82.44</v>
      </c>
      <c r="BY335" s="70">
        <v>0</v>
      </c>
      <c r="BZ335" s="70">
        <v>6.97</v>
      </c>
      <c r="CA335" s="70">
        <v>0</v>
      </c>
      <c r="CB335" s="70">
        <v>7.7779999999999996</v>
      </c>
      <c r="CC335" s="70">
        <v>0</v>
      </c>
      <c r="CD335" s="70">
        <v>0</v>
      </c>
    </row>
    <row r="336" spans="1:82">
      <c r="A336" s="70" t="s">
        <v>1918</v>
      </c>
      <c r="B336" s="70">
        <v>268</v>
      </c>
      <c r="C336" s="70">
        <v>13</v>
      </c>
      <c r="D336" s="70">
        <v>16</v>
      </c>
      <c r="E336" s="70">
        <v>2016</v>
      </c>
      <c r="F336" s="70" t="s">
        <v>155</v>
      </c>
      <c r="G336" s="70" t="s">
        <v>1905</v>
      </c>
      <c r="H336" s="70" t="s">
        <v>1906</v>
      </c>
      <c r="I336" s="148"/>
      <c r="J336" s="71">
        <v>1013.6750563775367</v>
      </c>
      <c r="K336" s="71">
        <v>49.579234075814661</v>
      </c>
      <c r="L336" s="71">
        <v>124.93921746471098</v>
      </c>
      <c r="M336" s="71">
        <v>1162.9238174363686</v>
      </c>
      <c r="N336" s="71">
        <v>1113.7222607013739</v>
      </c>
      <c r="O336" s="71">
        <v>862.98815377758831</v>
      </c>
      <c r="P336" s="71">
        <v>521.6129519530225</v>
      </c>
      <c r="Q336" s="71">
        <v>57.063120876875224</v>
      </c>
      <c r="R336" s="71">
        <v>0.34584770237367601</v>
      </c>
      <c r="S336" s="71">
        <v>120.22505792264002</v>
      </c>
      <c r="T336" s="72"/>
      <c r="U336" s="71">
        <v>180360215</v>
      </c>
      <c r="V336" s="71">
        <v>23579</v>
      </c>
      <c r="W336" s="71">
        <v>2130</v>
      </c>
      <c r="X336" s="71">
        <v>279586</v>
      </c>
      <c r="Y336" s="71">
        <v>331062</v>
      </c>
      <c r="Z336" s="71">
        <v>507553</v>
      </c>
      <c r="AA336" s="71">
        <v>107356</v>
      </c>
      <c r="AB336" s="71">
        <v>807893</v>
      </c>
      <c r="AC336" s="71">
        <v>59067.383220466108</v>
      </c>
      <c r="AD336" s="71">
        <v>120.22505792264</v>
      </c>
      <c r="AE336" s="72"/>
      <c r="AF336" s="71">
        <v>1188208410.056056</v>
      </c>
      <c r="AG336" s="71">
        <v>37549360.203320347</v>
      </c>
      <c r="AH336" s="71">
        <v>12496726.314345861</v>
      </c>
      <c r="AI336" s="71">
        <v>1801708386.084909</v>
      </c>
      <c r="AJ336" s="71">
        <v>1743684021.4068749</v>
      </c>
      <c r="AK336" s="71">
        <v>0</v>
      </c>
      <c r="AL336" s="71">
        <v>0</v>
      </c>
      <c r="AM336" s="71">
        <v>110804363.9581001</v>
      </c>
      <c r="AN336" s="71">
        <v>0</v>
      </c>
      <c r="AO336" s="71">
        <v>0</v>
      </c>
      <c r="AP336" s="71">
        <v>4894451268.0236063</v>
      </c>
      <c r="AQ336" s="72"/>
      <c r="AR336" s="71">
        <v>23621</v>
      </c>
      <c r="AS336" s="71">
        <v>6532</v>
      </c>
      <c r="AT336" s="71">
        <v>1</v>
      </c>
      <c r="AU336" s="71">
        <v>0</v>
      </c>
      <c r="AV336" s="71">
        <v>0</v>
      </c>
      <c r="AW336" s="71">
        <v>1</v>
      </c>
      <c r="AX336" s="71"/>
      <c r="AY336" s="72"/>
      <c r="AZ336" s="71">
        <v>101692.3</v>
      </c>
      <c r="BA336" s="71">
        <v>321537.2</v>
      </c>
      <c r="BB336" s="71">
        <v>20000</v>
      </c>
      <c r="BC336" s="71">
        <v>0</v>
      </c>
      <c r="BD336" s="71">
        <v>0</v>
      </c>
      <c r="BE336" s="71">
        <v>5088</v>
      </c>
      <c r="BF336" s="71"/>
      <c r="BG336" s="72"/>
      <c r="BH336" s="71">
        <v>3.8809999999999998</v>
      </c>
      <c r="BI336" s="71">
        <v>0</v>
      </c>
      <c r="BJ336" s="71">
        <v>610.79200000000003</v>
      </c>
      <c r="BK336" s="71">
        <v>7.2999999999999995E-2</v>
      </c>
      <c r="BL336" s="71">
        <v>302.23500000000001</v>
      </c>
      <c r="BM336" s="71">
        <v>0</v>
      </c>
      <c r="BN336" s="72"/>
      <c r="BO336" s="71">
        <v>1</v>
      </c>
      <c r="BP336" s="71">
        <v>0</v>
      </c>
      <c r="BQ336" s="71">
        <v>64</v>
      </c>
      <c r="BR336" s="71">
        <v>1</v>
      </c>
      <c r="BS336" s="71">
        <v>33</v>
      </c>
      <c r="BT336" s="71">
        <v>0</v>
      </c>
      <c r="BU336"/>
      <c r="BV336" s="70">
        <v>801.00900000000001</v>
      </c>
      <c r="BW336" s="70">
        <v>0</v>
      </c>
      <c r="BX336" s="70">
        <v>87.786000000000001</v>
      </c>
      <c r="BY336" s="70">
        <v>0</v>
      </c>
      <c r="BZ336" s="70">
        <v>16.626999999999999</v>
      </c>
      <c r="CA336" s="70">
        <v>0</v>
      </c>
      <c r="CB336" s="70">
        <v>8.3650000000000002</v>
      </c>
      <c r="CC336" s="70">
        <v>0</v>
      </c>
      <c r="CD336" s="70">
        <v>3.194</v>
      </c>
    </row>
    <row r="337" spans="1:82">
      <c r="A337" s="70" t="s">
        <v>1919</v>
      </c>
      <c r="B337" s="70">
        <v>269</v>
      </c>
      <c r="C337" s="70">
        <v>14</v>
      </c>
      <c r="D337" s="70">
        <v>16</v>
      </c>
      <c r="E337" s="70">
        <v>2017</v>
      </c>
      <c r="F337" s="70" t="s">
        <v>156</v>
      </c>
      <c r="G337" s="70" t="s">
        <v>1905</v>
      </c>
      <c r="H337" s="70" t="s">
        <v>1906</v>
      </c>
      <c r="I337" s="148"/>
      <c r="J337" s="71">
        <v>1072.7181626090608</v>
      </c>
      <c r="K337" s="71">
        <v>49.625576854432779</v>
      </c>
      <c r="L337" s="71">
        <v>113.05368194424202</v>
      </c>
      <c r="M337" s="71">
        <v>1116.1830851758064</v>
      </c>
      <c r="N337" s="71">
        <v>1077.3392370148326</v>
      </c>
      <c r="O337" s="71">
        <v>856.03463866717414</v>
      </c>
      <c r="P337" s="71">
        <v>515.45057751362162</v>
      </c>
      <c r="Q337" s="71">
        <v>55.121201641751298</v>
      </c>
      <c r="R337" s="71">
        <v>0.29742967476037346</v>
      </c>
      <c r="S337" s="71">
        <v>82.560802964907609</v>
      </c>
      <c r="T337" s="72"/>
      <c r="U337" s="71">
        <v>195009228</v>
      </c>
      <c r="V337" s="71">
        <v>23579</v>
      </c>
      <c r="W337" s="71">
        <v>2130</v>
      </c>
      <c r="X337" s="71">
        <v>279586</v>
      </c>
      <c r="Y337" s="71">
        <v>334256</v>
      </c>
      <c r="Z337" s="71">
        <v>511815</v>
      </c>
      <c r="AA337" s="71">
        <v>106764</v>
      </c>
      <c r="AB337" s="71">
        <v>807013</v>
      </c>
      <c r="AC337" s="71">
        <v>51805.999999999993</v>
      </c>
      <c r="AD337" s="71">
        <v>82.560802964907609</v>
      </c>
      <c r="AE337" s="72"/>
      <c r="AF337" s="71">
        <v>1316918063.563277</v>
      </c>
      <c r="AG337" s="71">
        <v>37959230.898793891</v>
      </c>
      <c r="AH337" s="71">
        <v>15550948.69921037</v>
      </c>
      <c r="AI337" s="71">
        <v>1797418057.448359</v>
      </c>
      <c r="AJ337" s="71">
        <v>1688641340.6182389</v>
      </c>
      <c r="AK337" s="71">
        <v>0</v>
      </c>
      <c r="AL337" s="71">
        <v>0</v>
      </c>
      <c r="AM337" s="71">
        <v>110856859.68503959</v>
      </c>
      <c r="AN337" s="71">
        <v>0</v>
      </c>
      <c r="AO337" s="71">
        <v>0</v>
      </c>
      <c r="AP337" s="71">
        <v>4967344500.9129181</v>
      </c>
      <c r="AQ337" s="72"/>
      <c r="AR337" s="71">
        <v>25047</v>
      </c>
      <c r="AS337" s="71">
        <v>7338</v>
      </c>
      <c r="AT337" s="71">
        <v>1</v>
      </c>
      <c r="AU337" s="71">
        <v>0</v>
      </c>
      <c r="AV337" s="71">
        <v>0</v>
      </c>
      <c r="AW337" s="71">
        <v>1</v>
      </c>
      <c r="AX337" s="71"/>
      <c r="AY337" s="72"/>
      <c r="AZ337" s="71">
        <v>108570.3</v>
      </c>
      <c r="BA337" s="71">
        <v>360368.50000000122</v>
      </c>
      <c r="BB337" s="71">
        <v>20000</v>
      </c>
      <c r="BC337" s="71">
        <v>0</v>
      </c>
      <c r="BD337" s="71">
        <v>0</v>
      </c>
      <c r="BE337" s="71">
        <v>5088</v>
      </c>
      <c r="BF337" s="71"/>
      <c r="BG337" s="72"/>
      <c r="BH337" s="71">
        <v>3.9740000000000002</v>
      </c>
      <c r="BI337" s="71">
        <v>0</v>
      </c>
      <c r="BJ337" s="71">
        <v>627.50300000000004</v>
      </c>
      <c r="BK337" s="71">
        <v>0.371</v>
      </c>
      <c r="BL337" s="71">
        <v>290.21900000000005</v>
      </c>
      <c r="BM337" s="71">
        <v>0</v>
      </c>
      <c r="BN337" s="72"/>
      <c r="BO337" s="71">
        <v>1</v>
      </c>
      <c r="BP337" s="71">
        <v>0</v>
      </c>
      <c r="BQ337" s="71">
        <v>68</v>
      </c>
      <c r="BR337" s="71">
        <v>1</v>
      </c>
      <c r="BS337" s="71">
        <v>34</v>
      </c>
      <c r="BT337" s="71">
        <v>0</v>
      </c>
      <c r="BU337"/>
      <c r="BV337" s="70">
        <v>816.83199999999999</v>
      </c>
      <c r="BW337" s="70">
        <v>0</v>
      </c>
      <c r="BX337" s="70">
        <v>89.028000000000006</v>
      </c>
      <c r="BY337" s="70">
        <v>0</v>
      </c>
      <c r="BZ337" s="70">
        <v>3.387</v>
      </c>
      <c r="CA337" s="70">
        <v>0</v>
      </c>
      <c r="CB337" s="70">
        <v>9.1809999999999992</v>
      </c>
      <c r="CC337" s="70">
        <v>0</v>
      </c>
      <c r="CD337" s="70">
        <v>3.6389999999999998</v>
      </c>
    </row>
    <row r="338" spans="1:82">
      <c r="A338" s="70" t="s">
        <v>1920</v>
      </c>
      <c r="B338" s="70">
        <v>270</v>
      </c>
      <c r="C338" s="70">
        <v>15</v>
      </c>
      <c r="D338" s="70">
        <v>16</v>
      </c>
      <c r="E338" s="70">
        <v>2018</v>
      </c>
      <c r="F338" s="70" t="s">
        <v>183</v>
      </c>
      <c r="G338" s="70" t="s">
        <v>1905</v>
      </c>
      <c r="H338" s="70" t="s">
        <v>1906</v>
      </c>
      <c r="I338" s="148"/>
      <c r="J338" s="71">
        <v>1061.4068758981068</v>
      </c>
      <c r="K338" s="71">
        <v>46.613422699097676</v>
      </c>
      <c r="L338" s="71">
        <v>100.81854747673097</v>
      </c>
      <c r="M338" s="71">
        <v>1089.3321168115729</v>
      </c>
      <c r="N338" s="71">
        <v>1018.0890557119845</v>
      </c>
      <c r="O338" s="71">
        <v>845.27377951300559</v>
      </c>
      <c r="P338" s="71">
        <v>510.15714402357543</v>
      </c>
      <c r="Q338" s="71">
        <v>51.007627087716699</v>
      </c>
      <c r="R338" s="71">
        <v>0.2399214638737269</v>
      </c>
      <c r="S338" s="71">
        <v>94.324021981325004</v>
      </c>
      <c r="T338" s="72"/>
      <c r="U338" s="71">
        <v>201133759</v>
      </c>
      <c r="V338" s="71">
        <v>23579</v>
      </c>
      <c r="W338" s="71">
        <v>2130</v>
      </c>
      <c r="X338" s="71">
        <v>279586</v>
      </c>
      <c r="Y338" s="71">
        <v>337705</v>
      </c>
      <c r="Z338" s="71">
        <v>515058</v>
      </c>
      <c r="AA338" s="71">
        <v>106730</v>
      </c>
      <c r="AB338" s="71">
        <v>804780</v>
      </c>
      <c r="AC338" s="71">
        <v>41625.5</v>
      </c>
      <c r="AD338" s="71">
        <v>94.324021981325004</v>
      </c>
      <c r="AE338" s="72"/>
      <c r="AF338" s="71">
        <v>1320386668.487488</v>
      </c>
      <c r="AG338" s="71">
        <v>33707861.392473601</v>
      </c>
      <c r="AH338" s="71">
        <v>14064277.22864409</v>
      </c>
      <c r="AI338" s="71">
        <v>1728903641.728719</v>
      </c>
      <c r="AJ338" s="71">
        <v>1685590741.81934</v>
      </c>
      <c r="AK338" s="71">
        <v>0</v>
      </c>
      <c r="AL338" s="71">
        <v>0</v>
      </c>
      <c r="AM338" s="71">
        <v>110778860.8785208</v>
      </c>
      <c r="AN338" s="71">
        <v>0</v>
      </c>
      <c r="AO338" s="71">
        <v>0</v>
      </c>
      <c r="AP338" s="71">
        <v>4893432051.5351858</v>
      </c>
      <c r="AQ338" s="72"/>
      <c r="AR338" s="71">
        <v>26607</v>
      </c>
      <c r="AS338" s="71">
        <v>8413</v>
      </c>
      <c r="AT338" s="71">
        <v>8</v>
      </c>
      <c r="AU338" s="71">
        <v>0</v>
      </c>
      <c r="AV338" s="71">
        <v>0</v>
      </c>
      <c r="AW338" s="71">
        <v>1</v>
      </c>
      <c r="AX338" s="71"/>
      <c r="AY338" s="72"/>
      <c r="AZ338" s="71">
        <v>116311.20000000001</v>
      </c>
      <c r="BA338" s="71">
        <v>402600</v>
      </c>
      <c r="BB338" s="71">
        <v>20137</v>
      </c>
      <c r="BC338" s="71">
        <v>0</v>
      </c>
      <c r="BD338" s="71">
        <v>0</v>
      </c>
      <c r="BE338" s="71">
        <v>5088</v>
      </c>
      <c r="BF338" s="71"/>
      <c r="BG338" s="72"/>
      <c r="BH338" s="71">
        <v>3.867</v>
      </c>
      <c r="BI338" s="71">
        <v>0</v>
      </c>
      <c r="BJ338" s="71">
        <v>641.51900000000001</v>
      </c>
      <c r="BK338" s="71">
        <v>0.36299999999999999</v>
      </c>
      <c r="BL338" s="71">
        <v>291.59699999999998</v>
      </c>
      <c r="BM338" s="71">
        <v>0</v>
      </c>
      <c r="BN338" s="72"/>
      <c r="BO338" s="71">
        <v>1</v>
      </c>
      <c r="BP338" s="71">
        <v>0</v>
      </c>
      <c r="BQ338" s="71">
        <v>71</v>
      </c>
      <c r="BR338" s="71">
        <v>1</v>
      </c>
      <c r="BS338" s="71">
        <v>34</v>
      </c>
      <c r="BT338" s="71">
        <v>0</v>
      </c>
      <c r="BU338"/>
      <c r="BV338" s="70">
        <v>826.70100000000002</v>
      </c>
      <c r="BW338" s="70">
        <v>0</v>
      </c>
      <c r="BX338" s="70">
        <v>87.626000000000005</v>
      </c>
      <c r="BY338" s="70">
        <v>0</v>
      </c>
      <c r="BZ338" s="70">
        <v>7.7880000000000003</v>
      </c>
      <c r="CA338" s="70">
        <v>0</v>
      </c>
      <c r="CB338" s="70">
        <v>9.3000000000000007</v>
      </c>
      <c r="CC338" s="70">
        <v>2.8319999999999999</v>
      </c>
      <c r="CD338" s="70">
        <v>3.0990000000000002</v>
      </c>
    </row>
    <row r="339" spans="1:82">
      <c r="A339" s="70" t="s">
        <v>1921</v>
      </c>
      <c r="B339" s="70">
        <v>271</v>
      </c>
      <c r="C339" s="70">
        <v>16</v>
      </c>
      <c r="D339" s="70">
        <v>16</v>
      </c>
      <c r="E339" s="70">
        <v>2019</v>
      </c>
      <c r="F339" s="70" t="s">
        <v>158</v>
      </c>
      <c r="G339" s="70" t="s">
        <v>1905</v>
      </c>
      <c r="H339" s="70" t="s">
        <v>1906</v>
      </c>
      <c r="I339" s="148"/>
      <c r="J339" s="71">
        <v>1000.6935756784183</v>
      </c>
      <c r="K339" s="71">
        <v>42.28022744615015</v>
      </c>
      <c r="L339" s="71">
        <v>101.69601181183464</v>
      </c>
      <c r="M339" s="71">
        <v>1003.0571947724537</v>
      </c>
      <c r="N339" s="71">
        <v>900.8854445408432</v>
      </c>
      <c r="O339" s="71">
        <v>825.37809546847393</v>
      </c>
      <c r="P339" s="71">
        <v>505.027605087827</v>
      </c>
      <c r="Q339" s="71">
        <v>49.5241173599671</v>
      </c>
      <c r="R339" s="71">
        <v>0.16514589374881603</v>
      </c>
      <c r="S339" s="71">
        <v>95.364494772257984</v>
      </c>
      <c r="T339" s="72"/>
      <c r="U339" s="71">
        <v>196561101</v>
      </c>
      <c r="V339" s="71">
        <v>23579</v>
      </c>
      <c r="W339" s="71">
        <v>2130</v>
      </c>
      <c r="X339" s="71">
        <v>279586</v>
      </c>
      <c r="Y339" s="71">
        <v>341385</v>
      </c>
      <c r="Z339" s="71">
        <v>516742</v>
      </c>
      <c r="AA339" s="71">
        <v>104866</v>
      </c>
      <c r="AB339" s="71">
        <v>802527</v>
      </c>
      <c r="AC339" s="71">
        <v>29121.5</v>
      </c>
      <c r="AD339" s="71">
        <v>95.364494772257984</v>
      </c>
      <c r="AE339" s="72"/>
      <c r="AF339" s="71">
        <v>1246686294.2655261</v>
      </c>
      <c r="AG339" s="71">
        <v>32538230.98887568</v>
      </c>
      <c r="AH339" s="71">
        <v>15295772.08855976</v>
      </c>
      <c r="AI339" s="71">
        <v>1687307993.7729101</v>
      </c>
      <c r="AJ339" s="71">
        <v>1590083135.7284009</v>
      </c>
      <c r="AK339" s="71">
        <v>0</v>
      </c>
      <c r="AL339" s="71">
        <v>0</v>
      </c>
      <c r="AM339" s="71">
        <v>109298135.97997855</v>
      </c>
      <c r="AN339" s="71">
        <v>0</v>
      </c>
      <c r="AO339" s="71">
        <v>0</v>
      </c>
      <c r="AP339" s="71">
        <v>4681209562.8242512</v>
      </c>
      <c r="AQ339" s="72"/>
      <c r="AR339" s="71">
        <v>28147</v>
      </c>
      <c r="AS339" s="71">
        <v>9354</v>
      </c>
      <c r="AT339" s="71">
        <v>8</v>
      </c>
      <c r="AU339" s="71">
        <v>0</v>
      </c>
      <c r="AV339" s="71">
        <v>0</v>
      </c>
      <c r="AW339" s="71">
        <v>1</v>
      </c>
      <c r="AX339" s="71"/>
      <c r="AY339" s="72"/>
      <c r="AZ339" s="71">
        <v>123894.90000000079</v>
      </c>
      <c r="BA339" s="71">
        <v>438462.4</v>
      </c>
      <c r="BB339" s="71">
        <v>20136.5</v>
      </c>
      <c r="BC339" s="71">
        <v>0</v>
      </c>
      <c r="BD339" s="71">
        <v>0</v>
      </c>
      <c r="BE339" s="71">
        <v>5088</v>
      </c>
      <c r="BF339" s="71"/>
      <c r="BG339" s="72"/>
      <c r="BH339" s="71">
        <v>5.19</v>
      </c>
      <c r="BI339" s="71">
        <v>0</v>
      </c>
      <c r="BJ339" s="71">
        <v>604.91200000000003</v>
      </c>
      <c r="BK339" s="71">
        <v>0.35</v>
      </c>
      <c r="BL339" s="71">
        <v>269.96299999999997</v>
      </c>
      <c r="BM339" s="71">
        <v>0</v>
      </c>
      <c r="BN339" s="72"/>
      <c r="BO339" s="71">
        <v>1</v>
      </c>
      <c r="BP339" s="71">
        <v>0</v>
      </c>
      <c r="BQ339" s="71">
        <v>70</v>
      </c>
      <c r="BR339" s="71">
        <v>1</v>
      </c>
      <c r="BS339" s="71">
        <v>33</v>
      </c>
      <c r="BT339" s="71">
        <v>0</v>
      </c>
      <c r="BU339"/>
      <c r="BV339" s="70">
        <v>777.87800000000004</v>
      </c>
      <c r="BW339" s="70">
        <v>0</v>
      </c>
      <c r="BX339" s="70">
        <v>80.363</v>
      </c>
      <c r="BY339" s="70">
        <v>0</v>
      </c>
      <c r="BZ339" s="70">
        <v>8.6059999999999999</v>
      </c>
      <c r="CA339" s="70">
        <v>0</v>
      </c>
      <c r="CB339" s="70">
        <v>8.11</v>
      </c>
      <c r="CC339" s="70">
        <v>2.7050000000000001</v>
      </c>
      <c r="CD339" s="70">
        <v>2.7530000000000001</v>
      </c>
    </row>
    <row r="340" spans="1:82">
      <c r="A340" s="70" t="s">
        <v>1922</v>
      </c>
      <c r="B340" s="70">
        <v>272</v>
      </c>
      <c r="C340" s="70">
        <v>17</v>
      </c>
      <c r="D340" s="70">
        <v>16</v>
      </c>
      <c r="E340" s="70">
        <v>2020</v>
      </c>
      <c r="F340" s="70" t="s">
        <v>159</v>
      </c>
      <c r="G340" s="70" t="s">
        <v>1905</v>
      </c>
      <c r="H340" s="70" t="s">
        <v>1906</v>
      </c>
      <c r="I340" s="148"/>
      <c r="J340" s="71">
        <v>859.76296106968437</v>
      </c>
      <c r="K340" s="71">
        <v>47.118083389994183</v>
      </c>
      <c r="L340" s="71">
        <v>126.49599437603739</v>
      </c>
      <c r="M340" s="71">
        <v>959.94911846548587</v>
      </c>
      <c r="N340" s="71">
        <v>932.20105823667393</v>
      </c>
      <c r="O340" s="71">
        <v>724.7152755592216</v>
      </c>
      <c r="P340" s="71">
        <v>477.3094039342572</v>
      </c>
      <c r="Q340" s="71">
        <v>47.166574054540298</v>
      </c>
      <c r="R340" s="71">
        <v>0.17096259886805767</v>
      </c>
      <c r="S340" s="71">
        <v>98.648718497275979</v>
      </c>
      <c r="T340" s="72"/>
      <c r="U340" s="71">
        <v>182376148</v>
      </c>
      <c r="V340" s="71">
        <v>23105</v>
      </c>
      <c r="W340" s="71">
        <v>2564</v>
      </c>
      <c r="X340" s="71">
        <v>290283</v>
      </c>
      <c r="Y340" s="71">
        <v>345073</v>
      </c>
      <c r="Z340" s="71">
        <v>517862</v>
      </c>
      <c r="AA340" s="71">
        <v>105344</v>
      </c>
      <c r="AB340" s="71">
        <v>799966</v>
      </c>
      <c r="AC340" s="71">
        <v>30306.5</v>
      </c>
      <c r="AD340" s="71">
        <v>98.648718497275979</v>
      </c>
      <c r="AE340" s="72"/>
      <c r="AF340" s="71">
        <v>1129623863.702785</v>
      </c>
      <c r="AG340" s="71">
        <v>34403538.910762824</v>
      </c>
      <c r="AH340" s="71">
        <v>18736680.367771871</v>
      </c>
      <c r="AI340" s="71">
        <v>1654654612.7978053</v>
      </c>
      <c r="AJ340" s="71">
        <v>1700494061.0804951</v>
      </c>
      <c r="AK340" s="71"/>
      <c r="AL340" s="71"/>
      <c r="AM340" s="71">
        <v>104404450.80763341</v>
      </c>
      <c r="AN340" s="71"/>
      <c r="AO340" s="71"/>
      <c r="AP340" s="71">
        <v>4642317207.6672535</v>
      </c>
      <c r="AQ340" s="72"/>
      <c r="AR340" s="71">
        <v>29784</v>
      </c>
      <c r="AS340" s="71">
        <v>9793</v>
      </c>
      <c r="AT340" s="71">
        <v>8</v>
      </c>
      <c r="AU340" s="71">
        <v>0</v>
      </c>
      <c r="AV340" s="71">
        <v>0</v>
      </c>
      <c r="AW340" s="71">
        <v>2</v>
      </c>
      <c r="AX340" s="71"/>
      <c r="AY340" s="72"/>
      <c r="AZ340" s="71">
        <v>132905.5999999998</v>
      </c>
      <c r="BA340" s="71">
        <v>470165.5000000025</v>
      </c>
      <c r="BB340" s="71">
        <v>20136.5</v>
      </c>
      <c r="BC340" s="71">
        <v>0</v>
      </c>
      <c r="BD340" s="71">
        <v>0</v>
      </c>
      <c r="BE340" s="71">
        <v>5137.8999999999996</v>
      </c>
      <c r="BF340" s="71"/>
      <c r="BG340" s="72"/>
      <c r="BH340" s="71">
        <v>3.4260000000000002</v>
      </c>
      <c r="BI340" s="71">
        <v>0</v>
      </c>
      <c r="BJ340" s="71">
        <v>538.63699999999994</v>
      </c>
      <c r="BK340" s="71">
        <v>0.35199999999999998</v>
      </c>
      <c r="BL340" s="71">
        <v>241.55300000000003</v>
      </c>
      <c r="BM340" s="71">
        <v>0</v>
      </c>
      <c r="BN340" s="72"/>
      <c r="BO340" s="71">
        <v>1</v>
      </c>
      <c r="BP340" s="71">
        <v>0</v>
      </c>
      <c r="BQ340" s="71">
        <v>64</v>
      </c>
      <c r="BR340" s="71">
        <v>1</v>
      </c>
      <c r="BS340" s="71">
        <v>31</v>
      </c>
      <c r="BT340" s="71">
        <v>0</v>
      </c>
      <c r="BU340"/>
      <c r="BV340" s="70">
        <v>680.18600000000004</v>
      </c>
      <c r="BW340" s="70">
        <v>0</v>
      </c>
      <c r="BX340" s="70">
        <v>79.322999999999993</v>
      </c>
      <c r="BY340" s="70">
        <v>0</v>
      </c>
      <c r="BZ340" s="70">
        <v>8.4079999999999995</v>
      </c>
      <c r="CA340" s="70">
        <v>0</v>
      </c>
      <c r="CB340" s="70">
        <v>9.35</v>
      </c>
      <c r="CC340" s="70">
        <v>3.2290000000000001</v>
      </c>
      <c r="CD340" s="70">
        <v>3.472</v>
      </c>
    </row>
    <row r="341" spans="1:82">
      <c r="A341" s="70" t="s">
        <v>1923</v>
      </c>
      <c r="B341" s="70">
        <v>272</v>
      </c>
      <c r="C341" s="70">
        <v>18</v>
      </c>
      <c r="D341" s="70">
        <v>16</v>
      </c>
      <c r="E341" s="70">
        <v>2021</v>
      </c>
      <c r="F341" s="70" t="s">
        <v>160</v>
      </c>
      <c r="G341" s="70" t="s">
        <v>1905</v>
      </c>
      <c r="H341" s="70" t="s">
        <v>1906</v>
      </c>
      <c r="I341" s="148"/>
      <c r="J341" s="71">
        <v>950.57340501325257</v>
      </c>
      <c r="K341" s="71">
        <v>51.141797942654094</v>
      </c>
      <c r="L341" s="71">
        <v>114.0325353546439</v>
      </c>
      <c r="M341" s="71">
        <v>1098.7783470250711</v>
      </c>
      <c r="N341" s="71">
        <v>942.2355989403186</v>
      </c>
      <c r="O341" s="71">
        <v>704.55690200183926</v>
      </c>
      <c r="P341" s="71">
        <v>490.83534373866485</v>
      </c>
      <c r="Q341" s="71">
        <v>46.462766840764999</v>
      </c>
      <c r="R341" s="71">
        <v>0.18735848221110044</v>
      </c>
      <c r="S341" s="71">
        <v>101.70645455416</v>
      </c>
      <c r="T341" s="72"/>
      <c r="U341" s="71">
        <v>200335322</v>
      </c>
      <c r="V341" s="71">
        <v>23105</v>
      </c>
      <c r="W341" s="71">
        <v>2564</v>
      </c>
      <c r="X341" s="71">
        <v>290283</v>
      </c>
      <c r="Y341" s="71">
        <v>347566</v>
      </c>
      <c r="Z341" s="71">
        <v>518386</v>
      </c>
      <c r="AA341" s="71">
        <v>105633</v>
      </c>
      <c r="AB341" s="71">
        <v>795771</v>
      </c>
      <c r="AC341" s="71">
        <v>32220.499999999996</v>
      </c>
      <c r="AD341" s="71">
        <v>101.70645455416</v>
      </c>
      <c r="AE341" s="72"/>
      <c r="AF341" s="71">
        <v>1219532083.5447707</v>
      </c>
      <c r="AG341" s="71">
        <v>36529501.06803342</v>
      </c>
      <c r="AH341" s="71">
        <v>17607045.609326687</v>
      </c>
      <c r="AI341" s="71">
        <v>1813630815.4016018</v>
      </c>
      <c r="AJ341" s="71">
        <v>1665471048.374979</v>
      </c>
      <c r="AK341" s="71">
        <v>0</v>
      </c>
      <c r="AL341" s="71">
        <v>0</v>
      </c>
      <c r="AM341" s="71">
        <v>104455995.26470314</v>
      </c>
      <c r="AN341" s="71">
        <v>0</v>
      </c>
      <c r="AO341" s="71">
        <v>0</v>
      </c>
      <c r="AP341" s="71">
        <v>4857226489.2634144</v>
      </c>
      <c r="AQ341" s="72"/>
      <c r="AR341" s="71">
        <v>31463</v>
      </c>
      <c r="AS341" s="71">
        <v>9989</v>
      </c>
      <c r="AT341" s="71">
        <v>8</v>
      </c>
      <c r="AU341" s="71">
        <v>0</v>
      </c>
      <c r="AV341" s="71">
        <v>0</v>
      </c>
      <c r="AW341" s="71">
        <v>2</v>
      </c>
      <c r="AX341" s="71"/>
      <c r="AY341" s="72"/>
      <c r="AZ341" s="71">
        <v>142668.79999999821</v>
      </c>
      <c r="BA341" s="71">
        <v>483671.50000000198</v>
      </c>
      <c r="BB341" s="71">
        <v>20136.5</v>
      </c>
      <c r="BC341" s="71">
        <v>0</v>
      </c>
      <c r="BD341" s="71">
        <v>0</v>
      </c>
      <c r="BE341" s="71">
        <v>5137.8999999999996</v>
      </c>
      <c r="BF341" s="71"/>
      <c r="BG341" s="72"/>
      <c r="BH341" s="71">
        <v>3.5939999999999999</v>
      </c>
      <c r="BI341" s="71">
        <v>0</v>
      </c>
      <c r="BJ341" s="71">
        <v>535.471</v>
      </c>
      <c r="BK341" s="71">
        <v>0.32200000000000001</v>
      </c>
      <c r="BL341" s="71">
        <v>249.83400000000003</v>
      </c>
      <c r="BM341" s="71">
        <v>0</v>
      </c>
      <c r="BN341" s="72"/>
      <c r="BO341" s="71">
        <v>1</v>
      </c>
      <c r="BP341" s="71">
        <v>0</v>
      </c>
      <c r="BQ341" s="71">
        <v>69</v>
      </c>
      <c r="BR341" s="71">
        <v>1</v>
      </c>
      <c r="BS341" s="71">
        <v>32</v>
      </c>
      <c r="BT341" s="71">
        <v>0</v>
      </c>
      <c r="BU341"/>
      <c r="BV341" s="70">
        <v>680.41099999999994</v>
      </c>
      <c r="BW341" s="70">
        <v>0</v>
      </c>
      <c r="BX341" s="70">
        <v>81.665000000000006</v>
      </c>
      <c r="BY341" s="70">
        <v>0</v>
      </c>
      <c r="BZ341" s="70">
        <v>8.6219999999999999</v>
      </c>
      <c r="CA341" s="70">
        <v>0</v>
      </c>
      <c r="CB341" s="70">
        <v>10.696</v>
      </c>
      <c r="CC341" s="70">
        <v>3.589</v>
      </c>
      <c r="CD341" s="70">
        <v>4.2380000000000004</v>
      </c>
    </row>
    <row r="342" spans="1:82">
      <c r="A342" s="70" t="s">
        <v>1924</v>
      </c>
      <c r="B342" s="70">
        <v>272</v>
      </c>
      <c r="C342" s="70">
        <v>19</v>
      </c>
      <c r="D342" s="70">
        <v>16</v>
      </c>
      <c r="E342" s="70">
        <v>2022</v>
      </c>
      <c r="F342" s="70" t="s">
        <v>161</v>
      </c>
      <c r="G342" s="70" t="s">
        <v>1905</v>
      </c>
      <c r="H342" s="70" t="s">
        <v>1906</v>
      </c>
      <c r="I342" s="148"/>
      <c r="J342" s="71">
        <v>869.97164604139948</v>
      </c>
      <c r="K342" s="71">
        <v>46.873437582356665</v>
      </c>
      <c r="L342" s="71">
        <v>105.66538835244208</v>
      </c>
      <c r="M342" s="71">
        <v>1048.339733553868</v>
      </c>
      <c r="N342" s="71">
        <v>1026.3410933346324</v>
      </c>
      <c r="O342" s="71">
        <v>743.5444839862547</v>
      </c>
      <c r="P342" s="71">
        <v>486.33487445881855</v>
      </c>
      <c r="Q342" s="71">
        <v>46.666359634735727</v>
      </c>
      <c r="R342" s="71">
        <v>0.1580062580031823</v>
      </c>
      <c r="S342" s="71">
        <v>104.85956561970001</v>
      </c>
      <c r="T342" s="72"/>
      <c r="U342" s="71">
        <v>221686905</v>
      </c>
      <c r="V342" s="71">
        <v>23105</v>
      </c>
      <c r="W342" s="71">
        <v>2564</v>
      </c>
      <c r="X342" s="71">
        <v>290283</v>
      </c>
      <c r="Y342" s="71">
        <v>351529</v>
      </c>
      <c r="Z342" s="71">
        <v>519777</v>
      </c>
      <c r="AA342" s="71">
        <v>106260</v>
      </c>
      <c r="AB342" s="71">
        <v>792704</v>
      </c>
      <c r="AC342" s="71">
        <v>27513.999999999996</v>
      </c>
      <c r="AD342" s="71">
        <v>104.85956561970001</v>
      </c>
      <c r="AE342" s="72"/>
      <c r="AF342" s="71">
        <v>1125426995.8327699</v>
      </c>
      <c r="AG342" s="71">
        <v>35546711.27330967</v>
      </c>
      <c r="AH342" s="71">
        <v>19894713.064529955</v>
      </c>
      <c r="AI342" s="71">
        <v>1690263953.2678967</v>
      </c>
      <c r="AJ342" s="71">
        <v>1904724933.2920144</v>
      </c>
      <c r="AK342" s="71">
        <v>0</v>
      </c>
      <c r="AL342" s="71">
        <v>0</v>
      </c>
      <c r="AM342" s="71">
        <v>102359722.78569815</v>
      </c>
      <c r="AN342" s="71">
        <v>0</v>
      </c>
      <c r="AO342" s="71">
        <v>0</v>
      </c>
      <c r="AP342" s="71">
        <v>4878217029.5162182</v>
      </c>
      <c r="AQ342" s="72"/>
      <c r="AR342" s="71">
        <v>33399</v>
      </c>
      <c r="AS342" s="71">
        <v>10155</v>
      </c>
      <c r="AT342" s="71">
        <v>8</v>
      </c>
      <c r="AU342" s="71">
        <v>0</v>
      </c>
      <c r="AV342" s="71">
        <v>0</v>
      </c>
      <c r="AW342" s="71">
        <v>2</v>
      </c>
      <c r="AX342" s="71"/>
      <c r="AY342" s="72"/>
      <c r="AZ342" s="71">
        <v>154064.99999999572</v>
      </c>
      <c r="BA342" s="71">
        <v>501877.10000000231</v>
      </c>
      <c r="BB342" s="71">
        <v>20136.5</v>
      </c>
      <c r="BC342" s="71">
        <v>0</v>
      </c>
      <c r="BD342" s="71">
        <v>0</v>
      </c>
      <c r="BE342" s="71">
        <v>5137.8999999999996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1925</v>
      </c>
      <c r="B343" s="70">
        <v>272</v>
      </c>
      <c r="C343" s="70">
        <v>20</v>
      </c>
      <c r="D343" s="70">
        <v>16</v>
      </c>
      <c r="E343" s="70">
        <v>2023</v>
      </c>
      <c r="F343" s="70" t="s">
        <v>1539</v>
      </c>
      <c r="G343" s="70" t="s">
        <v>1905</v>
      </c>
      <c r="H343" s="70" t="s">
        <v>1906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35440</v>
      </c>
      <c r="AS343" s="71">
        <v>10262</v>
      </c>
      <c r="AT343" s="71">
        <v>8</v>
      </c>
      <c r="AU343" s="71">
        <v>0</v>
      </c>
      <c r="AV343" s="71">
        <v>0</v>
      </c>
      <c r="AW343" s="71">
        <v>2</v>
      </c>
      <c r="AX343" s="71"/>
      <c r="AY343" s="72"/>
      <c r="AZ343" s="71">
        <v>165564.5999999927</v>
      </c>
      <c r="BA343" s="71">
        <v>509775.7000000024</v>
      </c>
      <c r="BB343" s="71">
        <v>20136.5</v>
      </c>
      <c r="BC343" s="71">
        <v>0</v>
      </c>
      <c r="BD343" s="71">
        <v>0</v>
      </c>
      <c r="BE343" s="71">
        <v>5137.8999999999996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1926</v>
      </c>
      <c r="B344" s="70">
        <v>272</v>
      </c>
      <c r="C344" s="70">
        <v>21</v>
      </c>
      <c r="D344" s="70">
        <v>16</v>
      </c>
      <c r="E344" s="70">
        <v>2024</v>
      </c>
      <c r="F344" s="70" t="s">
        <v>1585</v>
      </c>
      <c r="G344" s="70" t="s">
        <v>1905</v>
      </c>
      <c r="H344" s="70" t="s">
        <v>1906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1927</v>
      </c>
      <c r="B345" s="70">
        <v>273</v>
      </c>
      <c r="C345" s="70">
        <v>1</v>
      </c>
      <c r="D345" s="70">
        <v>17</v>
      </c>
      <c r="E345" s="70">
        <v>1990</v>
      </c>
      <c r="F345" s="70" t="s">
        <v>787</v>
      </c>
      <c r="G345" s="70" t="s">
        <v>1928</v>
      </c>
      <c r="H345" s="70" t="s">
        <v>1929</v>
      </c>
      <c r="I345" s="148"/>
      <c r="J345" s="71">
        <v>1469.3110706520731</v>
      </c>
      <c r="K345" s="71">
        <v>245.80241439715971</v>
      </c>
      <c r="L345" s="71">
        <v>101.9168765847612</v>
      </c>
      <c r="M345" s="71">
        <v>678.99330765270781</v>
      </c>
      <c r="N345" s="71">
        <v>938.37332338714009</v>
      </c>
      <c r="O345" s="71">
        <v>565.69750760840611</v>
      </c>
      <c r="P345" s="71">
        <v>663.54052334811513</v>
      </c>
      <c r="Q345" s="71">
        <v>47.840965248025597</v>
      </c>
      <c r="R345" s="71">
        <v>96.984263500652517</v>
      </c>
      <c r="S345" s="71">
        <v>57.535236820809807</v>
      </c>
      <c r="T345" s="72"/>
      <c r="U345" s="71">
        <v>111940566</v>
      </c>
      <c r="V345" s="71">
        <v>43468</v>
      </c>
      <c r="W345" s="71">
        <v>1107</v>
      </c>
      <c r="X345" s="71">
        <v>272945</v>
      </c>
      <c r="Y345" s="71">
        <v>240985</v>
      </c>
      <c r="Z345" s="71">
        <v>232678</v>
      </c>
      <c r="AA345" s="71">
        <v>161115</v>
      </c>
      <c r="AB345" s="71">
        <v>776775</v>
      </c>
      <c r="AC345" s="71">
        <v>16797849</v>
      </c>
      <c r="AD345" s="71">
        <v>57.535236820809807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1930</v>
      </c>
      <c r="B346" s="70">
        <v>274</v>
      </c>
      <c r="C346" s="70">
        <v>2</v>
      </c>
      <c r="D346" s="70">
        <v>17</v>
      </c>
      <c r="E346" s="70">
        <v>2005</v>
      </c>
      <c r="F346" s="70" t="s">
        <v>789</v>
      </c>
      <c r="G346" s="70" t="s">
        <v>1928</v>
      </c>
      <c r="H346" s="70" t="s">
        <v>1929</v>
      </c>
      <c r="I346" s="148"/>
      <c r="J346" s="71">
        <v>1500.4248049397941</v>
      </c>
      <c r="K346" s="71">
        <v>194.4822810600358</v>
      </c>
      <c r="L346" s="71">
        <v>122.7787437415664</v>
      </c>
      <c r="M346" s="71">
        <v>1493.366017806123</v>
      </c>
      <c r="N346" s="71">
        <v>1498.5470325642759</v>
      </c>
      <c r="O346" s="71">
        <v>908.22443296883591</v>
      </c>
      <c r="P346" s="71">
        <v>606.01932534372804</v>
      </c>
      <c r="Q346" s="71">
        <v>47.418543018832402</v>
      </c>
      <c r="R346" s="71">
        <v>117.5719815209919</v>
      </c>
      <c r="S346" s="71">
        <v>90.974206618770481</v>
      </c>
      <c r="T346" s="72"/>
      <c r="U346" s="71">
        <v>92721829</v>
      </c>
      <c r="V346" s="71">
        <v>40112</v>
      </c>
      <c r="W346" s="71">
        <v>1446</v>
      </c>
      <c r="X346" s="71">
        <v>251576</v>
      </c>
      <c r="Y346" s="71">
        <v>296708</v>
      </c>
      <c r="Z346" s="71">
        <v>432284</v>
      </c>
      <c r="AA346" s="71">
        <v>120513</v>
      </c>
      <c r="AB346" s="71">
        <v>804873</v>
      </c>
      <c r="AC346" s="71">
        <v>20790170.5</v>
      </c>
      <c r="AD346" s="71">
        <v>90.974206618770481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1931</v>
      </c>
      <c r="B347" s="70">
        <v>275</v>
      </c>
      <c r="C347" s="70">
        <v>3</v>
      </c>
      <c r="D347" s="70">
        <v>17</v>
      </c>
      <c r="E347" s="70">
        <v>2006</v>
      </c>
      <c r="F347" s="70" t="s">
        <v>790</v>
      </c>
      <c r="G347" s="70" t="s">
        <v>1928</v>
      </c>
      <c r="H347" s="70" t="s">
        <v>1929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1932</v>
      </c>
      <c r="B348" s="70">
        <v>276</v>
      </c>
      <c r="C348" s="70">
        <v>4</v>
      </c>
      <c r="D348" s="70">
        <v>17</v>
      </c>
      <c r="E348" s="70">
        <v>2007</v>
      </c>
      <c r="F348" s="70" t="s">
        <v>791</v>
      </c>
      <c r="G348" s="70" t="s">
        <v>1928</v>
      </c>
      <c r="H348" s="70" t="s">
        <v>1929</v>
      </c>
      <c r="I348" s="148"/>
      <c r="J348" s="71">
        <v>1413.650722860843</v>
      </c>
      <c r="K348" s="71">
        <v>125.5020405331539</v>
      </c>
      <c r="L348" s="71">
        <v>90.732392983333526</v>
      </c>
      <c r="M348" s="71">
        <v>1400.9907822735261</v>
      </c>
      <c r="N348" s="71">
        <v>1386.5975422109129</v>
      </c>
      <c r="O348" s="71">
        <v>891.08482281161548</v>
      </c>
      <c r="P348" s="71">
        <v>599.20708849772336</v>
      </c>
      <c r="Q348" s="71">
        <v>49.978747090213197</v>
      </c>
      <c r="R348" s="71">
        <v>83.197993127939981</v>
      </c>
      <c r="S348" s="71">
        <v>101.0851804001298</v>
      </c>
      <c r="T348" s="72"/>
      <c r="U348" s="71">
        <v>107864676</v>
      </c>
      <c r="V348" s="71">
        <v>37830</v>
      </c>
      <c r="W348" s="71">
        <v>1337</v>
      </c>
      <c r="X348" s="71">
        <v>297299</v>
      </c>
      <c r="Y348" s="71">
        <v>303535</v>
      </c>
      <c r="Z348" s="71">
        <v>440901</v>
      </c>
      <c r="AA348" s="71">
        <v>117342</v>
      </c>
      <c r="AB348" s="71">
        <v>803470</v>
      </c>
      <c r="AC348" s="71">
        <v>15133963</v>
      </c>
      <c r="AD348" s="71">
        <v>101.0851804001298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1933</v>
      </c>
      <c r="B349" s="70">
        <v>277</v>
      </c>
      <c r="C349" s="70">
        <v>5</v>
      </c>
      <c r="D349" s="70">
        <v>17</v>
      </c>
      <c r="E349" s="70">
        <v>2008</v>
      </c>
      <c r="F349" s="70" t="s">
        <v>792</v>
      </c>
      <c r="G349" s="1064" t="s">
        <v>1928</v>
      </c>
      <c r="H349" s="70" t="s">
        <v>1929</v>
      </c>
      <c r="I349" s="148"/>
      <c r="J349" s="71">
        <v>1348.548415648605</v>
      </c>
      <c r="K349" s="71">
        <v>119.9966532492551</v>
      </c>
      <c r="L349" s="71">
        <v>80.939728460620557</v>
      </c>
      <c r="M349" s="71">
        <v>1439.821299721111</v>
      </c>
      <c r="N349" s="71">
        <v>1360.286843887241</v>
      </c>
      <c r="O349" s="71">
        <v>867.23698233240259</v>
      </c>
      <c r="P349" s="71">
        <v>582.99772793767806</v>
      </c>
      <c r="Q349" s="71">
        <v>49.157949537789399</v>
      </c>
      <c r="R349" s="71">
        <v>77.54135201587313</v>
      </c>
      <c r="S349" s="71">
        <v>88.200194014229936</v>
      </c>
      <c r="T349" s="72"/>
      <c r="U349" s="71">
        <v>111675127</v>
      </c>
      <c r="V349" s="71">
        <v>37830</v>
      </c>
      <c r="W349" s="71">
        <v>1337</v>
      </c>
      <c r="X349" s="71">
        <v>297299</v>
      </c>
      <c r="Y349" s="71">
        <v>307000</v>
      </c>
      <c r="Z349" s="71">
        <v>444162</v>
      </c>
      <c r="AA349" s="71">
        <v>114298</v>
      </c>
      <c r="AB349" s="71">
        <v>803273</v>
      </c>
      <c r="AC349" s="71">
        <v>14646494.5</v>
      </c>
      <c r="AD349" s="71">
        <v>88.200194014229936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1934</v>
      </c>
      <c r="B350" s="70">
        <v>278</v>
      </c>
      <c r="C350" s="70">
        <v>6</v>
      </c>
      <c r="D350" s="70">
        <v>17</v>
      </c>
      <c r="E350" s="70">
        <v>2009</v>
      </c>
      <c r="F350" s="70" t="s">
        <v>176</v>
      </c>
      <c r="G350" s="1064" t="s">
        <v>1928</v>
      </c>
      <c r="H350" s="70" t="s">
        <v>1929</v>
      </c>
      <c r="I350" s="148"/>
      <c r="J350" s="71">
        <v>1355.0142937045021</v>
      </c>
      <c r="K350" s="71">
        <v>97.806084300916041</v>
      </c>
      <c r="L350" s="71">
        <v>78.999544345686232</v>
      </c>
      <c r="M350" s="71">
        <v>1521.331489576578</v>
      </c>
      <c r="N350" s="71">
        <v>1382.988331673467</v>
      </c>
      <c r="O350" s="71">
        <v>887.28452796178181</v>
      </c>
      <c r="P350" s="71">
        <v>553.33207408818771</v>
      </c>
      <c r="Q350" s="71">
        <v>46.8373219482134</v>
      </c>
      <c r="R350" s="71">
        <v>75.905690358306316</v>
      </c>
      <c r="S350" s="71">
        <v>98.898753026462472</v>
      </c>
      <c r="T350" s="72"/>
      <c r="U350" s="71">
        <v>93755012</v>
      </c>
      <c r="V350" s="71">
        <v>36839</v>
      </c>
      <c r="W350" s="71">
        <v>1895</v>
      </c>
      <c r="X350" s="71">
        <v>324810</v>
      </c>
      <c r="Y350" s="71">
        <v>310162</v>
      </c>
      <c r="Z350" s="71">
        <v>448544</v>
      </c>
      <c r="AA350" s="71">
        <v>111369</v>
      </c>
      <c r="AB350" s="71">
        <v>803421</v>
      </c>
      <c r="AC350" s="71">
        <v>13987420</v>
      </c>
      <c r="AD350" s="71">
        <v>98.898753026462472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2.99</v>
      </c>
      <c r="BI350" s="71">
        <v>17.100000000000001</v>
      </c>
      <c r="BJ350" s="71">
        <v>1194.6389999999999</v>
      </c>
      <c r="BK350" s="71">
        <v>58.351999999999997</v>
      </c>
      <c r="BL350" s="71">
        <v>194.74400000000003</v>
      </c>
      <c r="BM350" s="71">
        <v>0</v>
      </c>
      <c r="BN350" s="72"/>
      <c r="BO350" s="71">
        <v>1</v>
      </c>
      <c r="BP350" s="71">
        <v>1</v>
      </c>
      <c r="BQ350" s="71">
        <v>30</v>
      </c>
      <c r="BR350" s="71">
        <v>3</v>
      </c>
      <c r="BS350" s="71">
        <v>25</v>
      </c>
      <c r="BT350" s="71">
        <v>0</v>
      </c>
      <c r="BU350"/>
      <c r="BV350" s="70">
        <v>1260.306</v>
      </c>
      <c r="BW350" s="70">
        <v>64.796000000000006</v>
      </c>
      <c r="BX350" s="70">
        <v>90.114999999999995</v>
      </c>
      <c r="BY350" s="70">
        <v>4.2220000000000004</v>
      </c>
      <c r="BZ350" s="70">
        <v>48.386000000000003</v>
      </c>
      <c r="CA350" s="70">
        <v>0</v>
      </c>
      <c r="CB350" s="70">
        <v>0</v>
      </c>
      <c r="CC350" s="70">
        <v>0</v>
      </c>
      <c r="CD350" s="70">
        <v>0</v>
      </c>
    </row>
    <row r="351" spans="1:82">
      <c r="A351" s="70" t="s">
        <v>1935</v>
      </c>
      <c r="B351" s="70">
        <v>279</v>
      </c>
      <c r="C351" s="70">
        <v>7</v>
      </c>
      <c r="D351" s="70">
        <v>17</v>
      </c>
      <c r="E351" s="70">
        <v>2010</v>
      </c>
      <c r="F351" s="70" t="s">
        <v>177</v>
      </c>
      <c r="G351" s="70" t="s">
        <v>1928</v>
      </c>
      <c r="H351" s="70" t="s">
        <v>1929</v>
      </c>
      <c r="I351" s="148"/>
      <c r="J351" s="71">
        <v>1389.629889233915</v>
      </c>
      <c r="K351" s="71">
        <v>118.1565464449825</v>
      </c>
      <c r="L351" s="71">
        <v>74.765744118822468</v>
      </c>
      <c r="M351" s="71">
        <v>1483.881563416759</v>
      </c>
      <c r="N351" s="71">
        <v>1406.6484429380309</v>
      </c>
      <c r="O351" s="71">
        <v>888.61498910472653</v>
      </c>
      <c r="P351" s="71">
        <v>556.82923741083255</v>
      </c>
      <c r="Q351" s="71">
        <v>48.858070265000599</v>
      </c>
      <c r="R351" s="71">
        <v>78.57885924838817</v>
      </c>
      <c r="S351" s="71">
        <v>67.162393411749065</v>
      </c>
      <c r="T351" s="72"/>
      <c r="U351" s="71">
        <v>101906402</v>
      </c>
      <c r="V351" s="71">
        <v>36839</v>
      </c>
      <c r="W351" s="71">
        <v>1895</v>
      </c>
      <c r="X351" s="71">
        <v>324810</v>
      </c>
      <c r="Y351" s="71">
        <v>313308</v>
      </c>
      <c r="Z351" s="71">
        <v>451304</v>
      </c>
      <c r="AA351" s="71">
        <v>109274</v>
      </c>
      <c r="AB351" s="71">
        <v>803072</v>
      </c>
      <c r="AC351" s="71">
        <v>13722113.5</v>
      </c>
      <c r="AD351" s="71">
        <v>67.162393411749065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3.28</v>
      </c>
      <c r="BI351" s="71">
        <v>20.891999999999999</v>
      </c>
      <c r="BJ351" s="71">
        <v>1366.675</v>
      </c>
      <c r="BK351" s="71">
        <v>68.448999999999998</v>
      </c>
      <c r="BL351" s="71">
        <v>208.58600000000001</v>
      </c>
      <c r="BM351" s="71">
        <v>0</v>
      </c>
      <c r="BN351" s="72"/>
      <c r="BO351" s="71">
        <v>1</v>
      </c>
      <c r="BP351" s="71">
        <v>2</v>
      </c>
      <c r="BQ351" s="71">
        <v>32</v>
      </c>
      <c r="BR351" s="71">
        <v>3</v>
      </c>
      <c r="BS351" s="71">
        <v>29</v>
      </c>
      <c r="BT351" s="71">
        <v>0</v>
      </c>
      <c r="BU351"/>
      <c r="BV351" s="70">
        <v>1420.6189999999999</v>
      </c>
      <c r="BW351" s="70">
        <v>69.072000000000003</v>
      </c>
      <c r="BX351" s="70">
        <v>120.19</v>
      </c>
      <c r="BY351" s="70">
        <v>7.8849999999999998</v>
      </c>
      <c r="BZ351" s="70">
        <v>50.116</v>
      </c>
      <c r="CA351" s="70">
        <v>0</v>
      </c>
      <c r="CB351" s="70">
        <v>0</v>
      </c>
      <c r="CC351" s="70">
        <v>0</v>
      </c>
      <c r="CD351" s="70">
        <v>0</v>
      </c>
    </row>
    <row r="352" spans="1:82">
      <c r="A352" s="70" t="s">
        <v>1936</v>
      </c>
      <c r="B352" s="70">
        <v>280</v>
      </c>
      <c r="C352" s="70">
        <v>8</v>
      </c>
      <c r="D352" s="70">
        <v>17</v>
      </c>
      <c r="E352" s="70">
        <v>2011</v>
      </c>
      <c r="F352" s="70" t="s">
        <v>178</v>
      </c>
      <c r="G352" s="70" t="s">
        <v>1928</v>
      </c>
      <c r="H352" s="70" t="s">
        <v>1929</v>
      </c>
      <c r="I352" s="148"/>
      <c r="J352" s="71">
        <v>1586.633238601956</v>
      </c>
      <c r="K352" s="71">
        <v>155.2523977917939</v>
      </c>
      <c r="L352" s="71">
        <v>75.517083057057377</v>
      </c>
      <c r="M352" s="71">
        <v>1732.162356223889</v>
      </c>
      <c r="N352" s="71">
        <v>1540.006727968725</v>
      </c>
      <c r="O352" s="71">
        <v>880.97859499619005</v>
      </c>
      <c r="P352" s="71">
        <v>538.08044907791282</v>
      </c>
      <c r="Q352" s="71">
        <v>56.3365852650468</v>
      </c>
      <c r="R352" s="71">
        <v>79.753104761209627</v>
      </c>
      <c r="S352" s="71">
        <v>82.380623411362322</v>
      </c>
      <c r="T352" s="72"/>
      <c r="U352" s="71">
        <v>100500769</v>
      </c>
      <c r="V352" s="71">
        <v>36839</v>
      </c>
      <c r="W352" s="71">
        <v>1895</v>
      </c>
      <c r="X352" s="71">
        <v>324810</v>
      </c>
      <c r="Y352" s="71">
        <v>316483</v>
      </c>
      <c r="Z352" s="71">
        <v>457146</v>
      </c>
      <c r="AA352" s="71">
        <v>108737</v>
      </c>
      <c r="AB352" s="71">
        <v>802778</v>
      </c>
      <c r="AC352" s="71">
        <v>13904136.5</v>
      </c>
      <c r="AD352" s="71">
        <v>82.380623411362322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5.665</v>
      </c>
      <c r="BI352" s="71">
        <v>18.402000000000001</v>
      </c>
      <c r="BJ352" s="71">
        <v>1428.7339999999999</v>
      </c>
      <c r="BK352" s="71">
        <v>81.316999999999993</v>
      </c>
      <c r="BL352" s="71">
        <v>240.93600000000001</v>
      </c>
      <c r="BM352" s="71">
        <v>0</v>
      </c>
      <c r="BN352" s="72"/>
      <c r="BO352" s="71">
        <v>2</v>
      </c>
      <c r="BP352" s="71">
        <v>1</v>
      </c>
      <c r="BQ352" s="71">
        <v>35</v>
      </c>
      <c r="BR352" s="71">
        <v>3</v>
      </c>
      <c r="BS352" s="71">
        <v>35</v>
      </c>
      <c r="BT352" s="71">
        <v>0</v>
      </c>
      <c r="BU352"/>
      <c r="BV352" s="70">
        <v>1467.2280000000001</v>
      </c>
      <c r="BW352" s="70">
        <v>71.846999999999994</v>
      </c>
      <c r="BX352" s="70">
        <v>169.07599999999999</v>
      </c>
      <c r="BY352" s="70">
        <v>4.7699999999999996</v>
      </c>
      <c r="BZ352" s="70">
        <v>62.133000000000003</v>
      </c>
      <c r="CA352" s="70">
        <v>0</v>
      </c>
      <c r="CB352" s="70">
        <v>0</v>
      </c>
      <c r="CC352" s="70">
        <v>0</v>
      </c>
      <c r="CD352" s="70">
        <v>0</v>
      </c>
    </row>
    <row r="353" spans="1:82">
      <c r="A353" s="70" t="s">
        <v>1937</v>
      </c>
      <c r="B353" s="70">
        <v>281</v>
      </c>
      <c r="C353" s="70">
        <v>9</v>
      </c>
      <c r="D353" s="70">
        <v>17</v>
      </c>
      <c r="E353" s="70">
        <v>2012</v>
      </c>
      <c r="F353" s="70" t="s">
        <v>179</v>
      </c>
      <c r="G353" s="70" t="s">
        <v>1928</v>
      </c>
      <c r="H353" s="70" t="s">
        <v>1929</v>
      </c>
      <c r="I353" s="148"/>
      <c r="J353" s="71">
        <v>1652.80508016715</v>
      </c>
      <c r="K353" s="71">
        <v>156.20384061315801</v>
      </c>
      <c r="L353" s="71">
        <v>82.448901635817208</v>
      </c>
      <c r="M353" s="71">
        <v>1825.2220629550191</v>
      </c>
      <c r="N353" s="71">
        <v>1773.420574253814</v>
      </c>
      <c r="O353" s="71">
        <v>887.16210267866518</v>
      </c>
      <c r="P353" s="71">
        <v>532.24865444215027</v>
      </c>
      <c r="Q353" s="71">
        <v>61.436463829073901</v>
      </c>
      <c r="R353" s="71">
        <v>79.519188662262721</v>
      </c>
      <c r="S353" s="71">
        <v>89.829327436098097</v>
      </c>
      <c r="T353" s="72"/>
      <c r="U353" s="71">
        <v>103712858</v>
      </c>
      <c r="V353" s="71">
        <v>36839</v>
      </c>
      <c r="W353" s="71">
        <v>1895</v>
      </c>
      <c r="X353" s="71">
        <v>324810</v>
      </c>
      <c r="Y353" s="71">
        <v>321225</v>
      </c>
      <c r="Z353" s="71">
        <v>464006</v>
      </c>
      <c r="AA353" s="71">
        <v>106950</v>
      </c>
      <c r="AB353" s="71">
        <v>805767</v>
      </c>
      <c r="AC353" s="71">
        <v>13504283.5</v>
      </c>
      <c r="AD353" s="71">
        <v>89.829327436098097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6.4989999999999997</v>
      </c>
      <c r="BI353" s="71">
        <v>19.574000000000002</v>
      </c>
      <c r="BJ353" s="71">
        <v>1427.0609999999999</v>
      </c>
      <c r="BK353" s="71">
        <v>84.546000000000006</v>
      </c>
      <c r="BL353" s="71">
        <v>268.66200000000003</v>
      </c>
      <c r="BM353" s="71">
        <v>0</v>
      </c>
      <c r="BN353" s="72"/>
      <c r="BO353" s="71">
        <v>2</v>
      </c>
      <c r="BP353" s="71">
        <v>1</v>
      </c>
      <c r="BQ353" s="71">
        <v>36</v>
      </c>
      <c r="BR353" s="71">
        <v>3</v>
      </c>
      <c r="BS353" s="71">
        <v>33</v>
      </c>
      <c r="BT353" s="71">
        <v>0</v>
      </c>
      <c r="BU353"/>
      <c r="BV353" s="70">
        <v>1477.826</v>
      </c>
      <c r="BW353" s="70">
        <v>71.498999999999995</v>
      </c>
      <c r="BX353" s="70">
        <v>196.23500000000001</v>
      </c>
      <c r="BY353" s="70">
        <v>4.3710000000000004</v>
      </c>
      <c r="BZ353" s="70">
        <v>56.411000000000001</v>
      </c>
      <c r="CA353" s="70">
        <v>0</v>
      </c>
      <c r="CB353" s="70">
        <v>0</v>
      </c>
      <c r="CC353" s="70">
        <v>0</v>
      </c>
      <c r="CD353" s="70">
        <v>0</v>
      </c>
    </row>
    <row r="354" spans="1:82">
      <c r="A354" s="70" t="s">
        <v>1938</v>
      </c>
      <c r="B354" s="70">
        <v>282</v>
      </c>
      <c r="C354" s="70">
        <v>10</v>
      </c>
      <c r="D354" s="70">
        <v>17</v>
      </c>
      <c r="E354" s="70">
        <v>2013</v>
      </c>
      <c r="F354" s="70" t="s">
        <v>180</v>
      </c>
      <c r="G354" s="70" t="s">
        <v>1928</v>
      </c>
      <c r="H354" s="70" t="s">
        <v>1929</v>
      </c>
      <c r="I354" s="148"/>
      <c r="J354" s="71">
        <v>1710.9775820710599</v>
      </c>
      <c r="K354" s="71">
        <v>134.54842080868579</v>
      </c>
      <c r="L354" s="71">
        <v>81.026745968951886</v>
      </c>
      <c r="M354" s="71">
        <v>1816.611419622838</v>
      </c>
      <c r="N354" s="71">
        <v>1794.7993124119889</v>
      </c>
      <c r="O354" s="71">
        <v>863.11082354841483</v>
      </c>
      <c r="P354" s="71">
        <v>529.2987702234218</v>
      </c>
      <c r="Q354" s="71">
        <v>62.3886557204331</v>
      </c>
      <c r="R354" s="71">
        <v>82.278778414836509</v>
      </c>
      <c r="S354" s="71">
        <v>79.556162908568197</v>
      </c>
      <c r="T354" s="72"/>
      <c r="U354" s="71">
        <v>107416579</v>
      </c>
      <c r="V354" s="71">
        <v>36839</v>
      </c>
      <c r="W354" s="71">
        <v>1895</v>
      </c>
      <c r="X354" s="71">
        <v>324810</v>
      </c>
      <c r="Y354" s="71">
        <v>324588</v>
      </c>
      <c r="Z354" s="71">
        <v>471582</v>
      </c>
      <c r="AA354" s="71">
        <v>105958</v>
      </c>
      <c r="AB354" s="71">
        <v>806525</v>
      </c>
      <c r="AC354" s="71">
        <v>13639502</v>
      </c>
      <c r="AD354" s="71">
        <v>79.556162908568197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7.9169999999999998</v>
      </c>
      <c r="BI354" s="71">
        <v>23.65</v>
      </c>
      <c r="BJ354" s="71">
        <v>1467.932</v>
      </c>
      <c r="BK354" s="71">
        <v>77.468999999999994</v>
      </c>
      <c r="BL354" s="71">
        <v>290.12700000000001</v>
      </c>
      <c r="BM354" s="71">
        <v>0</v>
      </c>
      <c r="BN354" s="72"/>
      <c r="BO354" s="71">
        <v>2</v>
      </c>
      <c r="BP354" s="71">
        <v>2</v>
      </c>
      <c r="BQ354" s="71">
        <v>37</v>
      </c>
      <c r="BR354" s="71">
        <v>3</v>
      </c>
      <c r="BS354" s="71">
        <v>35</v>
      </c>
      <c r="BT354" s="71">
        <v>0</v>
      </c>
      <c r="BU354"/>
      <c r="BV354" s="70">
        <v>1519.5540000000001</v>
      </c>
      <c r="BW354" s="70">
        <v>76.159000000000006</v>
      </c>
      <c r="BX354" s="70">
        <v>210.166</v>
      </c>
      <c r="BY354" s="70">
        <v>4.1109999999999998</v>
      </c>
      <c r="BZ354" s="70">
        <v>57.104999999999997</v>
      </c>
      <c r="CA354" s="70">
        <v>0</v>
      </c>
      <c r="CB354" s="70">
        <v>0</v>
      </c>
      <c r="CC354" s="70">
        <v>0</v>
      </c>
      <c r="CD354" s="70">
        <v>0</v>
      </c>
    </row>
    <row r="355" spans="1:82">
      <c r="A355" s="70" t="s">
        <v>1939</v>
      </c>
      <c r="B355" s="70">
        <v>283</v>
      </c>
      <c r="C355" s="70">
        <v>11</v>
      </c>
      <c r="D355" s="70">
        <v>17</v>
      </c>
      <c r="E355" s="70">
        <v>2014</v>
      </c>
      <c r="F355" s="70" t="s">
        <v>181</v>
      </c>
      <c r="G355" s="70" t="s">
        <v>1928</v>
      </c>
      <c r="H355" s="70" t="s">
        <v>1929</v>
      </c>
      <c r="I355" s="148"/>
      <c r="J355" s="71">
        <v>1578.8276172170949</v>
      </c>
      <c r="K355" s="71">
        <v>131.69094861357971</v>
      </c>
      <c r="L355" s="71">
        <v>59.125451756804708</v>
      </c>
      <c r="M355" s="71">
        <v>1738.9400715914171</v>
      </c>
      <c r="N355" s="71">
        <v>1574.4064275772789</v>
      </c>
      <c r="O355" s="71">
        <v>827.19868061156615</v>
      </c>
      <c r="P355" s="71">
        <v>524.98497440628569</v>
      </c>
      <c r="Q355" s="71">
        <v>59.701451912819699</v>
      </c>
      <c r="R355" s="71">
        <v>79.929854707424411</v>
      </c>
      <c r="S355" s="71">
        <v>65.982568815092435</v>
      </c>
      <c r="T355" s="72"/>
      <c r="U355" s="71">
        <v>112210727</v>
      </c>
      <c r="V355" s="71">
        <v>33316</v>
      </c>
      <c r="W355" s="71">
        <v>1887</v>
      </c>
      <c r="X355" s="71">
        <v>321250</v>
      </c>
      <c r="Y355" s="71">
        <v>327780</v>
      </c>
      <c r="Z355" s="71">
        <v>476015</v>
      </c>
      <c r="AA355" s="71">
        <v>104551</v>
      </c>
      <c r="AB355" s="71">
        <v>804413</v>
      </c>
      <c r="AC355" s="71">
        <v>13291780</v>
      </c>
      <c r="AD355" s="71">
        <v>65.982568815092435</v>
      </c>
      <c r="AE355" s="72"/>
      <c r="AF355" s="71"/>
      <c r="AG355" s="71"/>
      <c r="AH355" s="71"/>
      <c r="AI355" s="71"/>
      <c r="AJ355" s="71"/>
      <c r="AK355" s="71"/>
      <c r="AL355" s="71"/>
      <c r="AM355" s="71"/>
      <c r="AN355" s="71"/>
      <c r="AO355" s="71"/>
      <c r="AP355" s="71"/>
      <c r="AQ355" s="72"/>
      <c r="AR355" s="71">
        <v>5460</v>
      </c>
      <c r="AS355" s="71">
        <v>604</v>
      </c>
      <c r="AT355" s="71">
        <v>1</v>
      </c>
      <c r="AU355" s="71">
        <v>0</v>
      </c>
      <c r="AV355" s="71">
        <v>0</v>
      </c>
      <c r="AW355" s="71">
        <v>1</v>
      </c>
      <c r="AX355" s="71"/>
      <c r="AY355" s="72"/>
      <c r="AZ355" s="71">
        <v>22080</v>
      </c>
      <c r="BA355" s="71">
        <v>34801.300000000003</v>
      </c>
      <c r="BB355" s="71">
        <v>25</v>
      </c>
      <c r="BC355" s="71">
        <v>0</v>
      </c>
      <c r="BD355" s="71">
        <v>0</v>
      </c>
      <c r="BE355" s="71">
        <v>5226</v>
      </c>
      <c r="BF355" s="71"/>
      <c r="BG355" s="72"/>
      <c r="BH355" s="71">
        <v>6.5739999999999998</v>
      </c>
      <c r="BI355" s="71">
        <v>22.513000000000002</v>
      </c>
      <c r="BJ355" s="71">
        <v>1412.2329999999999</v>
      </c>
      <c r="BK355" s="71">
        <v>71.445999999999998</v>
      </c>
      <c r="BL355" s="71">
        <v>266.27199999999999</v>
      </c>
      <c r="BM355" s="71">
        <v>0</v>
      </c>
      <c r="BN355" s="72"/>
      <c r="BO355" s="71">
        <v>2</v>
      </c>
      <c r="BP355" s="71">
        <v>2</v>
      </c>
      <c r="BQ355" s="71">
        <v>39</v>
      </c>
      <c r="BR355" s="71">
        <v>3</v>
      </c>
      <c r="BS355" s="71">
        <v>35</v>
      </c>
      <c r="BT355" s="71">
        <v>0</v>
      </c>
      <c r="BU355"/>
      <c r="BV355" s="70">
        <v>1434.2909999999999</v>
      </c>
      <c r="BW355" s="70">
        <v>85.289000000000001</v>
      </c>
      <c r="BX355" s="70">
        <v>201.012</v>
      </c>
      <c r="BY355" s="70">
        <v>4.1509999999999998</v>
      </c>
      <c r="BZ355" s="70">
        <v>54.295000000000002</v>
      </c>
      <c r="CA355" s="70">
        <v>0</v>
      </c>
      <c r="CB355" s="70">
        <v>0</v>
      </c>
      <c r="CC355" s="70">
        <v>0</v>
      </c>
      <c r="CD355" s="70">
        <v>0</v>
      </c>
    </row>
    <row r="356" spans="1:82">
      <c r="A356" s="70" t="s">
        <v>1940</v>
      </c>
      <c r="B356" s="70">
        <v>284</v>
      </c>
      <c r="C356" s="70">
        <v>12</v>
      </c>
      <c r="D356" s="70">
        <v>17</v>
      </c>
      <c r="E356" s="70">
        <v>2015</v>
      </c>
      <c r="F356" s="70" t="s">
        <v>182</v>
      </c>
      <c r="G356" s="70" t="s">
        <v>1928</v>
      </c>
      <c r="H356" s="70" t="s">
        <v>1929</v>
      </c>
      <c r="I356" s="148"/>
      <c r="J356" s="71">
        <v>1384.9349015761891</v>
      </c>
      <c r="K356" s="71">
        <v>133.1303796201546</v>
      </c>
      <c r="L356" s="71">
        <v>62.817460734465342</v>
      </c>
      <c r="M356" s="71">
        <v>1454.172168554787</v>
      </c>
      <c r="N356" s="71">
        <v>1485.8260069095511</v>
      </c>
      <c r="O356" s="71">
        <v>827.69760524730088</v>
      </c>
      <c r="P356" s="71">
        <v>518.70604867313295</v>
      </c>
      <c r="Q356" s="71">
        <v>58.336563681399397</v>
      </c>
      <c r="R356" s="71">
        <v>93.562331927255954</v>
      </c>
      <c r="S356" s="71">
        <v>76.800911910603133</v>
      </c>
      <c r="T356" s="72"/>
      <c r="U356" s="71">
        <v>109450085</v>
      </c>
      <c r="V356" s="71">
        <v>33316</v>
      </c>
      <c r="W356" s="71">
        <v>1887</v>
      </c>
      <c r="X356" s="71">
        <v>321250</v>
      </c>
      <c r="Y356" s="71">
        <v>331143</v>
      </c>
      <c r="Z356" s="71">
        <v>480886</v>
      </c>
      <c r="AA356" s="71">
        <v>103219</v>
      </c>
      <c r="AB356" s="71">
        <v>802936</v>
      </c>
      <c r="AC356" s="71">
        <v>15992954</v>
      </c>
      <c r="AD356" s="71">
        <v>76.800911910603133</v>
      </c>
      <c r="AE356" s="72"/>
      <c r="AF356" s="71">
        <v>1189176200.3995559</v>
      </c>
      <c r="AG356" s="71">
        <v>89702594.299669802</v>
      </c>
      <c r="AH356" s="71">
        <v>12774221.43671727</v>
      </c>
      <c r="AI356" s="71">
        <v>1935035205.7844369</v>
      </c>
      <c r="AJ356" s="71">
        <v>1815408269.0832689</v>
      </c>
      <c r="AK356" s="71">
        <v>0</v>
      </c>
      <c r="AL356" s="71">
        <v>0</v>
      </c>
      <c r="AM356" s="71">
        <v>110039010.61015999</v>
      </c>
      <c r="AN356" s="71">
        <v>0</v>
      </c>
      <c r="AO356" s="71">
        <v>0</v>
      </c>
      <c r="AP356" s="71">
        <v>5152135501.6138086</v>
      </c>
      <c r="AQ356" s="72"/>
      <c r="AR356" s="71">
        <v>6033</v>
      </c>
      <c r="AS356" s="71">
        <v>855</v>
      </c>
      <c r="AT356" s="71">
        <v>1</v>
      </c>
      <c r="AU356" s="71">
        <v>0</v>
      </c>
      <c r="AV356" s="71">
        <v>0</v>
      </c>
      <c r="AW356" s="71">
        <v>1</v>
      </c>
      <c r="AX356" s="71"/>
      <c r="AY356" s="72"/>
      <c r="AZ356" s="71">
        <v>25006.400000000001</v>
      </c>
      <c r="BA356" s="71">
        <v>49503.5</v>
      </c>
      <c r="BB356" s="71">
        <v>25</v>
      </c>
      <c r="BC356" s="71">
        <v>0</v>
      </c>
      <c r="BD356" s="71">
        <v>0</v>
      </c>
      <c r="BE356" s="71">
        <v>5226</v>
      </c>
      <c r="BF356" s="71"/>
      <c r="BG356" s="72"/>
      <c r="BH356" s="71">
        <v>6.02</v>
      </c>
      <c r="BI356" s="71">
        <v>21.789000000000001</v>
      </c>
      <c r="BJ356" s="71">
        <v>1263.0820000000001</v>
      </c>
      <c r="BK356" s="71">
        <v>73.724000000000004</v>
      </c>
      <c r="BL356" s="71">
        <v>313.30199999999996</v>
      </c>
      <c r="BM356" s="71">
        <v>0</v>
      </c>
      <c r="BN356" s="72"/>
      <c r="BO356" s="71">
        <v>2</v>
      </c>
      <c r="BP356" s="71">
        <v>2</v>
      </c>
      <c r="BQ356" s="71">
        <v>38</v>
      </c>
      <c r="BR356" s="71">
        <v>3</v>
      </c>
      <c r="BS356" s="71">
        <v>36</v>
      </c>
      <c r="BT356" s="71">
        <v>0</v>
      </c>
      <c r="BU356"/>
      <c r="BV356" s="70">
        <v>1326.02</v>
      </c>
      <c r="BW356" s="70">
        <v>89.441999999999993</v>
      </c>
      <c r="BX356" s="70">
        <v>207.489</v>
      </c>
      <c r="BY356" s="70">
        <v>4.6520000000000001</v>
      </c>
      <c r="BZ356" s="70">
        <v>50.286999999999999</v>
      </c>
      <c r="CA356" s="70">
        <v>2.7E-2</v>
      </c>
      <c r="CB356" s="70">
        <v>0</v>
      </c>
      <c r="CC356" s="70">
        <v>0</v>
      </c>
      <c r="CD356" s="70">
        <v>0</v>
      </c>
    </row>
    <row r="357" spans="1:82">
      <c r="A357" s="70" t="s">
        <v>1941</v>
      </c>
      <c r="B357" s="70">
        <v>285</v>
      </c>
      <c r="C357" s="70">
        <v>13</v>
      </c>
      <c r="D357" s="70">
        <v>17</v>
      </c>
      <c r="E357" s="70">
        <v>2016</v>
      </c>
      <c r="F357" s="70" t="s">
        <v>155</v>
      </c>
      <c r="G357" s="70" t="s">
        <v>1928</v>
      </c>
      <c r="H357" s="70" t="s">
        <v>1929</v>
      </c>
      <c r="I357" s="148"/>
      <c r="J357" s="71">
        <v>1383.7158014396236</v>
      </c>
      <c r="K357" s="71">
        <v>113.53867323318303</v>
      </c>
      <c r="L357" s="71">
        <v>80.848486570177542</v>
      </c>
      <c r="M357" s="71">
        <v>1414.2883870813721</v>
      </c>
      <c r="N357" s="71">
        <v>1403.2615178606277</v>
      </c>
      <c r="O357" s="71">
        <v>823.90184815228577</v>
      </c>
      <c r="P357" s="71">
        <v>510.77800204006707</v>
      </c>
      <c r="Q357" s="71">
        <v>56.513533068164207</v>
      </c>
      <c r="R357" s="71">
        <v>96.373454968111474</v>
      </c>
      <c r="S357" s="71">
        <v>69.014715678299353</v>
      </c>
      <c r="T357" s="72"/>
      <c r="U357" s="71">
        <v>106656030</v>
      </c>
      <c r="V357" s="71">
        <v>33316</v>
      </c>
      <c r="W357" s="71">
        <v>1887</v>
      </c>
      <c r="X357" s="71">
        <v>321250</v>
      </c>
      <c r="Y357" s="71">
        <v>333780</v>
      </c>
      <c r="Z357" s="71">
        <v>484565</v>
      </c>
      <c r="AA357" s="71">
        <v>105126</v>
      </c>
      <c r="AB357" s="71">
        <v>800112</v>
      </c>
      <c r="AC357" s="71">
        <v>16459637.45837236</v>
      </c>
      <c r="AD357" s="71">
        <v>69.014715678299353</v>
      </c>
      <c r="AE357" s="72"/>
      <c r="AF357" s="71">
        <v>1195005163.9312871</v>
      </c>
      <c r="AG357" s="71">
        <v>73172865.134147093</v>
      </c>
      <c r="AH357" s="71">
        <v>12734044.109401571</v>
      </c>
      <c r="AI357" s="71">
        <v>1982913516.697928</v>
      </c>
      <c r="AJ357" s="71">
        <v>1648660354.694237</v>
      </c>
      <c r="AK357" s="71">
        <v>0</v>
      </c>
      <c r="AL357" s="71">
        <v>0</v>
      </c>
      <c r="AM357" s="71">
        <v>109737182.09619761</v>
      </c>
      <c r="AN357" s="71">
        <v>0</v>
      </c>
      <c r="AO357" s="71">
        <v>0</v>
      </c>
      <c r="AP357" s="71">
        <v>5022223126.6631985</v>
      </c>
      <c r="AQ357" s="72"/>
      <c r="AR357" s="71">
        <v>6562</v>
      </c>
      <c r="AS357" s="71">
        <v>958</v>
      </c>
      <c r="AT357" s="71">
        <v>2</v>
      </c>
      <c r="AU357" s="71">
        <v>0</v>
      </c>
      <c r="AV357" s="71">
        <v>0</v>
      </c>
      <c r="AW357" s="71">
        <v>2</v>
      </c>
      <c r="AX357" s="71"/>
      <c r="AY357" s="72"/>
      <c r="AZ357" s="71">
        <v>27737.599999999999</v>
      </c>
      <c r="BA357" s="71">
        <v>64623.5</v>
      </c>
      <c r="BB357" s="71">
        <v>44.6</v>
      </c>
      <c r="BC357" s="71">
        <v>0</v>
      </c>
      <c r="BD357" s="71">
        <v>0</v>
      </c>
      <c r="BE357" s="71">
        <v>10976</v>
      </c>
      <c r="BF357" s="71"/>
      <c r="BG357" s="72"/>
      <c r="BH357" s="71">
        <v>5.6859999999999999</v>
      </c>
      <c r="BI357" s="71">
        <v>21.838999999999999</v>
      </c>
      <c r="BJ357" s="71">
        <v>1049.3579999999999</v>
      </c>
      <c r="BK357" s="71">
        <v>75.024000000000001</v>
      </c>
      <c r="BL357" s="71">
        <v>293.67900000000003</v>
      </c>
      <c r="BM357" s="71">
        <v>0</v>
      </c>
      <c r="BN357" s="72"/>
      <c r="BO357" s="71">
        <v>2</v>
      </c>
      <c r="BP357" s="71">
        <v>2</v>
      </c>
      <c r="BQ357" s="71">
        <v>40</v>
      </c>
      <c r="BR357" s="71">
        <v>3</v>
      </c>
      <c r="BS357" s="71">
        <v>34</v>
      </c>
      <c r="BT357" s="71">
        <v>0</v>
      </c>
      <c r="BU357"/>
      <c r="BV357" s="70">
        <v>1285.384</v>
      </c>
      <c r="BW357" s="70">
        <v>0</v>
      </c>
      <c r="BX357" s="70">
        <v>160.202</v>
      </c>
      <c r="BY357" s="70">
        <v>0</v>
      </c>
      <c r="BZ357" s="70">
        <v>0</v>
      </c>
      <c r="CA357" s="70">
        <v>0</v>
      </c>
      <c r="CB357" s="70">
        <v>0</v>
      </c>
      <c r="CC357" s="70">
        <v>0</v>
      </c>
      <c r="CD357" s="70">
        <v>0</v>
      </c>
    </row>
    <row r="358" spans="1:82">
      <c r="A358" s="70" t="s">
        <v>1942</v>
      </c>
      <c r="B358" s="70">
        <v>286</v>
      </c>
      <c r="C358" s="70">
        <v>14</v>
      </c>
      <c r="D358" s="70">
        <v>17</v>
      </c>
      <c r="E358" s="70">
        <v>2017</v>
      </c>
      <c r="F358" s="70" t="s">
        <v>156</v>
      </c>
      <c r="G358" s="70" t="s">
        <v>1928</v>
      </c>
      <c r="H358" s="70" t="s">
        <v>1929</v>
      </c>
      <c r="I358" s="148"/>
      <c r="J358" s="71">
        <v>1391.1557548336766</v>
      </c>
      <c r="K358" s="71">
        <v>116.16111056033115</v>
      </c>
      <c r="L358" s="71">
        <v>72.834607877380407</v>
      </c>
      <c r="M358" s="71">
        <v>1362.748119042639</v>
      </c>
      <c r="N358" s="71">
        <v>1498.8620330833653</v>
      </c>
      <c r="O358" s="71">
        <v>815.86340501535028</v>
      </c>
      <c r="P358" s="71">
        <v>502.81102099709301</v>
      </c>
      <c r="Q358" s="71">
        <v>54.421781552097798</v>
      </c>
      <c r="R358" s="71">
        <v>74.214961783174672</v>
      </c>
      <c r="S358" s="71">
        <v>75.679837440946756</v>
      </c>
      <c r="T358" s="72"/>
      <c r="U358" s="71">
        <v>114508301</v>
      </c>
      <c r="V358" s="71">
        <v>33316</v>
      </c>
      <c r="W358" s="71">
        <v>1887</v>
      </c>
      <c r="X358" s="71">
        <v>321250</v>
      </c>
      <c r="Y358" s="71">
        <v>336379</v>
      </c>
      <c r="Z358" s="71">
        <v>487797</v>
      </c>
      <c r="AA358" s="71">
        <v>104146</v>
      </c>
      <c r="AB358" s="71">
        <v>796773</v>
      </c>
      <c r="AC358" s="71">
        <v>12926687</v>
      </c>
      <c r="AD358" s="71">
        <v>75.679837440946756</v>
      </c>
      <c r="AE358" s="72"/>
      <c r="AF358" s="71">
        <v>1242830744.585284</v>
      </c>
      <c r="AG358" s="71">
        <v>83302544.948603719</v>
      </c>
      <c r="AH358" s="71">
        <v>15418597.924922161</v>
      </c>
      <c r="AI358" s="71">
        <v>2038392897.7875149</v>
      </c>
      <c r="AJ358" s="71">
        <v>1773118209.092135</v>
      </c>
      <c r="AK358" s="71">
        <v>0</v>
      </c>
      <c r="AL358" s="71">
        <v>0</v>
      </c>
      <c r="AM358" s="71">
        <v>109450222.81156319</v>
      </c>
      <c r="AN358" s="71">
        <v>0</v>
      </c>
      <c r="AO358" s="71">
        <v>0</v>
      </c>
      <c r="AP358" s="71">
        <v>5262513217.1500225</v>
      </c>
      <c r="AQ358" s="72"/>
      <c r="AR358" s="71">
        <v>7045</v>
      </c>
      <c r="AS358" s="71">
        <v>1047</v>
      </c>
      <c r="AT358" s="71">
        <v>2</v>
      </c>
      <c r="AU358" s="71">
        <v>0</v>
      </c>
      <c r="AV358" s="71">
        <v>0</v>
      </c>
      <c r="AW358" s="71">
        <v>2</v>
      </c>
      <c r="AX358" s="71"/>
      <c r="AY358" s="72"/>
      <c r="AZ358" s="71">
        <v>30264.5</v>
      </c>
      <c r="BA358" s="71">
        <v>70964.700000000012</v>
      </c>
      <c r="BB358" s="71">
        <v>44.6</v>
      </c>
      <c r="BC358" s="71">
        <v>0</v>
      </c>
      <c r="BD358" s="71">
        <v>0</v>
      </c>
      <c r="BE358" s="71">
        <v>10976</v>
      </c>
      <c r="BF358" s="71"/>
      <c r="BG358" s="72"/>
      <c r="BH358" s="71">
        <v>6.81</v>
      </c>
      <c r="BI358" s="71">
        <v>22.126999999999999</v>
      </c>
      <c r="BJ358" s="71">
        <v>1195.222</v>
      </c>
      <c r="BK358" s="71">
        <v>78.296999999999997</v>
      </c>
      <c r="BL358" s="71">
        <v>276.39999999999998</v>
      </c>
      <c r="BM358" s="71">
        <v>0</v>
      </c>
      <c r="BN358" s="72"/>
      <c r="BO358" s="71">
        <v>2</v>
      </c>
      <c r="BP358" s="71">
        <v>2</v>
      </c>
      <c r="BQ358" s="71">
        <v>41</v>
      </c>
      <c r="BR358" s="71">
        <v>3</v>
      </c>
      <c r="BS358" s="71">
        <v>32</v>
      </c>
      <c r="BT358" s="71">
        <v>0</v>
      </c>
      <c r="BU358"/>
      <c r="BV358" s="70">
        <v>1308.8209999999999</v>
      </c>
      <c r="BW358" s="70">
        <v>63.793999999999997</v>
      </c>
      <c r="BX358" s="70">
        <v>152.15600000000001</v>
      </c>
      <c r="BY358" s="70">
        <v>4.1390000000000002</v>
      </c>
      <c r="BZ358" s="70">
        <v>49.945999999999998</v>
      </c>
      <c r="CA358" s="70">
        <v>0</v>
      </c>
      <c r="CB358" s="70">
        <v>0</v>
      </c>
      <c r="CC358" s="70">
        <v>0</v>
      </c>
      <c r="CD358" s="70">
        <v>0</v>
      </c>
    </row>
    <row r="359" spans="1:82">
      <c r="A359" s="70" t="s">
        <v>1943</v>
      </c>
      <c r="B359" s="70">
        <v>287</v>
      </c>
      <c r="C359" s="70">
        <v>15</v>
      </c>
      <c r="D359" s="70">
        <v>17</v>
      </c>
      <c r="E359" s="70">
        <v>2018</v>
      </c>
      <c r="F359" s="70" t="s">
        <v>183</v>
      </c>
      <c r="G359" s="70" t="s">
        <v>1928</v>
      </c>
      <c r="H359" s="70" t="s">
        <v>1929</v>
      </c>
      <c r="I359" s="148"/>
      <c r="J359" s="71">
        <v>1424.3933475120875</v>
      </c>
      <c r="K359" s="71">
        <v>106.36652716123623</v>
      </c>
      <c r="L359" s="71">
        <v>67.863427932637208</v>
      </c>
      <c r="M359" s="71">
        <v>1329.7753537011954</v>
      </c>
      <c r="N359" s="71">
        <v>1414.460464757092</v>
      </c>
      <c r="O359" s="71">
        <v>803.3430744922947</v>
      </c>
      <c r="P359" s="71">
        <v>497.31359257607852</v>
      </c>
      <c r="Q359" s="71">
        <v>50.252634600491703</v>
      </c>
      <c r="R359" s="71">
        <v>73.723141541712536</v>
      </c>
      <c r="S359" s="71">
        <v>79.724290591564582</v>
      </c>
      <c r="T359" s="72"/>
      <c r="U359" s="71">
        <v>117544299</v>
      </c>
      <c r="V359" s="71">
        <v>33316</v>
      </c>
      <c r="W359" s="71">
        <v>1887</v>
      </c>
      <c r="X359" s="71">
        <v>321250</v>
      </c>
      <c r="Y359" s="71">
        <v>338830</v>
      </c>
      <c r="Z359" s="71">
        <v>489508</v>
      </c>
      <c r="AA359" s="71">
        <v>104043</v>
      </c>
      <c r="AB359" s="71">
        <v>792868</v>
      </c>
      <c r="AC359" s="71">
        <v>12790696.5</v>
      </c>
      <c r="AD359" s="71">
        <v>79.724290591564582</v>
      </c>
      <c r="AE359" s="72"/>
      <c r="AF359" s="71">
        <v>1270734264.010505</v>
      </c>
      <c r="AG359" s="71">
        <v>73050911.06966649</v>
      </c>
      <c r="AH359" s="71">
        <v>14579741.049566509</v>
      </c>
      <c r="AI359" s="71">
        <v>1927405482.005754</v>
      </c>
      <c r="AJ359" s="71">
        <v>1757442111.133743</v>
      </c>
      <c r="AK359" s="71">
        <v>0</v>
      </c>
      <c r="AL359" s="71">
        <v>0</v>
      </c>
      <c r="AM359" s="71">
        <v>109139160.8477236</v>
      </c>
      <c r="AN359" s="71">
        <v>0</v>
      </c>
      <c r="AO359" s="71">
        <v>0</v>
      </c>
      <c r="AP359" s="71">
        <v>5152351670.1169586</v>
      </c>
      <c r="AQ359" s="72"/>
      <c r="AR359" s="71">
        <v>7631</v>
      </c>
      <c r="AS359" s="71">
        <v>1128</v>
      </c>
      <c r="AT359" s="71">
        <v>2</v>
      </c>
      <c r="AU359" s="71">
        <v>0</v>
      </c>
      <c r="AV359" s="71">
        <v>0</v>
      </c>
      <c r="AW359" s="71">
        <v>2</v>
      </c>
      <c r="AX359" s="71"/>
      <c r="AY359" s="72"/>
      <c r="AZ359" s="71">
        <v>33304.699999999983</v>
      </c>
      <c r="BA359" s="71">
        <v>118863</v>
      </c>
      <c r="BB359" s="71">
        <v>45</v>
      </c>
      <c r="BC359" s="71">
        <v>0</v>
      </c>
      <c r="BD359" s="71">
        <v>0</v>
      </c>
      <c r="BE359" s="71">
        <v>10976</v>
      </c>
      <c r="BF359" s="71"/>
      <c r="BG359" s="72"/>
      <c r="BH359" s="71">
        <v>5.391</v>
      </c>
      <c r="BI359" s="71">
        <v>56.454999999999998</v>
      </c>
      <c r="BJ359" s="71">
        <v>1167.944</v>
      </c>
      <c r="BK359" s="71">
        <v>62.133000000000003</v>
      </c>
      <c r="BL359" s="71">
        <v>268.84199999999998</v>
      </c>
      <c r="BM359" s="71">
        <v>0</v>
      </c>
      <c r="BN359" s="72"/>
      <c r="BO359" s="71">
        <v>2</v>
      </c>
      <c r="BP359" s="71">
        <v>2</v>
      </c>
      <c r="BQ359" s="71">
        <v>42</v>
      </c>
      <c r="BR359" s="71">
        <v>3</v>
      </c>
      <c r="BS359" s="71">
        <v>31</v>
      </c>
      <c r="BT359" s="71">
        <v>0</v>
      </c>
      <c r="BU359"/>
      <c r="BV359" s="70">
        <v>1261.3879999999999</v>
      </c>
      <c r="BW359" s="70">
        <v>61.936999999999998</v>
      </c>
      <c r="BX359" s="70">
        <v>149.29400000000001</v>
      </c>
      <c r="BY359" s="70">
        <v>38.912999999999997</v>
      </c>
      <c r="BZ359" s="70">
        <v>49.232999999999997</v>
      </c>
      <c r="CA359" s="70">
        <v>0</v>
      </c>
      <c r="CB359" s="70">
        <v>0</v>
      </c>
      <c r="CC359" s="70">
        <v>0</v>
      </c>
      <c r="CD359" s="70">
        <v>0</v>
      </c>
    </row>
    <row r="360" spans="1:82">
      <c r="A360" s="70" t="s">
        <v>1944</v>
      </c>
      <c r="B360" s="70">
        <v>288</v>
      </c>
      <c r="C360" s="70">
        <v>16</v>
      </c>
      <c r="D360" s="70">
        <v>17</v>
      </c>
      <c r="E360" s="70">
        <v>2019</v>
      </c>
      <c r="F360" s="70" t="s">
        <v>158</v>
      </c>
      <c r="G360" s="70" t="s">
        <v>1928</v>
      </c>
      <c r="H360" s="70" t="s">
        <v>1929</v>
      </c>
      <c r="I360" s="148"/>
      <c r="J360" s="71">
        <v>1307.8404745959563</v>
      </c>
      <c r="K360" s="71">
        <v>119.81188654659654</v>
      </c>
      <c r="L360" s="71">
        <v>68.501632532869877</v>
      </c>
      <c r="M360" s="71">
        <v>1349.1306196887813</v>
      </c>
      <c r="N360" s="71">
        <v>1371.0066572069059</v>
      </c>
      <c r="O360" s="71">
        <v>784.05184859081385</v>
      </c>
      <c r="P360" s="71">
        <v>479.91251573061862</v>
      </c>
      <c r="Q360" s="71">
        <v>48.656348252739697</v>
      </c>
      <c r="R360" s="71">
        <v>76.517315780922161</v>
      </c>
      <c r="S360" s="71">
        <v>82.423006947702888</v>
      </c>
      <c r="T360" s="72"/>
      <c r="U360" s="71">
        <v>114689766</v>
      </c>
      <c r="V360" s="71">
        <v>33316</v>
      </c>
      <c r="W360" s="71">
        <v>1887</v>
      </c>
      <c r="X360" s="71">
        <v>321250</v>
      </c>
      <c r="Y360" s="71">
        <v>340913</v>
      </c>
      <c r="Z360" s="71">
        <v>490869</v>
      </c>
      <c r="AA360" s="71">
        <v>99651</v>
      </c>
      <c r="AB360" s="71">
        <v>788465</v>
      </c>
      <c r="AC360" s="71">
        <v>13492912</v>
      </c>
      <c r="AD360" s="71">
        <v>82.423006947702888</v>
      </c>
      <c r="AE360" s="72"/>
      <c r="AF360" s="71">
        <v>1141235580.5852981</v>
      </c>
      <c r="AG360" s="71">
        <v>71184430.541416079</v>
      </c>
      <c r="AH360" s="71">
        <v>15419810.94744185</v>
      </c>
      <c r="AI360" s="71">
        <v>1990492765.889828</v>
      </c>
      <c r="AJ360" s="71">
        <v>1710281933.9551361</v>
      </c>
      <c r="AK360" s="71">
        <v>0</v>
      </c>
      <c r="AL360" s="71">
        <v>0</v>
      </c>
      <c r="AM360" s="71">
        <v>107382997.43865788</v>
      </c>
      <c r="AN360" s="71">
        <v>0</v>
      </c>
      <c r="AO360" s="71">
        <v>0</v>
      </c>
      <c r="AP360" s="71">
        <v>5035997519.3577776</v>
      </c>
      <c r="AQ360" s="72"/>
      <c r="AR360" s="71">
        <v>8117</v>
      </c>
      <c r="AS360" s="71">
        <v>1217</v>
      </c>
      <c r="AT360" s="71">
        <v>3</v>
      </c>
      <c r="AU360" s="71">
        <v>0</v>
      </c>
      <c r="AV360" s="71">
        <v>0</v>
      </c>
      <c r="AW360" s="71">
        <v>2</v>
      </c>
      <c r="AX360" s="71"/>
      <c r="AY360" s="72"/>
      <c r="AZ360" s="71">
        <v>35789.800000000017</v>
      </c>
      <c r="BA360" s="71">
        <v>120997.1</v>
      </c>
      <c r="BB360" s="71">
        <v>64.400000000000006</v>
      </c>
      <c r="BC360" s="71">
        <v>0</v>
      </c>
      <c r="BD360" s="71">
        <v>0</v>
      </c>
      <c r="BE360" s="71">
        <v>10976</v>
      </c>
      <c r="BF360" s="71"/>
      <c r="BG360" s="72"/>
      <c r="BH360" s="71">
        <v>4.9779999999999998</v>
      </c>
      <c r="BI360" s="71">
        <v>18.146999999999998</v>
      </c>
      <c r="BJ360" s="71">
        <v>1172.1130000000001</v>
      </c>
      <c r="BK360" s="71">
        <v>60.866999999999997</v>
      </c>
      <c r="BL360" s="71">
        <v>270.916</v>
      </c>
      <c r="BM360" s="71">
        <v>0</v>
      </c>
      <c r="BN360" s="72"/>
      <c r="BO360" s="71">
        <v>2</v>
      </c>
      <c r="BP360" s="71">
        <v>1</v>
      </c>
      <c r="BQ360" s="71">
        <v>41</v>
      </c>
      <c r="BR360" s="71">
        <v>3</v>
      </c>
      <c r="BS360" s="71">
        <v>31</v>
      </c>
      <c r="BT360" s="71">
        <v>0</v>
      </c>
      <c r="BU360"/>
      <c r="BV360" s="70">
        <v>1268.598</v>
      </c>
      <c r="BW360" s="70">
        <v>58.63</v>
      </c>
      <c r="BX360" s="70">
        <v>147.34</v>
      </c>
      <c r="BY360" s="70">
        <v>4.42</v>
      </c>
      <c r="BZ360" s="70">
        <v>48.033000000000001</v>
      </c>
      <c r="CA360" s="70">
        <v>0</v>
      </c>
      <c r="CB360" s="70">
        <v>0</v>
      </c>
      <c r="CC360" s="70">
        <v>0</v>
      </c>
      <c r="CD360" s="70">
        <v>0</v>
      </c>
    </row>
    <row r="361" spans="1:82">
      <c r="A361" s="70" t="s">
        <v>1945</v>
      </c>
      <c r="B361" s="70">
        <v>289</v>
      </c>
      <c r="C361" s="70">
        <v>17</v>
      </c>
      <c r="D361" s="70">
        <v>17</v>
      </c>
      <c r="E361" s="70">
        <v>2020</v>
      </c>
      <c r="F361" s="70" t="s">
        <v>159</v>
      </c>
      <c r="G361" s="70" t="s">
        <v>1928</v>
      </c>
      <c r="H361" s="70" t="s">
        <v>1929</v>
      </c>
      <c r="I361" s="148"/>
      <c r="J361" s="71">
        <v>1168.048158610902</v>
      </c>
      <c r="K361" s="71">
        <v>128.42606940793266</v>
      </c>
      <c r="L361" s="71">
        <v>86.362897216008406</v>
      </c>
      <c r="M361" s="71">
        <v>1180.0318804189053</v>
      </c>
      <c r="N361" s="71">
        <v>1291.1665225448887</v>
      </c>
      <c r="O361" s="71">
        <v>688.89808340636489</v>
      </c>
      <c r="P361" s="71">
        <v>449.3126048103415</v>
      </c>
      <c r="Q361" s="71">
        <v>46.270842744663902</v>
      </c>
      <c r="R361" s="71">
        <v>77.38410650898885</v>
      </c>
      <c r="S361" s="71">
        <v>83.438198808661937</v>
      </c>
      <c r="T361" s="72"/>
      <c r="U361" s="71">
        <v>108339119</v>
      </c>
      <c r="V361" s="71">
        <v>32308</v>
      </c>
      <c r="W361" s="71">
        <v>2514</v>
      </c>
      <c r="X361" s="71">
        <v>317836</v>
      </c>
      <c r="Y361" s="71">
        <v>343589</v>
      </c>
      <c r="Z361" s="71">
        <v>492268</v>
      </c>
      <c r="AA361" s="71">
        <v>99165</v>
      </c>
      <c r="AB361" s="71">
        <v>784774</v>
      </c>
      <c r="AC361" s="71">
        <v>13717862.499999998</v>
      </c>
      <c r="AD361" s="71">
        <v>83.438198808661937</v>
      </c>
      <c r="AE361" s="72"/>
      <c r="AF361" s="71">
        <v>1046540909.3071851</v>
      </c>
      <c r="AG361" s="71">
        <v>72929868.052463725</v>
      </c>
      <c r="AH361" s="71">
        <v>19956372.488139644</v>
      </c>
      <c r="AI361" s="71">
        <v>1848720519.0810113</v>
      </c>
      <c r="AJ361" s="71">
        <v>1681847459.409394</v>
      </c>
      <c r="AK361" s="71"/>
      <c r="AL361" s="71"/>
      <c r="AM361" s="71">
        <v>102421726.02099302</v>
      </c>
      <c r="AN361" s="71"/>
      <c r="AO361" s="71"/>
      <c r="AP361" s="71">
        <v>4772416854.3591871</v>
      </c>
      <c r="AQ361" s="72"/>
      <c r="AR361" s="71">
        <v>8594</v>
      </c>
      <c r="AS361" s="71">
        <v>1259</v>
      </c>
      <c r="AT361" s="71">
        <v>3</v>
      </c>
      <c r="AU361" s="71">
        <v>0</v>
      </c>
      <c r="AV361" s="71">
        <v>0</v>
      </c>
      <c r="AW361" s="71">
        <v>2</v>
      </c>
      <c r="AX361" s="71"/>
      <c r="AY361" s="72"/>
      <c r="AZ361" s="71">
        <v>38243.700000000157</v>
      </c>
      <c r="BA361" s="71">
        <v>122238.4999999998</v>
      </c>
      <c r="BB361" s="71">
        <v>64.400000000000006</v>
      </c>
      <c r="BC361" s="71">
        <v>0</v>
      </c>
      <c r="BD361" s="71">
        <v>0</v>
      </c>
      <c r="BE361" s="71">
        <v>10976</v>
      </c>
      <c r="BF361" s="71"/>
      <c r="BG361" s="72"/>
      <c r="BH361" s="71">
        <v>3.8959999999999999</v>
      </c>
      <c r="BI361" s="71">
        <v>58.530999999999999</v>
      </c>
      <c r="BJ361" s="71">
        <v>1080.354</v>
      </c>
      <c r="BK361" s="71">
        <v>11.286</v>
      </c>
      <c r="BL361" s="71">
        <v>256.36700000000002</v>
      </c>
      <c r="BM361" s="71">
        <v>0</v>
      </c>
      <c r="BN361" s="72"/>
      <c r="BO361" s="71">
        <v>1</v>
      </c>
      <c r="BP361" s="71">
        <v>2</v>
      </c>
      <c r="BQ361" s="71">
        <v>41</v>
      </c>
      <c r="BR361" s="71">
        <v>1</v>
      </c>
      <c r="BS361" s="71">
        <v>25</v>
      </c>
      <c r="BT361" s="71">
        <v>0</v>
      </c>
      <c r="BU361"/>
      <c r="BV361" s="70">
        <v>1135.2360000000001</v>
      </c>
      <c r="BW361" s="70">
        <v>48.884999999999998</v>
      </c>
      <c r="BX361" s="70">
        <v>166.62100000000001</v>
      </c>
      <c r="BY361" s="70">
        <v>18.047999999999998</v>
      </c>
      <c r="BZ361" s="70">
        <v>41.643999999999998</v>
      </c>
      <c r="CA361" s="70">
        <v>0</v>
      </c>
      <c r="CB361" s="70">
        <v>0</v>
      </c>
      <c r="CC361" s="70">
        <v>0</v>
      </c>
      <c r="CD361" s="70">
        <v>0</v>
      </c>
    </row>
    <row r="362" spans="1:82">
      <c r="A362" s="70" t="s">
        <v>1946</v>
      </c>
      <c r="B362" s="70">
        <v>289</v>
      </c>
      <c r="C362" s="70">
        <v>18</v>
      </c>
      <c r="D362" s="70">
        <v>17</v>
      </c>
      <c r="E362" s="70">
        <v>2021</v>
      </c>
      <c r="F362" s="70" t="s">
        <v>160</v>
      </c>
      <c r="G362" s="70" t="s">
        <v>1928</v>
      </c>
      <c r="H362" s="70" t="s">
        <v>1929</v>
      </c>
      <c r="I362" s="148"/>
      <c r="J362" s="71">
        <v>1229.7564552495692</v>
      </c>
      <c r="K362" s="71">
        <v>105.36102024997646</v>
      </c>
      <c r="L362" s="71">
        <v>62.906098551357601</v>
      </c>
      <c r="M362" s="71">
        <v>1318.4139368966655</v>
      </c>
      <c r="N362" s="71">
        <v>1194.3956373430535</v>
      </c>
      <c r="O362" s="71">
        <v>668.59960878913535</v>
      </c>
      <c r="P362" s="71">
        <v>458.24402188864644</v>
      </c>
      <c r="Q362" s="71">
        <v>45.519347959437297</v>
      </c>
      <c r="R362" s="71">
        <v>79.121599555760497</v>
      </c>
      <c r="S362" s="71">
        <v>83.719257332527476</v>
      </c>
      <c r="T362" s="72"/>
      <c r="U362" s="71">
        <v>118507730</v>
      </c>
      <c r="V362" s="71">
        <v>32308</v>
      </c>
      <c r="W362" s="71">
        <v>2514</v>
      </c>
      <c r="X362" s="71">
        <v>317836</v>
      </c>
      <c r="Y362" s="71">
        <v>345556</v>
      </c>
      <c r="Z362" s="71">
        <v>491930</v>
      </c>
      <c r="AA362" s="71">
        <v>98619</v>
      </c>
      <c r="AB362" s="71">
        <v>779613</v>
      </c>
      <c r="AC362" s="71">
        <v>13606736.499999998</v>
      </c>
      <c r="AD362" s="71">
        <v>83.719257332527476</v>
      </c>
      <c r="AE362" s="72"/>
      <c r="AF362" s="71">
        <v>1066202057.314561</v>
      </c>
      <c r="AG362" s="71">
        <v>72958897.363062218</v>
      </c>
      <c r="AH362" s="71">
        <v>13610044.072548948</v>
      </c>
      <c r="AI362" s="71">
        <v>2036928132.0823057</v>
      </c>
      <c r="AJ362" s="71">
        <v>1446753978.873821</v>
      </c>
      <c r="AK362" s="71">
        <v>0</v>
      </c>
      <c r="AL362" s="71">
        <v>0</v>
      </c>
      <c r="AM362" s="71">
        <v>102335033.36550465</v>
      </c>
      <c r="AN362" s="71">
        <v>0</v>
      </c>
      <c r="AO362" s="71">
        <v>0</v>
      </c>
      <c r="AP362" s="71">
        <v>4738788143.0718031</v>
      </c>
      <c r="AQ362" s="72"/>
      <c r="AR362" s="71">
        <v>9116</v>
      </c>
      <c r="AS362" s="71">
        <v>1284</v>
      </c>
      <c r="AT362" s="71">
        <v>3</v>
      </c>
      <c r="AU362" s="71">
        <v>1</v>
      </c>
      <c r="AV362" s="71">
        <v>0</v>
      </c>
      <c r="AW362" s="71">
        <v>2</v>
      </c>
      <c r="AX362" s="71"/>
      <c r="AY362" s="72"/>
      <c r="AZ362" s="71">
        <v>41149.500000000276</v>
      </c>
      <c r="BA362" s="71">
        <v>123109.5999999998</v>
      </c>
      <c r="BB362" s="71">
        <v>64.400000000000006</v>
      </c>
      <c r="BC362" s="71">
        <v>9</v>
      </c>
      <c r="BD362" s="71">
        <v>0</v>
      </c>
      <c r="BE362" s="71">
        <v>10976</v>
      </c>
      <c r="BF362" s="71"/>
      <c r="BG362" s="72"/>
      <c r="BH362" s="71">
        <v>3.274</v>
      </c>
      <c r="BI362" s="71">
        <v>41.933</v>
      </c>
      <c r="BJ362" s="71">
        <v>1127.893</v>
      </c>
      <c r="BK362" s="71">
        <v>11.111000000000001</v>
      </c>
      <c r="BL362" s="71">
        <v>264.10000000000002</v>
      </c>
      <c r="BM362" s="71">
        <v>0</v>
      </c>
      <c r="BN362" s="72"/>
      <c r="BO362" s="71">
        <v>1</v>
      </c>
      <c r="BP362" s="71">
        <v>2</v>
      </c>
      <c r="BQ362" s="71">
        <v>41</v>
      </c>
      <c r="BR362" s="71">
        <v>1</v>
      </c>
      <c r="BS362" s="71">
        <v>26</v>
      </c>
      <c r="BT362" s="71">
        <v>0</v>
      </c>
      <c r="BU362"/>
      <c r="BV362" s="70">
        <v>1163.6369999999999</v>
      </c>
      <c r="BW362" s="70">
        <v>55.578000000000003</v>
      </c>
      <c r="BX362" s="70">
        <v>172.02799999999999</v>
      </c>
      <c r="BY362" s="70">
        <v>11.547000000000001</v>
      </c>
      <c r="BZ362" s="70">
        <v>45.521000000000001</v>
      </c>
      <c r="CA362" s="70">
        <v>0</v>
      </c>
      <c r="CB362" s="70">
        <v>0</v>
      </c>
      <c r="CC362" s="70">
        <v>0</v>
      </c>
      <c r="CD362" s="70">
        <v>0</v>
      </c>
    </row>
    <row r="363" spans="1:82">
      <c r="A363" s="70" t="s">
        <v>1947</v>
      </c>
      <c r="B363" s="70">
        <v>289</v>
      </c>
      <c r="C363" s="70">
        <v>19</v>
      </c>
      <c r="D363" s="70">
        <v>17</v>
      </c>
      <c r="E363" s="70">
        <v>2022</v>
      </c>
      <c r="F363" s="70" t="s">
        <v>161</v>
      </c>
      <c r="G363" s="70" t="s">
        <v>1928</v>
      </c>
      <c r="H363" s="70" t="s">
        <v>1929</v>
      </c>
      <c r="I363" s="148"/>
      <c r="J363" s="71">
        <v>1138.8120297364237</v>
      </c>
      <c r="K363" s="71">
        <v>107.60134101006892</v>
      </c>
      <c r="L363" s="71">
        <v>63.190965716264088</v>
      </c>
      <c r="M363" s="71">
        <v>1234.5949549199045</v>
      </c>
      <c r="N363" s="71">
        <v>1203.9196528832904</v>
      </c>
      <c r="O363" s="71">
        <v>705.67897148547809</v>
      </c>
      <c r="P363" s="71">
        <v>451.90331732957242</v>
      </c>
      <c r="Q363" s="71">
        <v>45.560195294027615</v>
      </c>
      <c r="R363" s="71">
        <v>71.212930624732252</v>
      </c>
      <c r="S363" s="71">
        <v>81.208581926074629</v>
      </c>
      <c r="T363" s="72"/>
      <c r="U363" s="71">
        <v>121944910</v>
      </c>
      <c r="V363" s="71">
        <v>32308</v>
      </c>
      <c r="W363" s="71">
        <v>2514</v>
      </c>
      <c r="X363" s="71">
        <v>317836</v>
      </c>
      <c r="Y363" s="71">
        <v>347609</v>
      </c>
      <c r="Z363" s="71">
        <v>493307</v>
      </c>
      <c r="AA363" s="71">
        <v>98737</v>
      </c>
      <c r="AB363" s="71">
        <v>773914</v>
      </c>
      <c r="AC363" s="71">
        <v>12400474.5</v>
      </c>
      <c r="AD363" s="71">
        <v>81.208581926074629</v>
      </c>
      <c r="AE363" s="72"/>
      <c r="AF363" s="71">
        <v>1043231687.5096221</v>
      </c>
      <c r="AG363" s="71">
        <v>71469953.43058385</v>
      </c>
      <c r="AH363" s="71">
        <v>16468576.904333599</v>
      </c>
      <c r="AI363" s="71">
        <v>1877854967.8910189</v>
      </c>
      <c r="AJ363" s="71">
        <v>1631033848.5400238</v>
      </c>
      <c r="AK363" s="71">
        <v>0</v>
      </c>
      <c r="AL363" s="71">
        <v>0</v>
      </c>
      <c r="AM363" s="71">
        <v>99933420.923788428</v>
      </c>
      <c r="AN363" s="71">
        <v>0</v>
      </c>
      <c r="AO363" s="71">
        <v>0</v>
      </c>
      <c r="AP363" s="71">
        <v>4739992455.1993704</v>
      </c>
      <c r="AQ363" s="72"/>
      <c r="AR363" s="71">
        <v>9727</v>
      </c>
      <c r="AS363" s="71">
        <v>1308</v>
      </c>
      <c r="AT363" s="71">
        <v>4</v>
      </c>
      <c r="AU363" s="71">
        <v>1</v>
      </c>
      <c r="AV363" s="71">
        <v>0</v>
      </c>
      <c r="AW363" s="71">
        <v>2</v>
      </c>
      <c r="AX363" s="71"/>
      <c r="AY363" s="72"/>
      <c r="AZ363" s="71">
        <v>44464.000000000364</v>
      </c>
      <c r="BA363" s="71">
        <v>123858.29999999986</v>
      </c>
      <c r="BB363" s="71">
        <v>84.2</v>
      </c>
      <c r="BC363" s="71">
        <v>9</v>
      </c>
      <c r="BD363" s="71">
        <v>0</v>
      </c>
      <c r="BE363" s="71">
        <v>10976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1948</v>
      </c>
      <c r="B364" s="70">
        <v>289</v>
      </c>
      <c r="C364" s="70">
        <v>20</v>
      </c>
      <c r="D364" s="70">
        <v>17</v>
      </c>
      <c r="E364" s="70">
        <v>2023</v>
      </c>
      <c r="F364" s="70" t="s">
        <v>1539</v>
      </c>
      <c r="G364" s="70" t="s">
        <v>1928</v>
      </c>
      <c r="H364" s="70" t="s">
        <v>1929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10583</v>
      </c>
      <c r="AS364" s="71">
        <v>1324</v>
      </c>
      <c r="AT364" s="71">
        <v>3</v>
      </c>
      <c r="AU364" s="71">
        <v>1</v>
      </c>
      <c r="AV364" s="71">
        <v>0</v>
      </c>
      <c r="AW364" s="71">
        <v>2</v>
      </c>
      <c r="AX364" s="71"/>
      <c r="AY364" s="72"/>
      <c r="AZ364" s="71">
        <v>49040.000000000589</v>
      </c>
      <c r="BA364" s="71">
        <v>125157.89999999985</v>
      </c>
      <c r="BB364" s="71">
        <v>59.2</v>
      </c>
      <c r="BC364" s="71">
        <v>9</v>
      </c>
      <c r="BD364" s="71">
        <v>0</v>
      </c>
      <c r="BE364" s="71">
        <v>12816.41</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1949</v>
      </c>
      <c r="B365" s="70">
        <v>289</v>
      </c>
      <c r="C365" s="70">
        <v>21</v>
      </c>
      <c r="D365" s="70">
        <v>17</v>
      </c>
      <c r="E365" s="70">
        <v>2024</v>
      </c>
      <c r="F365" s="70" t="s">
        <v>1585</v>
      </c>
      <c r="G365" s="70" t="s">
        <v>1928</v>
      </c>
      <c r="H365" s="70" t="s">
        <v>1929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1950</v>
      </c>
      <c r="B366" s="70">
        <v>307</v>
      </c>
      <c r="C366" s="70">
        <v>1</v>
      </c>
      <c r="D366" s="70">
        <v>19</v>
      </c>
      <c r="E366" s="70">
        <v>1990</v>
      </c>
      <c r="F366" s="70" t="s">
        <v>787</v>
      </c>
      <c r="G366" s="70" t="s">
        <v>1951</v>
      </c>
      <c r="H366" s="70" t="s">
        <v>1952</v>
      </c>
      <c r="I366" s="148"/>
      <c r="J366" s="71">
        <v>71.313516962888542</v>
      </c>
      <c r="K366" s="71">
        <v>60.945000278083533</v>
      </c>
      <c r="L366" s="71">
        <v>7.1157192042819739</v>
      </c>
      <c r="M366" s="71">
        <v>327.92387598614079</v>
      </c>
      <c r="N366" s="71">
        <v>552.86158146168793</v>
      </c>
      <c r="O366" s="71">
        <v>387.95882156494639</v>
      </c>
      <c r="P366" s="71">
        <v>247.5710609193759</v>
      </c>
      <c r="Q366" s="71">
        <v>38.102970722846699</v>
      </c>
      <c r="R366" s="71">
        <v>0</v>
      </c>
      <c r="S366" s="71">
        <v>47.916335196294767</v>
      </c>
      <c r="T366" s="72"/>
      <c r="U366" s="71">
        <v>17788845</v>
      </c>
      <c r="V366" s="71">
        <v>23400</v>
      </c>
      <c r="W366" s="71">
        <v>65</v>
      </c>
      <c r="X366" s="71">
        <v>136783</v>
      </c>
      <c r="Y366" s="71">
        <v>242021</v>
      </c>
      <c r="Z366" s="71">
        <v>159572</v>
      </c>
      <c r="AA366" s="71">
        <v>60113</v>
      </c>
      <c r="AB366" s="71">
        <v>618663</v>
      </c>
      <c r="AC366" s="71">
        <v>0</v>
      </c>
      <c r="AD366" s="71">
        <v>47.916335196294767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1953</v>
      </c>
      <c r="B367" s="70">
        <v>308</v>
      </c>
      <c r="C367" s="70">
        <v>2</v>
      </c>
      <c r="D367" s="70">
        <v>19</v>
      </c>
      <c r="E367" s="70">
        <v>2005</v>
      </c>
      <c r="F367" s="70" t="s">
        <v>789</v>
      </c>
      <c r="G367" s="70" t="s">
        <v>1951</v>
      </c>
      <c r="H367" s="70" t="s">
        <v>1952</v>
      </c>
      <c r="I367" s="148"/>
      <c r="J367" s="71">
        <v>72.564360778395312</v>
      </c>
      <c r="K367" s="71">
        <v>39.924553068332003</v>
      </c>
      <c r="L367" s="71">
        <v>10.48981159950374</v>
      </c>
      <c r="M367" s="71">
        <v>541.42442599654373</v>
      </c>
      <c r="N367" s="71">
        <v>836.40932113142685</v>
      </c>
      <c r="O367" s="71">
        <v>381.02927355610939</v>
      </c>
      <c r="P367" s="71">
        <v>208.09615328947211</v>
      </c>
      <c r="Q367" s="71">
        <v>39.8133527593032</v>
      </c>
      <c r="R367" s="71">
        <v>0</v>
      </c>
      <c r="S367" s="71">
        <v>42.003980460988153</v>
      </c>
      <c r="T367" s="72"/>
      <c r="U367" s="71">
        <v>9221225</v>
      </c>
      <c r="V367" s="71">
        <v>18710</v>
      </c>
      <c r="W367" s="71">
        <v>126</v>
      </c>
      <c r="X367" s="71">
        <v>128940</v>
      </c>
      <c r="Y367" s="71">
        <v>316012</v>
      </c>
      <c r="Z367" s="71">
        <v>181357</v>
      </c>
      <c r="AA367" s="71">
        <v>41382</v>
      </c>
      <c r="AB367" s="71">
        <v>675784</v>
      </c>
      <c r="AC367" s="71">
        <v>0</v>
      </c>
      <c r="AD367" s="71">
        <v>42.003980460988153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1954</v>
      </c>
      <c r="B368" s="70">
        <v>309</v>
      </c>
      <c r="C368" s="70">
        <v>3</v>
      </c>
      <c r="D368" s="70">
        <v>19</v>
      </c>
      <c r="E368" s="70">
        <v>2006</v>
      </c>
      <c r="F368" s="70" t="s">
        <v>790</v>
      </c>
      <c r="G368" s="1064" t="s">
        <v>1951</v>
      </c>
      <c r="H368" s="70" t="s">
        <v>1952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1955</v>
      </c>
      <c r="B369" s="70">
        <v>310</v>
      </c>
      <c r="C369" s="70">
        <v>4</v>
      </c>
      <c r="D369" s="70">
        <v>19</v>
      </c>
      <c r="E369" s="70">
        <v>2007</v>
      </c>
      <c r="F369" s="70" t="s">
        <v>791</v>
      </c>
      <c r="G369" s="1064" t="s">
        <v>1951</v>
      </c>
      <c r="H369" s="70" t="s">
        <v>1952</v>
      </c>
      <c r="I369" s="148"/>
      <c r="J369" s="71">
        <v>90.230521232293427</v>
      </c>
      <c r="K369" s="71">
        <v>42.653663093378803</v>
      </c>
      <c r="L369" s="71">
        <v>13.505879521791529</v>
      </c>
      <c r="M369" s="71">
        <v>592.85258314680686</v>
      </c>
      <c r="N369" s="71">
        <v>907.42763092304278</v>
      </c>
      <c r="O369" s="71">
        <v>361.60904053807332</v>
      </c>
      <c r="P369" s="71">
        <v>201.56382367082671</v>
      </c>
      <c r="Q369" s="71">
        <v>42.684625540817997</v>
      </c>
      <c r="R369" s="71">
        <v>0</v>
      </c>
      <c r="S369" s="71">
        <v>45.069716334417613</v>
      </c>
      <c r="T369" s="72"/>
      <c r="U369" s="71">
        <v>9924285</v>
      </c>
      <c r="V369" s="71">
        <v>17996</v>
      </c>
      <c r="W369" s="71">
        <v>121</v>
      </c>
      <c r="X369" s="71">
        <v>151232</v>
      </c>
      <c r="Y369" s="71">
        <v>326644</v>
      </c>
      <c r="Z369" s="71">
        <v>178921</v>
      </c>
      <c r="AA369" s="71">
        <v>39472</v>
      </c>
      <c r="AB369" s="71">
        <v>686208</v>
      </c>
      <c r="AC369" s="71">
        <v>0</v>
      </c>
      <c r="AD369" s="71">
        <v>45.069716334417613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1956</v>
      </c>
      <c r="B370" s="70">
        <v>311</v>
      </c>
      <c r="C370" s="70">
        <v>5</v>
      </c>
      <c r="D370" s="70">
        <v>19</v>
      </c>
      <c r="E370" s="70">
        <v>2008</v>
      </c>
      <c r="F370" s="70" t="s">
        <v>792</v>
      </c>
      <c r="G370" s="70" t="s">
        <v>1951</v>
      </c>
      <c r="H370" s="70" t="s">
        <v>1952</v>
      </c>
      <c r="I370" s="148"/>
      <c r="J370" s="71">
        <v>66.362165322131389</v>
      </c>
      <c r="K370" s="71">
        <v>33.83546324544335</v>
      </c>
      <c r="L370" s="71">
        <v>12.08605658998153</v>
      </c>
      <c r="M370" s="71">
        <v>591.60597594182798</v>
      </c>
      <c r="N370" s="71">
        <v>903.7125041239043</v>
      </c>
      <c r="O370" s="71">
        <v>344.08354882121313</v>
      </c>
      <c r="P370" s="71">
        <v>193.45865916481699</v>
      </c>
      <c r="Q370" s="71">
        <v>42.273891759791198</v>
      </c>
      <c r="R370" s="71">
        <v>0</v>
      </c>
      <c r="S370" s="71">
        <v>55.474226814383897</v>
      </c>
      <c r="T370" s="72"/>
      <c r="U370" s="71">
        <v>9308214</v>
      </c>
      <c r="V370" s="71">
        <v>17996</v>
      </c>
      <c r="W370" s="71">
        <v>121</v>
      </c>
      <c r="X370" s="71">
        <v>151232</v>
      </c>
      <c r="Y370" s="71">
        <v>330891</v>
      </c>
      <c r="Z370" s="71">
        <v>176225</v>
      </c>
      <c r="AA370" s="71">
        <v>37928</v>
      </c>
      <c r="AB370" s="71">
        <v>690783</v>
      </c>
      <c r="AC370" s="71">
        <v>0</v>
      </c>
      <c r="AD370" s="71">
        <v>55.474226814383897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1957</v>
      </c>
      <c r="B371" s="70">
        <v>312</v>
      </c>
      <c r="C371" s="70">
        <v>6</v>
      </c>
      <c r="D371" s="70">
        <v>19</v>
      </c>
      <c r="E371" s="70">
        <v>2009</v>
      </c>
      <c r="F371" s="70" t="s">
        <v>176</v>
      </c>
      <c r="G371" s="70" t="s">
        <v>1951</v>
      </c>
      <c r="H371" s="70" t="s">
        <v>1952</v>
      </c>
      <c r="I371" s="148"/>
      <c r="J371" s="71">
        <v>60.539318639710778</v>
      </c>
      <c r="K371" s="71">
        <v>32.471770067895449</v>
      </c>
      <c r="L371" s="71">
        <v>12.856608978736331</v>
      </c>
      <c r="M371" s="71">
        <v>564.04090480691286</v>
      </c>
      <c r="N371" s="71">
        <v>830.56839911493671</v>
      </c>
      <c r="O371" s="71">
        <v>345.73799340227998</v>
      </c>
      <c r="P371" s="71">
        <v>184.02170586140039</v>
      </c>
      <c r="Q371" s="71">
        <v>40.416159412026403</v>
      </c>
      <c r="R371" s="71">
        <v>0</v>
      </c>
      <c r="S371" s="71">
        <v>61.821150034399828</v>
      </c>
      <c r="T371" s="72"/>
      <c r="U371" s="71">
        <v>7478631</v>
      </c>
      <c r="V371" s="71">
        <v>19912</v>
      </c>
      <c r="W371" s="71">
        <v>124</v>
      </c>
      <c r="X371" s="71">
        <v>164754</v>
      </c>
      <c r="Y371" s="71">
        <v>333243</v>
      </c>
      <c r="Z371" s="71">
        <v>174779</v>
      </c>
      <c r="AA371" s="71">
        <v>37038</v>
      </c>
      <c r="AB371" s="71">
        <v>693276</v>
      </c>
      <c r="AC371" s="71">
        <v>0</v>
      </c>
      <c r="AD371" s="71">
        <v>61.821150034399828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9.02</v>
      </c>
      <c r="BK371" s="71">
        <v>6.03</v>
      </c>
      <c r="BL371" s="71">
        <v>125.631</v>
      </c>
      <c r="BM371" s="71">
        <v>0</v>
      </c>
      <c r="BN371" s="72"/>
      <c r="BO371" s="71">
        <v>0</v>
      </c>
      <c r="BP371" s="71">
        <v>0</v>
      </c>
      <c r="BQ371" s="71">
        <v>1</v>
      </c>
      <c r="BR371" s="71">
        <v>1</v>
      </c>
      <c r="BS371" s="71">
        <v>14</v>
      </c>
      <c r="BT371" s="71">
        <v>0</v>
      </c>
      <c r="BU371"/>
      <c r="BV371" s="70">
        <v>87.480999999999995</v>
      </c>
      <c r="BW371" s="70">
        <v>0</v>
      </c>
      <c r="BX371" s="70">
        <v>53.2</v>
      </c>
      <c r="BY371" s="70">
        <v>0</v>
      </c>
      <c r="BZ371" s="70">
        <v>0</v>
      </c>
      <c r="CA371" s="70">
        <v>0</v>
      </c>
      <c r="CB371" s="70">
        <v>0</v>
      </c>
      <c r="CC371" s="70">
        <v>0</v>
      </c>
      <c r="CD371" s="70">
        <v>0</v>
      </c>
    </row>
    <row r="372" spans="1:82">
      <c r="A372" s="70" t="s">
        <v>1958</v>
      </c>
      <c r="B372" s="70">
        <v>313</v>
      </c>
      <c r="C372" s="70">
        <v>7</v>
      </c>
      <c r="D372" s="70">
        <v>19</v>
      </c>
      <c r="E372" s="70">
        <v>2010</v>
      </c>
      <c r="F372" s="70" t="s">
        <v>177</v>
      </c>
      <c r="G372" s="70" t="s">
        <v>1951</v>
      </c>
      <c r="H372" s="70" t="s">
        <v>1952</v>
      </c>
      <c r="I372" s="148"/>
      <c r="J372" s="71">
        <v>52.931772001756983</v>
      </c>
      <c r="K372" s="71">
        <v>29.109671335955031</v>
      </c>
      <c r="L372" s="71">
        <v>12.008751945028299</v>
      </c>
      <c r="M372" s="71">
        <v>570.60223583239815</v>
      </c>
      <c r="N372" s="71">
        <v>846.35013622647523</v>
      </c>
      <c r="O372" s="71">
        <v>340.50999272289852</v>
      </c>
      <c r="P372" s="71">
        <v>184.85727845189871</v>
      </c>
      <c r="Q372" s="71">
        <v>42.262761295010797</v>
      </c>
      <c r="R372" s="71">
        <v>0</v>
      </c>
      <c r="S372" s="71">
        <v>64.310880631553076</v>
      </c>
      <c r="T372" s="72"/>
      <c r="U372" s="71">
        <v>6989440</v>
      </c>
      <c r="V372" s="71">
        <v>19912</v>
      </c>
      <c r="W372" s="71">
        <v>124</v>
      </c>
      <c r="X372" s="71">
        <v>164754</v>
      </c>
      <c r="Y372" s="71">
        <v>334959</v>
      </c>
      <c r="Z372" s="71">
        <v>172936</v>
      </c>
      <c r="AA372" s="71">
        <v>36277</v>
      </c>
      <c r="AB372" s="71">
        <v>694666</v>
      </c>
      <c r="AC372" s="71">
        <v>0</v>
      </c>
      <c r="AD372" s="71">
        <v>64.310880631553076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8.9879999999999995</v>
      </c>
      <c r="BK372" s="71">
        <v>8.0340000000000007</v>
      </c>
      <c r="BL372" s="71">
        <v>99.673999999999992</v>
      </c>
      <c r="BM372" s="71">
        <v>0</v>
      </c>
      <c r="BN372" s="72"/>
      <c r="BO372" s="71">
        <v>0</v>
      </c>
      <c r="BP372" s="71">
        <v>0</v>
      </c>
      <c r="BQ372" s="71">
        <v>1</v>
      </c>
      <c r="BR372" s="71">
        <v>1</v>
      </c>
      <c r="BS372" s="71">
        <v>14</v>
      </c>
      <c r="BT372" s="71">
        <v>0</v>
      </c>
      <c r="BU372"/>
      <c r="BV372" s="70">
        <v>94.096000000000004</v>
      </c>
      <c r="BW372" s="70">
        <v>0</v>
      </c>
      <c r="BX372" s="70">
        <v>22.6</v>
      </c>
      <c r="BY372" s="70">
        <v>0</v>
      </c>
      <c r="BZ372" s="70">
        <v>0</v>
      </c>
      <c r="CA372" s="70">
        <v>0</v>
      </c>
      <c r="CB372" s="70">
        <v>0</v>
      </c>
      <c r="CC372" s="70">
        <v>0</v>
      </c>
      <c r="CD372" s="70">
        <v>0</v>
      </c>
    </row>
    <row r="373" spans="1:82">
      <c r="A373" s="70" t="s">
        <v>1959</v>
      </c>
      <c r="B373" s="70">
        <v>314</v>
      </c>
      <c r="C373" s="70">
        <v>8</v>
      </c>
      <c r="D373" s="70">
        <v>19</v>
      </c>
      <c r="E373" s="70">
        <v>2011</v>
      </c>
      <c r="F373" s="70" t="s">
        <v>178</v>
      </c>
      <c r="G373" s="70" t="s">
        <v>1951</v>
      </c>
      <c r="H373" s="70" t="s">
        <v>1952</v>
      </c>
      <c r="I373" s="148"/>
      <c r="J373" s="71">
        <v>59.847063193963258</v>
      </c>
      <c r="K373" s="71">
        <v>43.945453090529163</v>
      </c>
      <c r="L373" s="71">
        <v>5.2950006322938421</v>
      </c>
      <c r="M373" s="71">
        <v>725.5898104580084</v>
      </c>
      <c r="N373" s="71">
        <v>983.12695008956814</v>
      </c>
      <c r="O373" s="71">
        <v>331.58539943964172</v>
      </c>
      <c r="P373" s="71">
        <v>178.1989116100749</v>
      </c>
      <c r="Q373" s="71">
        <v>48.803360535592603</v>
      </c>
      <c r="R373" s="71">
        <v>0</v>
      </c>
      <c r="S373" s="71">
        <v>61.303530639215467</v>
      </c>
      <c r="T373" s="72"/>
      <c r="U373" s="71">
        <v>7424971</v>
      </c>
      <c r="V373" s="71">
        <v>19912</v>
      </c>
      <c r="W373" s="71">
        <v>124</v>
      </c>
      <c r="X373" s="71">
        <v>164754</v>
      </c>
      <c r="Y373" s="71">
        <v>336848</v>
      </c>
      <c r="Z373" s="71">
        <v>172062</v>
      </c>
      <c r="AA373" s="71">
        <v>36011</v>
      </c>
      <c r="AB373" s="71">
        <v>695432</v>
      </c>
      <c r="AC373" s="71">
        <v>0</v>
      </c>
      <c r="AD373" s="71">
        <v>61.303530639215467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8.9030000000000005</v>
      </c>
      <c r="BK373" s="71">
        <v>3.5000000000000003E-2</v>
      </c>
      <c r="BL373" s="71">
        <v>65.566999999999993</v>
      </c>
      <c r="BM373" s="71">
        <v>0</v>
      </c>
      <c r="BN373" s="72"/>
      <c r="BO373" s="71">
        <v>0</v>
      </c>
      <c r="BP373" s="71">
        <v>0</v>
      </c>
      <c r="BQ373" s="71">
        <v>1</v>
      </c>
      <c r="BR373" s="71">
        <v>1</v>
      </c>
      <c r="BS373" s="71">
        <v>11</v>
      </c>
      <c r="BT373" s="71">
        <v>0</v>
      </c>
      <c r="BU373"/>
      <c r="BV373" s="70">
        <v>74.504999999999995</v>
      </c>
      <c r="BW373" s="70">
        <v>0</v>
      </c>
      <c r="BX373" s="70">
        <v>0</v>
      </c>
      <c r="BY373" s="70">
        <v>0</v>
      </c>
      <c r="BZ373" s="70">
        <v>0</v>
      </c>
      <c r="CA373" s="70">
        <v>0</v>
      </c>
      <c r="CB373" s="70">
        <v>0</v>
      </c>
      <c r="CC373" s="70">
        <v>0</v>
      </c>
      <c r="CD373" s="70">
        <v>0</v>
      </c>
    </row>
    <row r="374" spans="1:82">
      <c r="A374" s="70" t="s">
        <v>1960</v>
      </c>
      <c r="B374" s="70">
        <v>315</v>
      </c>
      <c r="C374" s="70">
        <v>9</v>
      </c>
      <c r="D374" s="70">
        <v>19</v>
      </c>
      <c r="E374" s="70">
        <v>2012</v>
      </c>
      <c r="F374" s="70" t="s">
        <v>179</v>
      </c>
      <c r="G374" s="70" t="s">
        <v>1951</v>
      </c>
      <c r="H374" s="70" t="s">
        <v>1952</v>
      </c>
      <c r="I374" s="148"/>
      <c r="J374" s="71">
        <v>48.86148466752519</v>
      </c>
      <c r="K374" s="71">
        <v>43.349088752817217</v>
      </c>
      <c r="L374" s="71">
        <v>5.2423293169887684</v>
      </c>
      <c r="M374" s="71">
        <v>763.98362826976506</v>
      </c>
      <c r="N374" s="71">
        <v>1064.2524155760359</v>
      </c>
      <c r="O374" s="71">
        <v>328.32412389943892</v>
      </c>
      <c r="P374" s="71">
        <v>176.90362711037974</v>
      </c>
      <c r="Q374" s="71">
        <v>54.104806552372203</v>
      </c>
      <c r="R374" s="71">
        <v>0</v>
      </c>
      <c r="S374" s="71">
        <v>67.340400013931216</v>
      </c>
      <c r="T374" s="72"/>
      <c r="U374" s="71">
        <v>6536746</v>
      </c>
      <c r="V374" s="71">
        <v>19912</v>
      </c>
      <c r="W374" s="71">
        <v>124</v>
      </c>
      <c r="X374" s="71">
        <v>164754</v>
      </c>
      <c r="Y374" s="71">
        <v>345379</v>
      </c>
      <c r="Z374" s="71">
        <v>171721</v>
      </c>
      <c r="AA374" s="71">
        <v>35547</v>
      </c>
      <c r="AB374" s="71">
        <v>709609</v>
      </c>
      <c r="AC374" s="71">
        <v>0</v>
      </c>
      <c r="AD374" s="71">
        <v>67.340400013931216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9.1760000000000002</v>
      </c>
      <c r="BK374" s="71">
        <v>5.3659999999999997</v>
      </c>
      <c r="BL374" s="71">
        <v>82.02600000000001</v>
      </c>
      <c r="BM374" s="71">
        <v>0</v>
      </c>
      <c r="BN374" s="72"/>
      <c r="BO374" s="71">
        <v>0</v>
      </c>
      <c r="BP374" s="71">
        <v>0</v>
      </c>
      <c r="BQ374" s="71">
        <v>1</v>
      </c>
      <c r="BR374" s="71">
        <v>1</v>
      </c>
      <c r="BS374" s="71">
        <v>14</v>
      </c>
      <c r="BT374" s="71">
        <v>0</v>
      </c>
      <c r="BU374"/>
      <c r="BV374" s="70">
        <v>96.567999999999998</v>
      </c>
      <c r="BW374" s="70">
        <v>0</v>
      </c>
      <c r="BX374" s="70">
        <v>0</v>
      </c>
      <c r="BY374" s="70">
        <v>0</v>
      </c>
      <c r="BZ374" s="70">
        <v>0</v>
      </c>
      <c r="CA374" s="70">
        <v>0</v>
      </c>
      <c r="CB374" s="70">
        <v>0</v>
      </c>
      <c r="CC374" s="70">
        <v>0</v>
      </c>
      <c r="CD374" s="70">
        <v>0</v>
      </c>
    </row>
    <row r="375" spans="1:82">
      <c r="A375" s="70" t="s">
        <v>1961</v>
      </c>
      <c r="B375" s="70">
        <v>316</v>
      </c>
      <c r="C375" s="70">
        <v>10</v>
      </c>
      <c r="D375" s="70">
        <v>19</v>
      </c>
      <c r="E375" s="70">
        <v>2013</v>
      </c>
      <c r="F375" s="70" t="s">
        <v>180</v>
      </c>
      <c r="G375" s="70" t="s">
        <v>1951</v>
      </c>
      <c r="H375" s="70" t="s">
        <v>1952</v>
      </c>
      <c r="I375" s="148"/>
      <c r="J375" s="71">
        <v>55.499828573032381</v>
      </c>
      <c r="K375" s="71">
        <v>37.381144892123778</v>
      </c>
      <c r="L375" s="71">
        <v>4.8047253454234884</v>
      </c>
      <c r="M375" s="71">
        <v>812.89339410144362</v>
      </c>
      <c r="N375" s="71">
        <v>1028.2477424766009</v>
      </c>
      <c r="O375" s="71">
        <v>312.79444312313598</v>
      </c>
      <c r="P375" s="71">
        <v>175.81183316043459</v>
      </c>
      <c r="Q375" s="71">
        <v>55.0157287278642</v>
      </c>
      <c r="R375" s="71">
        <v>0</v>
      </c>
      <c r="S375" s="71">
        <v>75.011388461712414</v>
      </c>
      <c r="T375" s="72"/>
      <c r="U375" s="71">
        <v>7184398</v>
      </c>
      <c r="V375" s="71">
        <v>19912</v>
      </c>
      <c r="W375" s="71">
        <v>124</v>
      </c>
      <c r="X375" s="71">
        <v>164754</v>
      </c>
      <c r="Y375" s="71">
        <v>347096</v>
      </c>
      <c r="Z375" s="71">
        <v>170903</v>
      </c>
      <c r="AA375" s="71">
        <v>35195</v>
      </c>
      <c r="AB375" s="71">
        <v>711212</v>
      </c>
      <c r="AC375" s="71">
        <v>0</v>
      </c>
      <c r="AD375" s="71">
        <v>75.011388461712414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10.474</v>
      </c>
      <c r="BK375" s="71">
        <v>7.7089999999999996</v>
      </c>
      <c r="BL375" s="71">
        <v>118.42400000000001</v>
      </c>
      <c r="BM375" s="71">
        <v>0</v>
      </c>
      <c r="BN375" s="72"/>
      <c r="BO375" s="71">
        <v>0</v>
      </c>
      <c r="BP375" s="71">
        <v>0</v>
      </c>
      <c r="BQ375" s="71">
        <v>1</v>
      </c>
      <c r="BR375" s="71">
        <v>1</v>
      </c>
      <c r="BS375" s="71">
        <v>15</v>
      </c>
      <c r="BT375" s="71">
        <v>0</v>
      </c>
      <c r="BU375"/>
      <c r="BV375" s="70">
        <v>106.866</v>
      </c>
      <c r="BW375" s="70">
        <v>0</v>
      </c>
      <c r="BX375" s="70">
        <v>29.741</v>
      </c>
      <c r="BY375" s="70">
        <v>0</v>
      </c>
      <c r="BZ375" s="70">
        <v>0</v>
      </c>
      <c r="CA375" s="70">
        <v>0</v>
      </c>
      <c r="CB375" s="70">
        <v>0</v>
      </c>
      <c r="CC375" s="70">
        <v>0</v>
      </c>
      <c r="CD375" s="70">
        <v>0</v>
      </c>
    </row>
    <row r="376" spans="1:82">
      <c r="A376" s="70" t="s">
        <v>1962</v>
      </c>
      <c r="B376" s="70">
        <v>317</v>
      </c>
      <c r="C376" s="70">
        <v>11</v>
      </c>
      <c r="D376" s="70">
        <v>19</v>
      </c>
      <c r="E376" s="70">
        <v>2014</v>
      </c>
      <c r="F376" s="70" t="s">
        <v>181</v>
      </c>
      <c r="G376" s="70" t="s">
        <v>1951</v>
      </c>
      <c r="H376" s="70" t="s">
        <v>1952</v>
      </c>
      <c r="I376" s="148"/>
      <c r="J376" s="71">
        <v>41.511232339500808</v>
      </c>
      <c r="K376" s="71">
        <v>32.390220565647518</v>
      </c>
      <c r="L376" s="71">
        <v>11.858103913057411</v>
      </c>
      <c r="M376" s="71">
        <v>768.35057591117322</v>
      </c>
      <c r="N376" s="71">
        <v>932.14873434956996</v>
      </c>
      <c r="O376" s="71">
        <v>295.11120770878648</v>
      </c>
      <c r="P376" s="71">
        <v>175.14395756416724</v>
      </c>
      <c r="Q376" s="71">
        <v>53.039919566451601</v>
      </c>
      <c r="R376" s="71">
        <v>0</v>
      </c>
      <c r="S376" s="71">
        <v>70.063748637338065</v>
      </c>
      <c r="T376" s="72"/>
      <c r="U376" s="71">
        <v>6163668</v>
      </c>
      <c r="V376" s="71">
        <v>16497</v>
      </c>
      <c r="W376" s="71">
        <v>134</v>
      </c>
      <c r="X376" s="71">
        <v>171975</v>
      </c>
      <c r="Y376" s="71">
        <v>350732</v>
      </c>
      <c r="Z376" s="71">
        <v>169823</v>
      </c>
      <c r="AA376" s="71">
        <v>34880</v>
      </c>
      <c r="AB376" s="71">
        <v>714656</v>
      </c>
      <c r="AC376" s="71">
        <v>0</v>
      </c>
      <c r="AD376" s="71">
        <v>70.063748637338065</v>
      </c>
      <c r="AE376" s="72"/>
      <c r="AF376" s="71"/>
      <c r="AG376" s="71"/>
      <c r="AH376" s="71"/>
      <c r="AI376" s="71"/>
      <c r="AJ376" s="71"/>
      <c r="AK376" s="71"/>
      <c r="AL376" s="71"/>
      <c r="AM376" s="71"/>
      <c r="AN376" s="71"/>
      <c r="AO376" s="71"/>
      <c r="AP376" s="71"/>
      <c r="AQ376" s="72"/>
      <c r="AR376" s="71">
        <v>4776</v>
      </c>
      <c r="AS376" s="71">
        <v>191</v>
      </c>
      <c r="AT376" s="71">
        <v>0</v>
      </c>
      <c r="AU376" s="71">
        <v>0</v>
      </c>
      <c r="AV376" s="71">
        <v>0</v>
      </c>
      <c r="AW376" s="71">
        <v>0</v>
      </c>
      <c r="AX376" s="71"/>
      <c r="AY376" s="72"/>
      <c r="AZ376" s="71">
        <v>17234.7</v>
      </c>
      <c r="BA376" s="71">
        <v>3040.7</v>
      </c>
      <c r="BB376" s="71">
        <v>0</v>
      </c>
      <c r="BC376" s="71">
        <v>0</v>
      </c>
      <c r="BD376" s="71">
        <v>0</v>
      </c>
      <c r="BE376" s="71">
        <v>0</v>
      </c>
      <c r="BF376" s="71"/>
      <c r="BG376" s="72"/>
      <c r="BH376" s="71">
        <v>0</v>
      </c>
      <c r="BI376" s="71">
        <v>0</v>
      </c>
      <c r="BJ376" s="71">
        <v>10.175000000000001</v>
      </c>
      <c r="BK376" s="71">
        <v>7.8460000000000001</v>
      </c>
      <c r="BL376" s="71">
        <v>112.83099999999999</v>
      </c>
      <c r="BM376" s="71">
        <v>0</v>
      </c>
      <c r="BN376" s="72"/>
      <c r="BO376" s="71">
        <v>0</v>
      </c>
      <c r="BP376" s="71">
        <v>0</v>
      </c>
      <c r="BQ376" s="71">
        <v>1</v>
      </c>
      <c r="BR376" s="71">
        <v>1</v>
      </c>
      <c r="BS376" s="71">
        <v>15</v>
      </c>
      <c r="BT376" s="71">
        <v>0</v>
      </c>
      <c r="BU376"/>
      <c r="BV376" s="70">
        <v>102.83199999999999</v>
      </c>
      <c r="BW376" s="70">
        <v>0</v>
      </c>
      <c r="BX376" s="70">
        <v>28.02</v>
      </c>
      <c r="BY376" s="70">
        <v>0</v>
      </c>
      <c r="BZ376" s="70">
        <v>0</v>
      </c>
      <c r="CA376" s="70">
        <v>0</v>
      </c>
      <c r="CB376" s="70">
        <v>0</v>
      </c>
      <c r="CC376" s="70">
        <v>0</v>
      </c>
      <c r="CD376" s="70">
        <v>0</v>
      </c>
    </row>
    <row r="377" spans="1:82">
      <c r="A377" s="70" t="s">
        <v>1963</v>
      </c>
      <c r="B377" s="70">
        <v>318</v>
      </c>
      <c r="C377" s="70">
        <v>12</v>
      </c>
      <c r="D377" s="70">
        <v>19</v>
      </c>
      <c r="E377" s="70">
        <v>2015</v>
      </c>
      <c r="F377" s="70" t="s">
        <v>182</v>
      </c>
      <c r="G377" s="70" t="s">
        <v>1951</v>
      </c>
      <c r="H377" s="70" t="s">
        <v>1952</v>
      </c>
      <c r="I377" s="148"/>
      <c r="J377" s="71">
        <v>51.066583829820779</v>
      </c>
      <c r="K377" s="71">
        <v>34.447440982591672</v>
      </c>
      <c r="L377" s="71">
        <v>14.780811852421481</v>
      </c>
      <c r="M377" s="71">
        <v>817.47845800523464</v>
      </c>
      <c r="N377" s="71">
        <v>940.78489665576183</v>
      </c>
      <c r="O377" s="71">
        <v>291.50468472755153</v>
      </c>
      <c r="P377" s="71">
        <v>174.29737346979667</v>
      </c>
      <c r="Q377" s="71">
        <v>52.246191442864003</v>
      </c>
      <c r="R377" s="71">
        <v>0</v>
      </c>
      <c r="S377" s="71">
        <v>74.97644478807932</v>
      </c>
      <c r="T377" s="72"/>
      <c r="U377" s="71">
        <v>6878645</v>
      </c>
      <c r="V377" s="71">
        <v>16497</v>
      </c>
      <c r="W377" s="71">
        <v>134</v>
      </c>
      <c r="X377" s="71">
        <v>171975</v>
      </c>
      <c r="Y377" s="71">
        <v>355564</v>
      </c>
      <c r="Z377" s="71">
        <v>169362</v>
      </c>
      <c r="AA377" s="71">
        <v>34684</v>
      </c>
      <c r="AB377" s="71">
        <v>719109</v>
      </c>
      <c r="AC377" s="71">
        <v>0</v>
      </c>
      <c r="AD377" s="71">
        <v>74.97644478807932</v>
      </c>
      <c r="AE377" s="72"/>
      <c r="AF377" s="71">
        <v>69171460.590868652</v>
      </c>
      <c r="AG377" s="71">
        <v>28552430.004322208</v>
      </c>
      <c r="AH377" s="71">
        <v>3012471.8240557038</v>
      </c>
      <c r="AI377" s="71">
        <v>1006225953.176834</v>
      </c>
      <c r="AJ377" s="71">
        <v>1387815943.5531721</v>
      </c>
      <c r="AK377" s="71">
        <v>0</v>
      </c>
      <c r="AL377" s="71">
        <v>0</v>
      </c>
      <c r="AM377" s="71">
        <v>98550871.901199564</v>
      </c>
      <c r="AN377" s="71">
        <v>0</v>
      </c>
      <c r="AO377" s="71">
        <v>0</v>
      </c>
      <c r="AP377" s="71">
        <v>2593329131.0504522</v>
      </c>
      <c r="AQ377" s="72"/>
      <c r="AR377" s="71">
        <v>5146</v>
      </c>
      <c r="AS377" s="71">
        <v>239</v>
      </c>
      <c r="AT377" s="71">
        <v>0</v>
      </c>
      <c r="AU377" s="71">
        <v>0</v>
      </c>
      <c r="AV377" s="71">
        <v>0</v>
      </c>
      <c r="AW377" s="71">
        <v>1</v>
      </c>
      <c r="AX377" s="71"/>
      <c r="AY377" s="72"/>
      <c r="AZ377" s="71">
        <v>18766.3</v>
      </c>
      <c r="BA377" s="71">
        <v>3743</v>
      </c>
      <c r="BB377" s="71">
        <v>0</v>
      </c>
      <c r="BC377" s="71">
        <v>0</v>
      </c>
      <c r="BD377" s="71">
        <v>0</v>
      </c>
      <c r="BE377" s="71">
        <v>10098</v>
      </c>
      <c r="BF377" s="71"/>
      <c r="BG377" s="72"/>
      <c r="BH377" s="71">
        <v>0</v>
      </c>
      <c r="BI377" s="71">
        <v>0</v>
      </c>
      <c r="BJ377" s="71">
        <v>10.565</v>
      </c>
      <c r="BK377" s="71">
        <v>8.3680000000000003</v>
      </c>
      <c r="BL377" s="71">
        <v>126.357</v>
      </c>
      <c r="BM377" s="71">
        <v>0</v>
      </c>
      <c r="BN377" s="72"/>
      <c r="BO377" s="71">
        <v>0</v>
      </c>
      <c r="BP377" s="71">
        <v>0</v>
      </c>
      <c r="BQ377" s="71">
        <v>1</v>
      </c>
      <c r="BR377" s="71">
        <v>1</v>
      </c>
      <c r="BS377" s="71">
        <v>16</v>
      </c>
      <c r="BT377" s="71">
        <v>0</v>
      </c>
      <c r="BU377"/>
      <c r="BV377" s="70">
        <v>102.73699999999999</v>
      </c>
      <c r="BW377" s="70">
        <v>0</v>
      </c>
      <c r="BX377" s="70">
        <v>42.552999999999997</v>
      </c>
      <c r="BY377" s="70">
        <v>0</v>
      </c>
      <c r="BZ377" s="70">
        <v>0</v>
      </c>
      <c r="CA377" s="70">
        <v>0</v>
      </c>
      <c r="CB377" s="70">
        <v>0</v>
      </c>
      <c r="CC377" s="70">
        <v>0</v>
      </c>
      <c r="CD377" s="70">
        <v>0</v>
      </c>
    </row>
    <row r="378" spans="1:82">
      <c r="A378" s="70" t="s">
        <v>1964</v>
      </c>
      <c r="B378" s="70">
        <v>319</v>
      </c>
      <c r="C378" s="70">
        <v>13</v>
      </c>
      <c r="D378" s="70">
        <v>19</v>
      </c>
      <c r="E378" s="70">
        <v>2016</v>
      </c>
      <c r="F378" s="70" t="s">
        <v>155</v>
      </c>
      <c r="G378" s="70" t="s">
        <v>1951</v>
      </c>
      <c r="H378" s="70" t="s">
        <v>1952</v>
      </c>
      <c r="I378" s="148"/>
      <c r="J378" s="71">
        <v>42.741189189723833</v>
      </c>
      <c r="K378" s="71">
        <v>35.48046263607911</v>
      </c>
      <c r="L378" s="71">
        <v>16.702955534711958</v>
      </c>
      <c r="M378" s="71">
        <v>629.66917458091643</v>
      </c>
      <c r="N378" s="71">
        <v>905.09805989133679</v>
      </c>
      <c r="O378" s="71">
        <v>286.70658722593402</v>
      </c>
      <c r="P378" s="71">
        <v>167.73279860764413</v>
      </c>
      <c r="Q378" s="71">
        <v>51.117175508296569</v>
      </c>
      <c r="R378" s="71">
        <v>0</v>
      </c>
      <c r="S378" s="71">
        <v>94.613296559036428</v>
      </c>
      <c r="T378" s="72"/>
      <c r="U378" s="71">
        <v>6731922</v>
      </c>
      <c r="V378" s="71">
        <v>16497</v>
      </c>
      <c r="W378" s="71">
        <v>134</v>
      </c>
      <c r="X378" s="71">
        <v>171975</v>
      </c>
      <c r="Y378" s="71">
        <v>360633</v>
      </c>
      <c r="Z378" s="71">
        <v>168622</v>
      </c>
      <c r="AA378" s="71">
        <v>34522</v>
      </c>
      <c r="AB378" s="71">
        <v>723711</v>
      </c>
      <c r="AC378" s="71">
        <v>0</v>
      </c>
      <c r="AD378" s="71">
        <v>94.613296559036428</v>
      </c>
      <c r="AE378" s="72"/>
      <c r="AF378" s="71">
        <v>61499938.38872622</v>
      </c>
      <c r="AG378" s="71">
        <v>28067795.997333769</v>
      </c>
      <c r="AH378" s="71">
        <v>2590773.6604284761</v>
      </c>
      <c r="AI378" s="71">
        <v>972884168.61988592</v>
      </c>
      <c r="AJ378" s="71">
        <v>1270207732.368386</v>
      </c>
      <c r="AK378" s="71">
        <v>0</v>
      </c>
      <c r="AL378" s="71">
        <v>0</v>
      </c>
      <c r="AM378" s="71">
        <v>99258611.034481734</v>
      </c>
      <c r="AN378" s="71">
        <v>0</v>
      </c>
      <c r="AO378" s="71">
        <v>0</v>
      </c>
      <c r="AP378" s="71">
        <v>2434509020.069242</v>
      </c>
      <c r="AQ378" s="72"/>
      <c r="AR378" s="71">
        <v>5477</v>
      </c>
      <c r="AS378" s="71">
        <v>284</v>
      </c>
      <c r="AT378" s="71">
        <v>0</v>
      </c>
      <c r="AU378" s="71">
        <v>0</v>
      </c>
      <c r="AV378" s="71">
        <v>0</v>
      </c>
      <c r="AW378" s="71">
        <v>1</v>
      </c>
      <c r="AX378" s="71"/>
      <c r="AY378" s="72"/>
      <c r="AZ378" s="71">
        <v>20211.3</v>
      </c>
      <c r="BA378" s="71">
        <v>4432.4000000000005</v>
      </c>
      <c r="BB378" s="71">
        <v>0</v>
      </c>
      <c r="BC378" s="71">
        <v>0</v>
      </c>
      <c r="BD378" s="71">
        <v>0</v>
      </c>
      <c r="BE378" s="71">
        <v>10098</v>
      </c>
      <c r="BF378" s="71"/>
      <c r="BG378" s="72"/>
      <c r="BH378" s="71">
        <v>0</v>
      </c>
      <c r="BI378" s="71">
        <v>0</v>
      </c>
      <c r="BJ378" s="71">
        <v>10.542</v>
      </c>
      <c r="BK378" s="71">
        <v>11.625</v>
      </c>
      <c r="BL378" s="71">
        <v>133.80799999999999</v>
      </c>
      <c r="BM378" s="71">
        <v>0</v>
      </c>
      <c r="BN378" s="72"/>
      <c r="BO378" s="71">
        <v>0</v>
      </c>
      <c r="BP378" s="71">
        <v>0</v>
      </c>
      <c r="BQ378" s="71">
        <v>1</v>
      </c>
      <c r="BR378" s="71">
        <v>1</v>
      </c>
      <c r="BS378" s="71">
        <v>15</v>
      </c>
      <c r="BT378" s="71">
        <v>0</v>
      </c>
      <c r="BU378"/>
      <c r="BV378" s="70">
        <v>105.995</v>
      </c>
      <c r="BW378" s="70">
        <v>0</v>
      </c>
      <c r="BX378" s="70">
        <v>49.98</v>
      </c>
      <c r="BY378" s="70">
        <v>0</v>
      </c>
      <c r="BZ378" s="70">
        <v>0</v>
      </c>
      <c r="CA378" s="70">
        <v>0</v>
      </c>
      <c r="CB378" s="70">
        <v>0</v>
      </c>
      <c r="CC378" s="70">
        <v>0</v>
      </c>
      <c r="CD378" s="70">
        <v>0</v>
      </c>
    </row>
    <row r="379" spans="1:82">
      <c r="A379" s="70" t="s">
        <v>1965</v>
      </c>
      <c r="B379" s="70">
        <v>320</v>
      </c>
      <c r="C379" s="70">
        <v>14</v>
      </c>
      <c r="D379" s="70">
        <v>19</v>
      </c>
      <c r="E379" s="70">
        <v>2017</v>
      </c>
      <c r="F379" s="70" t="s">
        <v>156</v>
      </c>
      <c r="G379" s="70" t="s">
        <v>1951</v>
      </c>
      <c r="H379" s="70" t="s">
        <v>1952</v>
      </c>
      <c r="I379" s="148"/>
      <c r="J379" s="71">
        <v>38.901888350069719</v>
      </c>
      <c r="K379" s="71">
        <v>36.297136241687326</v>
      </c>
      <c r="L379" s="71">
        <v>13.756523885764372</v>
      </c>
      <c r="M379" s="71">
        <v>631.71734763788436</v>
      </c>
      <c r="N379" s="71">
        <v>936.41265739385005</v>
      </c>
      <c r="O379" s="71">
        <v>280.61826175657183</v>
      </c>
      <c r="P379" s="71">
        <v>165.71916632156027</v>
      </c>
      <c r="Q379" s="71">
        <v>49.757114012762301</v>
      </c>
      <c r="R379" s="71">
        <v>0</v>
      </c>
      <c r="S379" s="71">
        <v>97.965903759508393</v>
      </c>
      <c r="T379" s="72"/>
      <c r="U379" s="71">
        <v>6618588</v>
      </c>
      <c r="V379" s="71">
        <v>16497</v>
      </c>
      <c r="W379" s="71">
        <v>134</v>
      </c>
      <c r="X379" s="71">
        <v>171975</v>
      </c>
      <c r="Y379" s="71">
        <v>365725</v>
      </c>
      <c r="Z379" s="71">
        <v>167779</v>
      </c>
      <c r="AA379" s="71">
        <v>34325</v>
      </c>
      <c r="AB379" s="71">
        <v>728479</v>
      </c>
      <c r="AC379" s="71">
        <v>0</v>
      </c>
      <c r="AD379" s="71">
        <v>97.965903759508393</v>
      </c>
      <c r="AE379" s="72"/>
      <c r="AF379" s="71">
        <v>57520711.081037574</v>
      </c>
      <c r="AG379" s="71">
        <v>29354084.951060992</v>
      </c>
      <c r="AH379" s="71">
        <v>2899355.0083976691</v>
      </c>
      <c r="AI379" s="71">
        <v>1018227747.461323</v>
      </c>
      <c r="AJ379" s="71">
        <v>1388725832.6411009</v>
      </c>
      <c r="AK379" s="71">
        <v>0</v>
      </c>
      <c r="AL379" s="71">
        <v>0</v>
      </c>
      <c r="AM379" s="71">
        <v>100068888.9602744</v>
      </c>
      <c r="AN379" s="71">
        <v>0</v>
      </c>
      <c r="AO379" s="71">
        <v>0</v>
      </c>
      <c r="AP379" s="71">
        <v>2596796620.1031942</v>
      </c>
      <c r="AQ379" s="72"/>
      <c r="AR379" s="71">
        <v>5719</v>
      </c>
      <c r="AS379" s="71">
        <v>325</v>
      </c>
      <c r="AT379" s="71">
        <v>0</v>
      </c>
      <c r="AU379" s="71">
        <v>0</v>
      </c>
      <c r="AV379" s="71">
        <v>0</v>
      </c>
      <c r="AW379" s="71">
        <v>1</v>
      </c>
      <c r="AX379" s="71"/>
      <c r="AY379" s="72"/>
      <c r="AZ379" s="71">
        <v>21293.1</v>
      </c>
      <c r="BA379" s="71">
        <v>5070.3000000000038</v>
      </c>
      <c r="BB379" s="71">
        <v>0</v>
      </c>
      <c r="BC379" s="71">
        <v>0</v>
      </c>
      <c r="BD379" s="71">
        <v>0</v>
      </c>
      <c r="BE379" s="71">
        <v>10098</v>
      </c>
      <c r="BF379" s="71"/>
      <c r="BG379" s="72"/>
      <c r="BH379" s="71">
        <v>0</v>
      </c>
      <c r="BI379" s="71">
        <v>0</v>
      </c>
      <c r="BJ379" s="71">
        <v>9.14</v>
      </c>
      <c r="BK379" s="71">
        <v>12.207000000000001</v>
      </c>
      <c r="BL379" s="71">
        <v>145.911</v>
      </c>
      <c r="BM379" s="71">
        <v>0</v>
      </c>
      <c r="BN379" s="72"/>
      <c r="BO379" s="71">
        <v>0</v>
      </c>
      <c r="BP379" s="71">
        <v>0</v>
      </c>
      <c r="BQ379" s="71">
        <v>1</v>
      </c>
      <c r="BR379" s="71">
        <v>1</v>
      </c>
      <c r="BS379" s="71">
        <v>15</v>
      </c>
      <c r="BT379" s="71">
        <v>0</v>
      </c>
      <c r="BU379"/>
      <c r="BV379" s="70">
        <v>105.807</v>
      </c>
      <c r="BW379" s="70">
        <v>0</v>
      </c>
      <c r="BX379" s="70">
        <v>61.451000000000001</v>
      </c>
      <c r="BY379" s="70">
        <v>0</v>
      </c>
      <c r="BZ379" s="70">
        <v>0</v>
      </c>
      <c r="CA379" s="70">
        <v>0</v>
      </c>
      <c r="CB379" s="70">
        <v>0</v>
      </c>
      <c r="CC379" s="70">
        <v>0</v>
      </c>
      <c r="CD379" s="70">
        <v>0</v>
      </c>
    </row>
    <row r="380" spans="1:82">
      <c r="A380" s="70" t="s">
        <v>1966</v>
      </c>
      <c r="B380" s="70">
        <v>321</v>
      </c>
      <c r="C380" s="70">
        <v>15</v>
      </c>
      <c r="D380" s="70">
        <v>19</v>
      </c>
      <c r="E380" s="70">
        <v>2018</v>
      </c>
      <c r="F380" s="70" t="s">
        <v>183</v>
      </c>
      <c r="G380" s="70" t="s">
        <v>1951</v>
      </c>
      <c r="H380" s="70" t="s">
        <v>1952</v>
      </c>
      <c r="I380" s="148"/>
      <c r="J380" s="71">
        <v>37.743978884401031</v>
      </c>
      <c r="K380" s="71">
        <v>34.123746898178368</v>
      </c>
      <c r="L380" s="71">
        <v>12.855884807679951</v>
      </c>
      <c r="M380" s="71">
        <v>626.90051290254348</v>
      </c>
      <c r="N380" s="71">
        <v>902.69572274096208</v>
      </c>
      <c r="O380" s="71">
        <v>273.51456324331633</v>
      </c>
      <c r="P380" s="71">
        <v>164.56666646292214</v>
      </c>
      <c r="Q380" s="71">
        <v>46.422213935159398</v>
      </c>
      <c r="R380" s="71">
        <v>0</v>
      </c>
      <c r="S380" s="71">
        <v>101.18240748198789</v>
      </c>
      <c r="T380" s="72"/>
      <c r="U380" s="71">
        <v>6487811</v>
      </c>
      <c r="V380" s="71">
        <v>16497</v>
      </c>
      <c r="W380" s="71">
        <v>134</v>
      </c>
      <c r="X380" s="71">
        <v>171975</v>
      </c>
      <c r="Y380" s="71">
        <v>370567</v>
      </c>
      <c r="Z380" s="71">
        <v>166663</v>
      </c>
      <c r="AA380" s="71">
        <v>34429</v>
      </c>
      <c r="AB380" s="71">
        <v>732433</v>
      </c>
      <c r="AC380" s="71">
        <v>0</v>
      </c>
      <c r="AD380" s="71">
        <v>101.18240748198789</v>
      </c>
      <c r="AE380" s="72"/>
      <c r="AF380" s="71">
        <v>54841146.429689929</v>
      </c>
      <c r="AG380" s="71">
        <v>26034962.906227618</v>
      </c>
      <c r="AH380" s="71">
        <v>2761685.5556196482</v>
      </c>
      <c r="AI380" s="71">
        <v>975061265.71393025</v>
      </c>
      <c r="AJ380" s="71">
        <v>1312834140.784292</v>
      </c>
      <c r="AK380" s="71">
        <v>0</v>
      </c>
      <c r="AL380" s="71">
        <v>0</v>
      </c>
      <c r="AM380" s="71">
        <v>100820215.9718651</v>
      </c>
      <c r="AN380" s="71">
        <v>0</v>
      </c>
      <c r="AO380" s="71">
        <v>0</v>
      </c>
      <c r="AP380" s="71">
        <v>2472353417.3616247</v>
      </c>
      <c r="AQ380" s="72"/>
      <c r="AR380" s="71">
        <v>5994</v>
      </c>
      <c r="AS380" s="71">
        <v>362</v>
      </c>
      <c r="AT380" s="71">
        <v>0</v>
      </c>
      <c r="AU380" s="71">
        <v>0</v>
      </c>
      <c r="AV380" s="71">
        <v>0</v>
      </c>
      <c r="AW380" s="71">
        <v>1</v>
      </c>
      <c r="AX380" s="71"/>
      <c r="AY380" s="72"/>
      <c r="AZ380" s="71">
        <v>22516.199999999993</v>
      </c>
      <c r="BA380" s="71">
        <v>5562.1</v>
      </c>
      <c r="BB380" s="71">
        <v>0</v>
      </c>
      <c r="BC380" s="71">
        <v>0</v>
      </c>
      <c r="BD380" s="71">
        <v>0</v>
      </c>
      <c r="BE380" s="71">
        <v>10098</v>
      </c>
      <c r="BF380" s="71"/>
      <c r="BG380" s="72"/>
      <c r="BH380" s="71">
        <v>0</v>
      </c>
      <c r="BI380" s="71">
        <v>0</v>
      </c>
      <c r="BJ380" s="71">
        <v>7.6379999999999999</v>
      </c>
      <c r="BK380" s="71">
        <v>10.678000000000001</v>
      </c>
      <c r="BL380" s="71">
        <v>149.333</v>
      </c>
      <c r="BM380" s="71">
        <v>0</v>
      </c>
      <c r="BN380" s="72"/>
      <c r="BO380" s="71">
        <v>0</v>
      </c>
      <c r="BP380" s="71">
        <v>0</v>
      </c>
      <c r="BQ380" s="71">
        <v>1</v>
      </c>
      <c r="BR380" s="71">
        <v>1</v>
      </c>
      <c r="BS380" s="71">
        <v>15</v>
      </c>
      <c r="BT380" s="71">
        <v>0</v>
      </c>
      <c r="BU380"/>
      <c r="BV380" s="70">
        <v>103.462</v>
      </c>
      <c r="BW380" s="70">
        <v>0</v>
      </c>
      <c r="BX380" s="70">
        <v>64.186999999999998</v>
      </c>
      <c r="BY380" s="70">
        <v>0</v>
      </c>
      <c r="BZ380" s="70">
        <v>0</v>
      </c>
      <c r="CA380" s="70">
        <v>0</v>
      </c>
      <c r="CB380" s="70">
        <v>0</v>
      </c>
      <c r="CC380" s="70">
        <v>0</v>
      </c>
      <c r="CD380" s="70">
        <v>0</v>
      </c>
    </row>
    <row r="381" spans="1:82">
      <c r="A381" s="70" t="s">
        <v>1967</v>
      </c>
      <c r="B381" s="70">
        <v>322</v>
      </c>
      <c r="C381" s="70">
        <v>16</v>
      </c>
      <c r="D381" s="70">
        <v>19</v>
      </c>
      <c r="E381" s="70">
        <v>2019</v>
      </c>
      <c r="F381" s="70" t="s">
        <v>158</v>
      </c>
      <c r="G381" s="70" t="s">
        <v>1951</v>
      </c>
      <c r="H381" s="70" t="s">
        <v>1952</v>
      </c>
      <c r="I381" s="148"/>
      <c r="J381" s="71">
        <v>35.879499613561833</v>
      </c>
      <c r="K381" s="71">
        <v>30.90114906892682</v>
      </c>
      <c r="L381" s="71">
        <v>13.035063973297678</v>
      </c>
      <c r="M381" s="71">
        <v>606.55419158419477</v>
      </c>
      <c r="N381" s="71">
        <v>862.07500200570075</v>
      </c>
      <c r="O381" s="71">
        <v>264.77996153943155</v>
      </c>
      <c r="P381" s="71">
        <v>163.87656004738025</v>
      </c>
      <c r="Q381" s="71">
        <v>45.630696188498703</v>
      </c>
      <c r="R381" s="71">
        <v>0</v>
      </c>
      <c r="S381" s="71">
        <v>105.13922018742248</v>
      </c>
      <c r="T381" s="72"/>
      <c r="U381" s="71">
        <v>6448777</v>
      </c>
      <c r="V381" s="71">
        <v>16497</v>
      </c>
      <c r="W381" s="71">
        <v>134</v>
      </c>
      <c r="X381" s="71">
        <v>171975</v>
      </c>
      <c r="Y381" s="71">
        <v>377837</v>
      </c>
      <c r="Z381" s="71">
        <v>165770</v>
      </c>
      <c r="AA381" s="71">
        <v>34028</v>
      </c>
      <c r="AB381" s="71">
        <v>739435</v>
      </c>
      <c r="AC381" s="71">
        <v>0</v>
      </c>
      <c r="AD381" s="71">
        <v>105.1392201874225</v>
      </c>
      <c r="AE381" s="72"/>
      <c r="AF381" s="71">
        <v>54843923.029967487</v>
      </c>
      <c r="AG381" s="71">
        <v>25111571.762683969</v>
      </c>
      <c r="AH381" s="71">
        <v>2935604.3660892369</v>
      </c>
      <c r="AI381" s="71">
        <v>984494347.58365595</v>
      </c>
      <c r="AJ381" s="71">
        <v>1300486771.762583</v>
      </c>
      <c r="AK381" s="71">
        <v>0</v>
      </c>
      <c r="AL381" s="71">
        <v>0</v>
      </c>
      <c r="AM381" s="71">
        <v>100705480.53630027</v>
      </c>
      <c r="AN381" s="71">
        <v>0</v>
      </c>
      <c r="AO381" s="71">
        <v>0</v>
      </c>
      <c r="AP381" s="71">
        <v>2468577699.0412798</v>
      </c>
      <c r="AQ381" s="72"/>
      <c r="AR381" s="71">
        <v>6260</v>
      </c>
      <c r="AS381" s="71">
        <v>395</v>
      </c>
      <c r="AT381" s="71">
        <v>0</v>
      </c>
      <c r="AU381" s="71">
        <v>0</v>
      </c>
      <c r="AV381" s="71">
        <v>0</v>
      </c>
      <c r="AW381" s="71">
        <v>1</v>
      </c>
      <c r="AX381" s="71"/>
      <c r="AY381" s="72"/>
      <c r="AZ381" s="71">
        <v>23641.299999999981</v>
      </c>
      <c r="BA381" s="71">
        <v>6041.1999999999953</v>
      </c>
      <c r="BB381" s="71">
        <v>0</v>
      </c>
      <c r="BC381" s="71">
        <v>0</v>
      </c>
      <c r="BD381" s="71">
        <v>0</v>
      </c>
      <c r="BE381" s="71">
        <v>10098</v>
      </c>
      <c r="BF381" s="71"/>
      <c r="BG381" s="72"/>
      <c r="BH381" s="71">
        <v>0</v>
      </c>
      <c r="BI381" s="71">
        <v>0</v>
      </c>
      <c r="BJ381" s="71">
        <v>7.3819999999999997</v>
      </c>
      <c r="BK381" s="71">
        <v>10.784000000000001</v>
      </c>
      <c r="BL381" s="71">
        <v>149.07299999999998</v>
      </c>
      <c r="BM381" s="71">
        <v>0</v>
      </c>
      <c r="BN381" s="72"/>
      <c r="BO381" s="71">
        <v>0</v>
      </c>
      <c r="BP381" s="71">
        <v>0</v>
      </c>
      <c r="BQ381" s="71">
        <v>1</v>
      </c>
      <c r="BR381" s="71">
        <v>1</v>
      </c>
      <c r="BS381" s="71">
        <v>15</v>
      </c>
      <c r="BT381" s="71">
        <v>0</v>
      </c>
      <c r="BU381"/>
      <c r="BV381" s="70">
        <v>103.47199999999999</v>
      </c>
      <c r="BW381" s="70">
        <v>0</v>
      </c>
      <c r="BX381" s="70">
        <v>63.767000000000003</v>
      </c>
      <c r="BY381" s="70">
        <v>0</v>
      </c>
      <c r="BZ381" s="70">
        <v>0</v>
      </c>
      <c r="CA381" s="70">
        <v>0</v>
      </c>
      <c r="CB381" s="70">
        <v>0</v>
      </c>
      <c r="CC381" s="70">
        <v>0</v>
      </c>
      <c r="CD381" s="70">
        <v>0</v>
      </c>
    </row>
    <row r="382" spans="1:82">
      <c r="A382" s="70" t="s">
        <v>1968</v>
      </c>
      <c r="B382" s="70">
        <v>323</v>
      </c>
      <c r="C382" s="70">
        <v>17</v>
      </c>
      <c r="D382" s="70">
        <v>19</v>
      </c>
      <c r="E382" s="70">
        <v>2020</v>
      </c>
      <c r="F382" s="70" t="s">
        <v>159</v>
      </c>
      <c r="G382" s="70" t="s">
        <v>1951</v>
      </c>
      <c r="H382" s="70" t="s">
        <v>1952</v>
      </c>
      <c r="I382" s="148"/>
      <c r="J382" s="71">
        <v>32.206262031643199</v>
      </c>
      <c r="K382" s="71">
        <v>30.136558692373647</v>
      </c>
      <c r="L382" s="71">
        <v>12.281778220746457</v>
      </c>
      <c r="M382" s="71">
        <v>540.40637501665594</v>
      </c>
      <c r="N382" s="71">
        <v>872.48754713335836</v>
      </c>
      <c r="O382" s="71">
        <v>232.60463230846233</v>
      </c>
      <c r="P382" s="71">
        <v>153.9393510657122</v>
      </c>
      <c r="Q382" s="71">
        <v>43.636772426817203</v>
      </c>
      <c r="R382" s="71">
        <v>0</v>
      </c>
      <c r="S382" s="71">
        <v>97.938603188418043</v>
      </c>
      <c r="T382" s="72"/>
      <c r="U382" s="71">
        <v>6357554</v>
      </c>
      <c r="V382" s="71">
        <v>15948</v>
      </c>
      <c r="W382" s="71">
        <v>155</v>
      </c>
      <c r="X382" s="71">
        <v>175564</v>
      </c>
      <c r="Y382" s="71">
        <v>380495</v>
      </c>
      <c r="Z382" s="71">
        <v>166213</v>
      </c>
      <c r="AA382" s="71">
        <v>33975</v>
      </c>
      <c r="AB382" s="71">
        <v>740099</v>
      </c>
      <c r="AC382" s="71">
        <v>0</v>
      </c>
      <c r="AD382" s="71">
        <v>97.938603188418043</v>
      </c>
      <c r="AE382" s="72"/>
      <c r="AF382" s="71">
        <v>50649980.919570997</v>
      </c>
      <c r="AG382" s="71">
        <v>23056431.585949071</v>
      </c>
      <c r="AH382" s="71">
        <v>2873067.7978187944</v>
      </c>
      <c r="AI382" s="71">
        <v>890740875.46067786</v>
      </c>
      <c r="AJ382" s="71">
        <v>1350910263.0693979</v>
      </c>
      <c r="AK382" s="71"/>
      <c r="AL382" s="71"/>
      <c r="AM382" s="71">
        <v>96591142.171390638</v>
      </c>
      <c r="AN382" s="71"/>
      <c r="AO382" s="71"/>
      <c r="AP382" s="71">
        <v>2414821761.0048051</v>
      </c>
      <c r="AQ382" s="72"/>
      <c r="AR382" s="71">
        <v>6602</v>
      </c>
      <c r="AS382" s="71">
        <v>401</v>
      </c>
      <c r="AT382" s="71">
        <v>0</v>
      </c>
      <c r="AU382" s="71">
        <v>0</v>
      </c>
      <c r="AV382" s="71">
        <v>0</v>
      </c>
      <c r="AW382" s="71">
        <v>1</v>
      </c>
      <c r="AX382" s="71"/>
      <c r="AY382" s="72"/>
      <c r="AZ382" s="71">
        <v>25165.499999999971</v>
      </c>
      <c r="BA382" s="71">
        <v>6127.0999999999949</v>
      </c>
      <c r="BB382" s="71">
        <v>0</v>
      </c>
      <c r="BC382" s="71">
        <v>0</v>
      </c>
      <c r="BD382" s="71">
        <v>0</v>
      </c>
      <c r="BE382" s="71">
        <v>10098</v>
      </c>
      <c r="BF382" s="71"/>
      <c r="BG382" s="72"/>
      <c r="BH382" s="71">
        <v>0</v>
      </c>
      <c r="BI382" s="71">
        <v>0</v>
      </c>
      <c r="BJ382" s="71">
        <v>5.8680000000000003</v>
      </c>
      <c r="BK382" s="71">
        <v>11.436</v>
      </c>
      <c r="BL382" s="71">
        <v>158.90100000000001</v>
      </c>
      <c r="BM382" s="71">
        <v>0</v>
      </c>
      <c r="BN382" s="72"/>
      <c r="BO382" s="71">
        <v>0</v>
      </c>
      <c r="BP382" s="71">
        <v>0</v>
      </c>
      <c r="BQ382" s="71">
        <v>1</v>
      </c>
      <c r="BR382" s="71">
        <v>1</v>
      </c>
      <c r="BS382" s="71">
        <v>16</v>
      </c>
      <c r="BT382" s="71">
        <v>0</v>
      </c>
      <c r="BU382"/>
      <c r="BV382" s="70">
        <v>95.325999999999993</v>
      </c>
      <c r="BW382" s="70">
        <v>0</v>
      </c>
      <c r="BX382" s="70">
        <v>80.879000000000005</v>
      </c>
      <c r="BY382" s="70">
        <v>0</v>
      </c>
      <c r="BZ382" s="70">
        <v>0</v>
      </c>
      <c r="CA382" s="70">
        <v>0</v>
      </c>
      <c r="CB382" s="70">
        <v>0</v>
      </c>
      <c r="CC382" s="70">
        <v>0</v>
      </c>
      <c r="CD382" s="70">
        <v>0</v>
      </c>
    </row>
    <row r="383" spans="1:82">
      <c r="A383" s="70" t="s">
        <v>1969</v>
      </c>
      <c r="B383" s="70">
        <v>323</v>
      </c>
      <c r="C383" s="70">
        <v>18</v>
      </c>
      <c r="D383" s="70">
        <v>19</v>
      </c>
      <c r="E383" s="70">
        <v>2021</v>
      </c>
      <c r="F383" s="70" t="s">
        <v>160</v>
      </c>
      <c r="G383" s="70" t="s">
        <v>1951</v>
      </c>
      <c r="H383" s="70" t="s">
        <v>1952</v>
      </c>
      <c r="I383" s="148"/>
      <c r="J383" s="71">
        <v>34.570614515614054</v>
      </c>
      <c r="K383" s="71">
        <v>34.516790560463434</v>
      </c>
      <c r="L383" s="71">
        <v>13.201209874081119</v>
      </c>
      <c r="M383" s="71">
        <v>591.08138166414733</v>
      </c>
      <c r="N383" s="71">
        <v>882.54789680569741</v>
      </c>
      <c r="O383" s="71">
        <v>225.91281233856949</v>
      </c>
      <c r="P383" s="71">
        <v>157.06470789482782</v>
      </c>
      <c r="Q383" s="71">
        <v>43.1105878437561</v>
      </c>
      <c r="R383" s="71">
        <v>0</v>
      </c>
      <c r="S383" s="71">
        <v>94.443890525813472</v>
      </c>
      <c r="T383" s="72"/>
      <c r="U383" s="71">
        <v>6732273</v>
      </c>
      <c r="V383" s="71">
        <v>15948</v>
      </c>
      <c r="W383" s="71">
        <v>155</v>
      </c>
      <c r="X383" s="71">
        <v>175564</v>
      </c>
      <c r="Y383" s="71">
        <v>381830</v>
      </c>
      <c r="Z383" s="71">
        <v>166218</v>
      </c>
      <c r="AA383" s="71">
        <v>33802</v>
      </c>
      <c r="AB383" s="71">
        <v>738358</v>
      </c>
      <c r="AC383" s="71">
        <v>0</v>
      </c>
      <c r="AD383" s="71">
        <v>94.443890525813472</v>
      </c>
      <c r="AE383" s="72"/>
      <c r="AF383" s="71">
        <v>53482407.92938897</v>
      </c>
      <c r="AG383" s="71">
        <v>26463917.361640818</v>
      </c>
      <c r="AH383" s="71">
        <v>2938313.2066453425</v>
      </c>
      <c r="AI383" s="71">
        <v>962975706.25417304</v>
      </c>
      <c r="AJ383" s="71">
        <v>1306590074.8477681</v>
      </c>
      <c r="AK383" s="71">
        <v>0</v>
      </c>
      <c r="AL383" s="71">
        <v>0</v>
      </c>
      <c r="AM383" s="71">
        <v>96919741.673993751</v>
      </c>
      <c r="AN383" s="71">
        <v>0</v>
      </c>
      <c r="AO383" s="71">
        <v>0</v>
      </c>
      <c r="AP383" s="71">
        <v>2449370161.2736096</v>
      </c>
      <c r="AQ383" s="72"/>
      <c r="AR383" s="71">
        <v>6952</v>
      </c>
      <c r="AS383" s="71">
        <v>402</v>
      </c>
      <c r="AT383" s="71">
        <v>0</v>
      </c>
      <c r="AU383" s="71">
        <v>0</v>
      </c>
      <c r="AV383" s="71">
        <v>0</v>
      </c>
      <c r="AW383" s="71">
        <v>2</v>
      </c>
      <c r="AX383" s="71"/>
      <c r="AY383" s="72"/>
      <c r="AZ383" s="71">
        <v>26754.699999999972</v>
      </c>
      <c r="BA383" s="71">
        <v>6186.4999999999955</v>
      </c>
      <c r="BB383" s="71">
        <v>0</v>
      </c>
      <c r="BC383" s="71">
        <v>0</v>
      </c>
      <c r="BD383" s="71">
        <v>0</v>
      </c>
      <c r="BE383" s="71">
        <v>14873.294</v>
      </c>
      <c r="BF383" s="71"/>
      <c r="BG383" s="72"/>
      <c r="BH383" s="71">
        <v>0</v>
      </c>
      <c r="BI383" s="71">
        <v>0</v>
      </c>
      <c r="BJ383" s="71">
        <v>6.2130000000000001</v>
      </c>
      <c r="BK383" s="71">
        <v>7.2779999999999996</v>
      </c>
      <c r="BL383" s="71">
        <v>171.541</v>
      </c>
      <c r="BM383" s="71">
        <v>0</v>
      </c>
      <c r="BN383" s="72"/>
      <c r="BO383" s="71">
        <v>0</v>
      </c>
      <c r="BP383" s="71">
        <v>0</v>
      </c>
      <c r="BQ383" s="71">
        <v>1</v>
      </c>
      <c r="BR383" s="71">
        <v>1</v>
      </c>
      <c r="BS383" s="71">
        <v>16</v>
      </c>
      <c r="BT383" s="71">
        <v>0</v>
      </c>
      <c r="BU383"/>
      <c r="BV383" s="70">
        <v>78.968000000000004</v>
      </c>
      <c r="BW383" s="70">
        <v>0</v>
      </c>
      <c r="BX383" s="70">
        <v>106.06399999999999</v>
      </c>
      <c r="BY383" s="70">
        <v>0</v>
      </c>
      <c r="BZ383" s="70">
        <v>0</v>
      </c>
      <c r="CA383" s="70">
        <v>0</v>
      </c>
      <c r="CB383" s="70">
        <v>0</v>
      </c>
      <c r="CC383" s="70">
        <v>0</v>
      </c>
      <c r="CD383" s="70">
        <v>0</v>
      </c>
    </row>
    <row r="384" spans="1:82">
      <c r="A384" s="70" t="s">
        <v>1970</v>
      </c>
      <c r="B384" s="70">
        <v>323</v>
      </c>
      <c r="C384" s="70">
        <v>19</v>
      </c>
      <c r="D384" s="70">
        <v>19</v>
      </c>
      <c r="E384" s="70">
        <v>2022</v>
      </c>
      <c r="F384" s="70" t="s">
        <v>161</v>
      </c>
      <c r="G384" s="70" t="s">
        <v>1951</v>
      </c>
      <c r="H384" s="70" t="s">
        <v>1952</v>
      </c>
      <c r="I384" s="148"/>
      <c r="J384" s="71">
        <v>28.419018036047326</v>
      </c>
      <c r="K384" s="71">
        <v>32.580526836146156</v>
      </c>
      <c r="L384" s="71">
        <v>11.572234575711347</v>
      </c>
      <c r="M384" s="71">
        <v>581.88754742301717</v>
      </c>
      <c r="N384" s="71">
        <v>905.93633797724351</v>
      </c>
      <c r="O384" s="71">
        <v>237.67439763757204</v>
      </c>
      <c r="P384" s="71">
        <v>154.74749143917856</v>
      </c>
      <c r="Q384" s="71">
        <v>43.499750806279664</v>
      </c>
      <c r="R384" s="71">
        <v>0</v>
      </c>
      <c r="S384" s="71">
        <v>105.07194497155101</v>
      </c>
      <c r="T384" s="72"/>
      <c r="U384" s="71">
        <v>6654042</v>
      </c>
      <c r="V384" s="71">
        <v>15948</v>
      </c>
      <c r="W384" s="71">
        <v>155</v>
      </c>
      <c r="X384" s="71">
        <v>175564</v>
      </c>
      <c r="Y384" s="71">
        <v>385142</v>
      </c>
      <c r="Z384" s="71">
        <v>166147</v>
      </c>
      <c r="AA384" s="71">
        <v>33811</v>
      </c>
      <c r="AB384" s="71">
        <v>738914</v>
      </c>
      <c r="AC384" s="71">
        <v>0</v>
      </c>
      <c r="AD384" s="71">
        <v>105.07194497155101</v>
      </c>
      <c r="AE384" s="72"/>
      <c r="AF384" s="71">
        <v>42957496.76986286</v>
      </c>
      <c r="AG384" s="71">
        <v>26742558.772020221</v>
      </c>
      <c r="AH384" s="71">
        <v>2928277.6572019826</v>
      </c>
      <c r="AI384" s="71">
        <v>936739816.75701678</v>
      </c>
      <c r="AJ384" s="71">
        <v>1407161884.1293924</v>
      </c>
      <c r="AK384" s="71">
        <v>0</v>
      </c>
      <c r="AL384" s="71">
        <v>0</v>
      </c>
      <c r="AM384" s="71">
        <v>95413965.61953938</v>
      </c>
      <c r="AN384" s="71">
        <v>0</v>
      </c>
      <c r="AO384" s="71">
        <v>0</v>
      </c>
      <c r="AP384" s="71">
        <v>2511943999.7050333</v>
      </c>
      <c r="AQ384" s="72"/>
      <c r="AR384" s="71">
        <v>7560</v>
      </c>
      <c r="AS384" s="71">
        <v>403</v>
      </c>
      <c r="AT384" s="71">
        <v>0</v>
      </c>
      <c r="AU384" s="71">
        <v>0</v>
      </c>
      <c r="AV384" s="71">
        <v>0</v>
      </c>
      <c r="AW384" s="71">
        <v>2</v>
      </c>
      <c r="AX384" s="71"/>
      <c r="AY384" s="72"/>
      <c r="AZ384" s="71">
        <v>29179.499999999956</v>
      </c>
      <c r="BA384" s="71">
        <v>6199.6999999999944</v>
      </c>
      <c r="BB384" s="71">
        <v>0</v>
      </c>
      <c r="BC384" s="71">
        <v>0</v>
      </c>
      <c r="BD384" s="71">
        <v>0</v>
      </c>
      <c r="BE384" s="71">
        <v>14873.294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1971</v>
      </c>
      <c r="B385" s="70">
        <v>323</v>
      </c>
      <c r="C385" s="70">
        <v>20</v>
      </c>
      <c r="D385" s="70">
        <v>19</v>
      </c>
      <c r="E385" s="70">
        <v>2023</v>
      </c>
      <c r="F385" s="70" t="s">
        <v>1539</v>
      </c>
      <c r="G385" s="70" t="s">
        <v>1951</v>
      </c>
      <c r="H385" s="70" t="s">
        <v>1952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8575</v>
      </c>
      <c r="AS385" s="71">
        <v>404</v>
      </c>
      <c r="AT385" s="71">
        <v>0</v>
      </c>
      <c r="AU385" s="71">
        <v>0</v>
      </c>
      <c r="AV385" s="71">
        <v>0</v>
      </c>
      <c r="AW385" s="71">
        <v>2</v>
      </c>
      <c r="AX385" s="71"/>
      <c r="AY385" s="72"/>
      <c r="AZ385" s="71">
        <v>33354.6</v>
      </c>
      <c r="BA385" s="71">
        <v>6216.1999999999944</v>
      </c>
      <c r="BB385" s="71">
        <v>0</v>
      </c>
      <c r="BC385" s="71">
        <v>0</v>
      </c>
      <c r="BD385" s="71">
        <v>0</v>
      </c>
      <c r="BE385" s="71">
        <v>14873.294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1972</v>
      </c>
      <c r="B386" s="70">
        <v>323</v>
      </c>
      <c r="C386" s="70">
        <v>21</v>
      </c>
      <c r="D386" s="70">
        <v>19</v>
      </c>
      <c r="E386" s="70">
        <v>2024</v>
      </c>
      <c r="F386" s="70" t="s">
        <v>1585</v>
      </c>
      <c r="G386" s="1064" t="s">
        <v>1951</v>
      </c>
      <c r="H386" s="70" t="s">
        <v>1952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1973</v>
      </c>
      <c r="B387" s="70">
        <v>324</v>
      </c>
      <c r="C387" s="70">
        <v>1</v>
      </c>
      <c r="D387" s="70">
        <v>20</v>
      </c>
      <c r="E387" s="70">
        <v>1990</v>
      </c>
      <c r="F387" s="70" t="s">
        <v>787</v>
      </c>
      <c r="G387" s="1064" t="s">
        <v>1974</v>
      </c>
      <c r="H387" s="70" t="s">
        <v>1975</v>
      </c>
      <c r="I387" s="148"/>
      <c r="J387" s="71">
        <v>693.22596918935903</v>
      </c>
      <c r="K387" s="71">
        <v>63.833376573314077</v>
      </c>
      <c r="L387" s="71">
        <v>5.5831027602827801</v>
      </c>
      <c r="M387" s="71">
        <v>559.65678031504399</v>
      </c>
      <c r="N387" s="71">
        <v>610.97554112793728</v>
      </c>
      <c r="O387" s="71">
        <v>353.67095614663708</v>
      </c>
      <c r="P387" s="71">
        <v>305.26200000673828</v>
      </c>
      <c r="Q387" s="71">
        <v>39.904516954986001</v>
      </c>
      <c r="R387" s="71">
        <v>46.899855572111193</v>
      </c>
      <c r="S387" s="71">
        <v>50.181867029985838</v>
      </c>
      <c r="T387" s="72"/>
      <c r="U387" s="71">
        <v>172922187</v>
      </c>
      <c r="V387" s="71">
        <v>24509</v>
      </c>
      <c r="W387" s="71">
        <v>51</v>
      </c>
      <c r="X387" s="71">
        <v>233443</v>
      </c>
      <c r="Y387" s="71">
        <v>267461</v>
      </c>
      <c r="Z387" s="71">
        <v>145469</v>
      </c>
      <c r="AA387" s="71">
        <v>74121</v>
      </c>
      <c r="AB387" s="71">
        <v>647914</v>
      </c>
      <c r="AC387" s="71">
        <v>8123139.4000000004</v>
      </c>
      <c r="AD387" s="71">
        <v>50.181867029985838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1976</v>
      </c>
      <c r="B388" s="70">
        <v>325</v>
      </c>
      <c r="C388" s="70">
        <v>2</v>
      </c>
      <c r="D388" s="70">
        <v>20</v>
      </c>
      <c r="E388" s="70">
        <v>2005</v>
      </c>
      <c r="F388" s="70" t="s">
        <v>789</v>
      </c>
      <c r="G388" s="70" t="s">
        <v>1974</v>
      </c>
      <c r="H388" s="70" t="s">
        <v>1975</v>
      </c>
      <c r="I388" s="148"/>
      <c r="J388" s="71">
        <v>569.07298313091405</v>
      </c>
      <c r="K388" s="71">
        <v>41.313697058042543</v>
      </c>
      <c r="L388" s="71">
        <v>4.4956335426444589</v>
      </c>
      <c r="M388" s="71">
        <v>899.07359661721705</v>
      </c>
      <c r="N388" s="71">
        <v>871.52129806309256</v>
      </c>
      <c r="O388" s="71">
        <v>329.92478875552928</v>
      </c>
      <c r="P388" s="71">
        <v>248.788098396485</v>
      </c>
      <c r="Q388" s="71">
        <v>39.014710278858097</v>
      </c>
      <c r="R388" s="71">
        <v>48.775437594719051</v>
      </c>
      <c r="S388" s="71">
        <v>41.293249057533927</v>
      </c>
      <c r="T388" s="72"/>
      <c r="U388" s="71">
        <v>72315803</v>
      </c>
      <c r="V388" s="71">
        <v>19361</v>
      </c>
      <c r="W388" s="71">
        <v>54</v>
      </c>
      <c r="X388" s="71">
        <v>214114</v>
      </c>
      <c r="Y388" s="71">
        <v>329278</v>
      </c>
      <c r="Z388" s="71">
        <v>157033</v>
      </c>
      <c r="AA388" s="71">
        <v>49474</v>
      </c>
      <c r="AB388" s="71">
        <v>662228</v>
      </c>
      <c r="AC388" s="71">
        <v>8624926.1999999993</v>
      </c>
      <c r="AD388" s="71">
        <v>41.293249057533927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1977</v>
      </c>
      <c r="B389" s="70">
        <v>326</v>
      </c>
      <c r="C389" s="70">
        <v>3</v>
      </c>
      <c r="D389" s="70">
        <v>20</v>
      </c>
      <c r="E389" s="70">
        <v>2006</v>
      </c>
      <c r="F389" s="70" t="s">
        <v>790</v>
      </c>
      <c r="G389" s="70" t="s">
        <v>1974</v>
      </c>
      <c r="H389" s="70" t="s">
        <v>1975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1978</v>
      </c>
      <c r="B390" s="70">
        <v>327</v>
      </c>
      <c r="C390" s="70">
        <v>4</v>
      </c>
      <c r="D390" s="70">
        <v>20</v>
      </c>
      <c r="E390" s="70">
        <v>2007</v>
      </c>
      <c r="F390" s="70" t="s">
        <v>791</v>
      </c>
      <c r="G390" s="70" t="s">
        <v>1974</v>
      </c>
      <c r="H390" s="70" t="s">
        <v>1975</v>
      </c>
      <c r="I390" s="148"/>
      <c r="J390" s="71">
        <v>711.80077567918613</v>
      </c>
      <c r="K390" s="71">
        <v>41.219707427036603</v>
      </c>
      <c r="L390" s="71">
        <v>4.799610077992031</v>
      </c>
      <c r="M390" s="71">
        <v>938.87665086529455</v>
      </c>
      <c r="N390" s="71">
        <v>942.38916928029573</v>
      </c>
      <c r="O390" s="71">
        <v>311.38180127911443</v>
      </c>
      <c r="P390" s="71">
        <v>245.31122125361881</v>
      </c>
      <c r="Q390" s="71">
        <v>41.656150794543002</v>
      </c>
      <c r="R390" s="71">
        <v>45.754643129000009</v>
      </c>
      <c r="S390" s="71">
        <v>44.153636206771772</v>
      </c>
      <c r="T390" s="72"/>
      <c r="U390" s="71">
        <v>78289626</v>
      </c>
      <c r="V390" s="71">
        <v>17391</v>
      </c>
      <c r="W390" s="71">
        <v>43</v>
      </c>
      <c r="X390" s="71">
        <v>239500</v>
      </c>
      <c r="Y390" s="71">
        <v>339229</v>
      </c>
      <c r="Z390" s="71">
        <v>154069</v>
      </c>
      <c r="AA390" s="71">
        <v>48039</v>
      </c>
      <c r="AB390" s="71">
        <v>669674</v>
      </c>
      <c r="AC390" s="71">
        <v>8322906</v>
      </c>
      <c r="AD390" s="71">
        <v>44.153636206771772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1979</v>
      </c>
      <c r="B391" s="70">
        <v>328</v>
      </c>
      <c r="C391" s="70">
        <v>5</v>
      </c>
      <c r="D391" s="70">
        <v>20</v>
      </c>
      <c r="E391" s="70">
        <v>2008</v>
      </c>
      <c r="F391" s="70" t="s">
        <v>792</v>
      </c>
      <c r="G391" s="70" t="s">
        <v>1974</v>
      </c>
      <c r="H391" s="70" t="s">
        <v>1975</v>
      </c>
      <c r="I391" s="148"/>
      <c r="J391" s="71">
        <v>531.3274761215132</v>
      </c>
      <c r="K391" s="71">
        <v>32.697962952962072</v>
      </c>
      <c r="L391" s="71">
        <v>4.2950449038777334</v>
      </c>
      <c r="M391" s="71">
        <v>936.90244946881478</v>
      </c>
      <c r="N391" s="71">
        <v>940.06682365025381</v>
      </c>
      <c r="O391" s="71">
        <v>296.8402771669185</v>
      </c>
      <c r="P391" s="71">
        <v>239.4413055572137</v>
      </c>
      <c r="Q391" s="71">
        <v>41.242231647590202</v>
      </c>
      <c r="R391" s="71">
        <v>41.16746016615393</v>
      </c>
      <c r="S391" s="71">
        <v>53.614710664396299</v>
      </c>
      <c r="T391" s="72"/>
      <c r="U391" s="71">
        <v>74526047</v>
      </c>
      <c r="V391" s="71">
        <v>17391</v>
      </c>
      <c r="W391" s="71">
        <v>43</v>
      </c>
      <c r="X391" s="71">
        <v>239500</v>
      </c>
      <c r="Y391" s="71">
        <v>344202</v>
      </c>
      <c r="Z391" s="71">
        <v>152029</v>
      </c>
      <c r="AA391" s="71">
        <v>46943</v>
      </c>
      <c r="AB391" s="71">
        <v>673925</v>
      </c>
      <c r="AC391" s="71">
        <v>7775966.7999999998</v>
      </c>
      <c r="AD391" s="71">
        <v>53.614710664396299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1980</v>
      </c>
      <c r="B392" s="70">
        <v>329</v>
      </c>
      <c r="C392" s="70">
        <v>6</v>
      </c>
      <c r="D392" s="70">
        <v>20</v>
      </c>
      <c r="E392" s="70">
        <v>2009</v>
      </c>
      <c r="F392" s="70" t="s">
        <v>176</v>
      </c>
      <c r="G392" s="70" t="s">
        <v>1974</v>
      </c>
      <c r="H392" s="70" t="s">
        <v>1975</v>
      </c>
      <c r="I392" s="148"/>
      <c r="J392" s="71">
        <v>446.07646111869491</v>
      </c>
      <c r="K392" s="71">
        <v>32.209217085727353</v>
      </c>
      <c r="L392" s="71">
        <v>11.508738682578491</v>
      </c>
      <c r="M392" s="71">
        <v>971.5920748655102</v>
      </c>
      <c r="N392" s="71">
        <v>862.27646552155352</v>
      </c>
      <c r="O392" s="71">
        <v>297.32490229564019</v>
      </c>
      <c r="P392" s="71">
        <v>229.2098211702571</v>
      </c>
      <c r="Q392" s="71">
        <v>39.329554949617801</v>
      </c>
      <c r="R392" s="71">
        <v>39.359927387506282</v>
      </c>
      <c r="S392" s="71">
        <v>59.491791976868583</v>
      </c>
      <c r="T392" s="72"/>
      <c r="U392" s="71">
        <v>55105365</v>
      </c>
      <c r="V392" s="71">
        <v>19751</v>
      </c>
      <c r="W392" s="71">
        <v>111</v>
      </c>
      <c r="X392" s="71">
        <v>283798</v>
      </c>
      <c r="Y392" s="71">
        <v>345965</v>
      </c>
      <c r="Z392" s="71">
        <v>150305</v>
      </c>
      <c r="AA392" s="71">
        <v>46133</v>
      </c>
      <c r="AB392" s="71">
        <v>674637</v>
      </c>
      <c r="AC392" s="71">
        <v>7252998.2000000002</v>
      </c>
      <c r="AD392" s="71">
        <v>59.491791976868583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3.46</v>
      </c>
      <c r="BJ392" s="71">
        <v>62.526000000000003</v>
      </c>
      <c r="BK392" s="71">
        <v>8.0299999999999994</v>
      </c>
      <c r="BL392" s="71">
        <v>579.64099999999996</v>
      </c>
      <c r="BM392" s="71">
        <v>0</v>
      </c>
      <c r="BN392" s="72"/>
      <c r="BO392" s="71">
        <v>0</v>
      </c>
      <c r="BP392" s="71">
        <v>1</v>
      </c>
      <c r="BQ392" s="71">
        <v>6</v>
      </c>
      <c r="BR392" s="71">
        <v>2</v>
      </c>
      <c r="BS392" s="71">
        <v>41</v>
      </c>
      <c r="BT392" s="71">
        <v>0</v>
      </c>
      <c r="BU392"/>
      <c r="BV392" s="70">
        <v>477.548</v>
      </c>
      <c r="BW392" s="70">
        <v>0</v>
      </c>
      <c r="BX392" s="70">
        <v>81.900000000000006</v>
      </c>
      <c r="BY392" s="70">
        <v>8.2560000000000002</v>
      </c>
      <c r="BZ392" s="70">
        <v>85.953000000000003</v>
      </c>
      <c r="CA392" s="70">
        <v>0</v>
      </c>
      <c r="CB392" s="70">
        <v>0</v>
      </c>
      <c r="CC392" s="70">
        <v>0</v>
      </c>
      <c r="CD392" s="70">
        <v>0</v>
      </c>
    </row>
    <row r="393" spans="1:82">
      <c r="A393" s="70" t="s">
        <v>1981</v>
      </c>
      <c r="B393" s="70">
        <v>330</v>
      </c>
      <c r="C393" s="70">
        <v>7</v>
      </c>
      <c r="D393" s="70">
        <v>20</v>
      </c>
      <c r="E393" s="70">
        <v>2010</v>
      </c>
      <c r="F393" s="70" t="s">
        <v>177</v>
      </c>
      <c r="G393" s="70" t="s">
        <v>1974</v>
      </c>
      <c r="H393" s="70" t="s">
        <v>1975</v>
      </c>
      <c r="I393" s="148"/>
      <c r="J393" s="71">
        <v>358.23442564115862</v>
      </c>
      <c r="K393" s="71">
        <v>28.874302860408189</v>
      </c>
      <c r="L393" s="71">
        <v>10.749769886275329</v>
      </c>
      <c r="M393" s="71">
        <v>982.89433534095019</v>
      </c>
      <c r="N393" s="71">
        <v>878.95755536733327</v>
      </c>
      <c r="O393" s="71">
        <v>292.08454769683709</v>
      </c>
      <c r="P393" s="71">
        <v>231.85506435376101</v>
      </c>
      <c r="Q393" s="71">
        <v>41.127627863631801</v>
      </c>
      <c r="R393" s="71">
        <v>41.308947153860302</v>
      </c>
      <c r="S393" s="71">
        <v>71.966962492498467</v>
      </c>
      <c r="T393" s="72"/>
      <c r="U393" s="71">
        <v>47303499</v>
      </c>
      <c r="V393" s="71">
        <v>19751</v>
      </c>
      <c r="W393" s="71">
        <v>111</v>
      </c>
      <c r="X393" s="71">
        <v>283798</v>
      </c>
      <c r="Y393" s="71">
        <v>347864</v>
      </c>
      <c r="Z393" s="71">
        <v>148342</v>
      </c>
      <c r="AA393" s="71">
        <v>45500</v>
      </c>
      <c r="AB393" s="71">
        <v>676008</v>
      </c>
      <c r="AC393" s="71">
        <v>7213722.2000000002</v>
      </c>
      <c r="AD393" s="71">
        <v>71.966962492498467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3.11</v>
      </c>
      <c r="BJ393" s="71">
        <v>60.445</v>
      </c>
      <c r="BK393" s="71">
        <v>9.6300000000000008</v>
      </c>
      <c r="BL393" s="71">
        <v>600.30700000000013</v>
      </c>
      <c r="BM393" s="71">
        <v>0</v>
      </c>
      <c r="BN393" s="72"/>
      <c r="BO393" s="71">
        <v>0</v>
      </c>
      <c r="BP393" s="71">
        <v>1</v>
      </c>
      <c r="BQ393" s="71">
        <v>7</v>
      </c>
      <c r="BR393" s="71">
        <v>3</v>
      </c>
      <c r="BS393" s="71">
        <v>49</v>
      </c>
      <c r="BT393" s="71">
        <v>0</v>
      </c>
      <c r="BU393"/>
      <c r="BV393" s="70">
        <v>490.84100000000001</v>
      </c>
      <c r="BW393" s="70">
        <v>0</v>
      </c>
      <c r="BX393" s="70">
        <v>100</v>
      </c>
      <c r="BY393" s="70">
        <v>8.0709999999999997</v>
      </c>
      <c r="BZ393" s="70">
        <v>74.497</v>
      </c>
      <c r="CA393" s="70">
        <v>0</v>
      </c>
      <c r="CB393" s="70">
        <v>8.3000000000000004E-2</v>
      </c>
      <c r="CC393" s="70">
        <v>0</v>
      </c>
      <c r="CD393" s="70">
        <v>0</v>
      </c>
    </row>
    <row r="394" spans="1:82">
      <c r="A394" s="70" t="s">
        <v>1982</v>
      </c>
      <c r="B394" s="70">
        <v>331</v>
      </c>
      <c r="C394" s="70">
        <v>8</v>
      </c>
      <c r="D394" s="70">
        <v>20</v>
      </c>
      <c r="E394" s="70">
        <v>2011</v>
      </c>
      <c r="F394" s="70" t="s">
        <v>178</v>
      </c>
      <c r="G394" s="70" t="s">
        <v>1974</v>
      </c>
      <c r="H394" s="70" t="s">
        <v>1975</v>
      </c>
      <c r="I394" s="148"/>
      <c r="J394" s="71">
        <v>404.73565440311887</v>
      </c>
      <c r="K394" s="71">
        <v>43.590128766123023</v>
      </c>
      <c r="L394" s="71">
        <v>4.7398795982630366</v>
      </c>
      <c r="M394" s="71">
        <v>1249.8691201935119</v>
      </c>
      <c r="N394" s="71">
        <v>1021.18558611878</v>
      </c>
      <c r="O394" s="71">
        <v>283.62883340498286</v>
      </c>
      <c r="P394" s="71">
        <v>224.99152798242969</v>
      </c>
      <c r="Q394" s="71">
        <v>47.536524576953198</v>
      </c>
      <c r="R394" s="71">
        <v>44.423504760703011</v>
      </c>
      <c r="S394" s="71">
        <v>71.619645867997264</v>
      </c>
      <c r="T394" s="72"/>
      <c r="U394" s="71">
        <v>50213834</v>
      </c>
      <c r="V394" s="71">
        <v>19751</v>
      </c>
      <c r="W394" s="71">
        <v>111</v>
      </c>
      <c r="X394" s="71">
        <v>283798</v>
      </c>
      <c r="Y394" s="71">
        <v>349888</v>
      </c>
      <c r="Z394" s="71">
        <v>147177</v>
      </c>
      <c r="AA394" s="71">
        <v>45467</v>
      </c>
      <c r="AB394" s="71">
        <v>677380</v>
      </c>
      <c r="AC394" s="71">
        <v>7744782.7999999998</v>
      </c>
      <c r="AD394" s="71">
        <v>71.619645867997264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51.902000000000001</v>
      </c>
      <c r="BK394" s="71">
        <v>6.65</v>
      </c>
      <c r="BL394" s="71">
        <v>469.60599999999999</v>
      </c>
      <c r="BM394" s="71">
        <v>0</v>
      </c>
      <c r="BN394" s="72"/>
      <c r="BO394" s="71">
        <v>0</v>
      </c>
      <c r="BP394" s="71">
        <v>0</v>
      </c>
      <c r="BQ394" s="71">
        <v>6</v>
      </c>
      <c r="BR394" s="71">
        <v>2</v>
      </c>
      <c r="BS394" s="71">
        <v>50</v>
      </c>
      <c r="BT394" s="71">
        <v>0</v>
      </c>
      <c r="BU394"/>
      <c r="BV394" s="70">
        <v>438.25799999999998</v>
      </c>
      <c r="BW394" s="70">
        <v>0</v>
      </c>
      <c r="BX394" s="70">
        <v>89.9</v>
      </c>
      <c r="BY394" s="70">
        <v>0</v>
      </c>
      <c r="BZ394" s="70">
        <v>0</v>
      </c>
      <c r="CA394" s="70">
        <v>0</v>
      </c>
      <c r="CB394" s="70">
        <v>0</v>
      </c>
      <c r="CC394" s="70">
        <v>0</v>
      </c>
      <c r="CD394" s="70">
        <v>0</v>
      </c>
    </row>
    <row r="395" spans="1:82">
      <c r="A395" s="70" t="s">
        <v>1983</v>
      </c>
      <c r="B395" s="70">
        <v>332</v>
      </c>
      <c r="C395" s="70">
        <v>9</v>
      </c>
      <c r="D395" s="70">
        <v>20</v>
      </c>
      <c r="E395" s="70">
        <v>2012</v>
      </c>
      <c r="F395" s="70" t="s">
        <v>179</v>
      </c>
      <c r="G395" s="70" t="s">
        <v>1974</v>
      </c>
      <c r="H395" s="70" t="s">
        <v>1975</v>
      </c>
      <c r="I395" s="148"/>
      <c r="J395" s="71">
        <v>358.5087445803635</v>
      </c>
      <c r="K395" s="71">
        <v>42.998586377907444</v>
      </c>
      <c r="L395" s="71">
        <v>4.6927302756915594</v>
      </c>
      <c r="M395" s="71">
        <v>1316.0046234731949</v>
      </c>
      <c r="N395" s="71">
        <v>1115.0277994408971</v>
      </c>
      <c r="O395" s="71">
        <v>280.18473039753718</v>
      </c>
      <c r="P395" s="71">
        <v>226.21687551493577</v>
      </c>
      <c r="Q395" s="71">
        <v>53.247649674060597</v>
      </c>
      <c r="R395" s="71">
        <v>45.547791681285901</v>
      </c>
      <c r="S395" s="71">
        <v>71.672119865101465</v>
      </c>
      <c r="T395" s="72"/>
      <c r="U395" s="71">
        <v>47961715</v>
      </c>
      <c r="V395" s="71">
        <v>19751</v>
      </c>
      <c r="W395" s="71">
        <v>111</v>
      </c>
      <c r="X395" s="71">
        <v>283798</v>
      </c>
      <c r="Y395" s="71">
        <v>361857</v>
      </c>
      <c r="Z395" s="71">
        <v>146543</v>
      </c>
      <c r="AA395" s="71">
        <v>45456</v>
      </c>
      <c r="AB395" s="71">
        <v>698367</v>
      </c>
      <c r="AC395" s="71">
        <v>7735117.7999999998</v>
      </c>
      <c r="AD395" s="71">
        <v>71.672119865101465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64.3</v>
      </c>
      <c r="BK395" s="71">
        <v>7.492</v>
      </c>
      <c r="BL395" s="71">
        <v>546.98800000000006</v>
      </c>
      <c r="BM395" s="71">
        <v>0</v>
      </c>
      <c r="BN395" s="72"/>
      <c r="BO395" s="71">
        <v>0</v>
      </c>
      <c r="BP395" s="71">
        <v>0</v>
      </c>
      <c r="BQ395" s="71">
        <v>7</v>
      </c>
      <c r="BR395" s="71">
        <v>2</v>
      </c>
      <c r="BS395" s="71">
        <v>52</v>
      </c>
      <c r="BT395" s="71">
        <v>0</v>
      </c>
      <c r="BU395"/>
      <c r="BV395" s="70">
        <v>541.178</v>
      </c>
      <c r="BW395" s="70">
        <v>0</v>
      </c>
      <c r="BX395" s="70">
        <v>0</v>
      </c>
      <c r="BY395" s="70">
        <v>7.7560000000000002</v>
      </c>
      <c r="BZ395" s="70">
        <v>69.846000000000004</v>
      </c>
      <c r="CA395" s="70">
        <v>0</v>
      </c>
      <c r="CB395" s="70">
        <v>0</v>
      </c>
      <c r="CC395" s="70">
        <v>0</v>
      </c>
      <c r="CD395" s="70">
        <v>0</v>
      </c>
    </row>
    <row r="396" spans="1:82">
      <c r="A396" s="70" t="s">
        <v>1984</v>
      </c>
      <c r="B396" s="70">
        <v>333</v>
      </c>
      <c r="C396" s="70">
        <v>10</v>
      </c>
      <c r="D396" s="70">
        <v>20</v>
      </c>
      <c r="E396" s="70">
        <v>2013</v>
      </c>
      <c r="F396" s="70" t="s">
        <v>180</v>
      </c>
      <c r="G396" s="70" t="s">
        <v>1974</v>
      </c>
      <c r="H396" s="70" t="s">
        <v>1975</v>
      </c>
      <c r="I396" s="148"/>
      <c r="J396" s="71">
        <v>329.22862208784062</v>
      </c>
      <c r="K396" s="71">
        <v>37.078896784066742</v>
      </c>
      <c r="L396" s="71">
        <v>4.3010041398548982</v>
      </c>
      <c r="M396" s="71">
        <v>1400.254436670439</v>
      </c>
      <c r="N396" s="71">
        <v>1079.577774035283</v>
      </c>
      <c r="O396" s="71">
        <v>268.22430521488036</v>
      </c>
      <c r="P396" s="71">
        <v>228.23318213573225</v>
      </c>
      <c r="Q396" s="71">
        <v>54.257960188219002</v>
      </c>
      <c r="R396" s="71">
        <v>48.320744119067697</v>
      </c>
      <c r="S396" s="71">
        <v>77.016365371021124</v>
      </c>
      <c r="T396" s="72"/>
      <c r="U396" s="71">
        <v>42618320</v>
      </c>
      <c r="V396" s="71">
        <v>19751</v>
      </c>
      <c r="W396" s="71">
        <v>111</v>
      </c>
      <c r="X396" s="71">
        <v>283798</v>
      </c>
      <c r="Y396" s="71">
        <v>364423</v>
      </c>
      <c r="Z396" s="71">
        <v>146551</v>
      </c>
      <c r="AA396" s="71">
        <v>45689</v>
      </c>
      <c r="AB396" s="71">
        <v>701416</v>
      </c>
      <c r="AC396" s="71">
        <v>8010217.2000000002</v>
      </c>
      <c r="AD396" s="71">
        <v>77.016365371021124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70.474999999999994</v>
      </c>
      <c r="BK396" s="71">
        <v>15.597</v>
      </c>
      <c r="BL396" s="71">
        <v>653.67900000000009</v>
      </c>
      <c r="BM396" s="71">
        <v>0</v>
      </c>
      <c r="BN396" s="72"/>
      <c r="BO396" s="71">
        <v>0</v>
      </c>
      <c r="BP396" s="71">
        <v>0</v>
      </c>
      <c r="BQ396" s="71">
        <v>7</v>
      </c>
      <c r="BR396" s="71">
        <v>3</v>
      </c>
      <c r="BS396" s="71">
        <v>44</v>
      </c>
      <c r="BT396" s="71">
        <v>0</v>
      </c>
      <c r="BU396"/>
      <c r="BV396" s="70">
        <v>536.12800000000004</v>
      </c>
      <c r="BW396" s="70">
        <v>0</v>
      </c>
      <c r="BX396" s="70">
        <v>114.364</v>
      </c>
      <c r="BY396" s="70">
        <v>7.6459999999999999</v>
      </c>
      <c r="BZ396" s="70">
        <v>81.613</v>
      </c>
      <c r="CA396" s="70">
        <v>0</v>
      </c>
      <c r="CB396" s="70">
        <v>0</v>
      </c>
      <c r="CC396" s="70">
        <v>0</v>
      </c>
      <c r="CD396" s="70">
        <v>0</v>
      </c>
    </row>
    <row r="397" spans="1:82">
      <c r="A397" s="70" t="s">
        <v>1985</v>
      </c>
      <c r="B397" s="70">
        <v>334</v>
      </c>
      <c r="C397" s="70">
        <v>11</v>
      </c>
      <c r="D397" s="70">
        <v>20</v>
      </c>
      <c r="E397" s="70">
        <v>2014</v>
      </c>
      <c r="F397" s="70" t="s">
        <v>181</v>
      </c>
      <c r="G397" s="70" t="s">
        <v>1974</v>
      </c>
      <c r="H397" s="70" t="s">
        <v>1975</v>
      </c>
      <c r="I397" s="148"/>
      <c r="J397" s="71">
        <v>276.8210670221921</v>
      </c>
      <c r="K397" s="71">
        <v>36.309168268201461</v>
      </c>
      <c r="L397" s="71">
        <v>9.1148112167530879</v>
      </c>
      <c r="M397" s="71">
        <v>1388.4102725371729</v>
      </c>
      <c r="N397" s="71">
        <v>982.99364566887255</v>
      </c>
      <c r="O397" s="71">
        <v>253.86379348235218</v>
      </c>
      <c r="P397" s="71">
        <v>231.37782169149256</v>
      </c>
      <c r="Q397" s="71">
        <v>52.505479974818698</v>
      </c>
      <c r="R397" s="71">
        <v>48.74144041858235</v>
      </c>
      <c r="S397" s="71">
        <v>75.077191841862657</v>
      </c>
      <c r="T397" s="72"/>
      <c r="U397" s="71">
        <v>41102927</v>
      </c>
      <c r="V397" s="71">
        <v>18493</v>
      </c>
      <c r="W397" s="71">
        <v>103</v>
      </c>
      <c r="X397" s="71">
        <v>310759</v>
      </c>
      <c r="Y397" s="71">
        <v>369863</v>
      </c>
      <c r="Z397" s="71">
        <v>146087</v>
      </c>
      <c r="AA397" s="71">
        <v>46079</v>
      </c>
      <c r="AB397" s="71">
        <v>707455</v>
      </c>
      <c r="AC397" s="71">
        <v>8105363.2000000002</v>
      </c>
      <c r="AD397" s="71">
        <v>75.077191841862657</v>
      </c>
      <c r="AE397" s="72"/>
      <c r="AF397" s="71"/>
      <c r="AG397" s="71"/>
      <c r="AH397" s="71"/>
      <c r="AI397" s="71"/>
      <c r="AJ397" s="71"/>
      <c r="AK397" s="71"/>
      <c r="AL397" s="71"/>
      <c r="AM397" s="71"/>
      <c r="AN397" s="71"/>
      <c r="AO397" s="71"/>
      <c r="AP397" s="71"/>
      <c r="AQ397" s="72"/>
      <c r="AR397" s="71">
        <v>3278</v>
      </c>
      <c r="AS397" s="71">
        <v>158</v>
      </c>
      <c r="AT397" s="71">
        <v>0</v>
      </c>
      <c r="AU397" s="71">
        <v>0</v>
      </c>
      <c r="AV397" s="71">
        <v>0</v>
      </c>
      <c r="AW397" s="71">
        <v>3</v>
      </c>
      <c r="AX397" s="71"/>
      <c r="AY397" s="72"/>
      <c r="AZ397" s="71">
        <v>12443.6</v>
      </c>
      <c r="BA397" s="71">
        <v>3009.6</v>
      </c>
      <c r="BB397" s="71">
        <v>0</v>
      </c>
      <c r="BC397" s="71">
        <v>0</v>
      </c>
      <c r="BD397" s="71">
        <v>0</v>
      </c>
      <c r="BE397" s="71">
        <v>15848</v>
      </c>
      <c r="BF397" s="71"/>
      <c r="BG397" s="72"/>
      <c r="BH397" s="71">
        <v>0</v>
      </c>
      <c r="BI397" s="71">
        <v>0</v>
      </c>
      <c r="BJ397" s="71">
        <v>69.108999999999995</v>
      </c>
      <c r="BK397" s="71">
        <v>7.4329999999999998</v>
      </c>
      <c r="BL397" s="71">
        <v>657.20800000000008</v>
      </c>
      <c r="BM397" s="71">
        <v>0</v>
      </c>
      <c r="BN397" s="72"/>
      <c r="BO397" s="71">
        <v>0</v>
      </c>
      <c r="BP397" s="71">
        <v>0</v>
      </c>
      <c r="BQ397" s="71">
        <v>7</v>
      </c>
      <c r="BR397" s="71">
        <v>2</v>
      </c>
      <c r="BS397" s="71">
        <v>48</v>
      </c>
      <c r="BT397" s="71">
        <v>0</v>
      </c>
      <c r="BU397"/>
      <c r="BV397" s="70">
        <v>574.81500000000005</v>
      </c>
      <c r="BW397" s="70">
        <v>0</v>
      </c>
      <c r="BX397" s="70">
        <v>73.156999999999996</v>
      </c>
      <c r="BY397" s="70">
        <v>7.7409999999999997</v>
      </c>
      <c r="BZ397" s="70">
        <v>78.037000000000006</v>
      </c>
      <c r="CA397" s="70">
        <v>0</v>
      </c>
      <c r="CB397" s="70">
        <v>0</v>
      </c>
      <c r="CC397" s="70">
        <v>0</v>
      </c>
      <c r="CD397" s="70">
        <v>0</v>
      </c>
    </row>
    <row r="398" spans="1:82">
      <c r="A398" s="70" t="s">
        <v>1986</v>
      </c>
      <c r="B398" s="70">
        <v>335</v>
      </c>
      <c r="C398" s="70">
        <v>12</v>
      </c>
      <c r="D398" s="70">
        <v>20</v>
      </c>
      <c r="E398" s="70">
        <v>2015</v>
      </c>
      <c r="F398" s="70" t="s">
        <v>182</v>
      </c>
      <c r="G398" s="70" t="s">
        <v>1974</v>
      </c>
      <c r="H398" s="70" t="s">
        <v>1975</v>
      </c>
      <c r="I398" s="148"/>
      <c r="J398" s="71">
        <v>362.10459583338491</v>
      </c>
      <c r="K398" s="71">
        <v>38.615295271326168</v>
      </c>
      <c r="L398" s="71">
        <v>11.36137030447323</v>
      </c>
      <c r="M398" s="71">
        <v>1477.1844054731721</v>
      </c>
      <c r="N398" s="71">
        <v>990.7896602479625</v>
      </c>
      <c r="O398" s="71">
        <v>250.55922503184814</v>
      </c>
      <c r="P398" s="71">
        <v>232.43502523061079</v>
      </c>
      <c r="Q398" s="71">
        <v>51.733834982223001</v>
      </c>
      <c r="R398" s="71">
        <v>48.418276887880012</v>
      </c>
      <c r="S398" s="71">
        <v>78.680112498767954</v>
      </c>
      <c r="T398" s="72"/>
      <c r="U398" s="71">
        <v>48775320</v>
      </c>
      <c r="V398" s="71">
        <v>18493</v>
      </c>
      <c r="W398" s="71">
        <v>103</v>
      </c>
      <c r="X398" s="71">
        <v>310759</v>
      </c>
      <c r="Y398" s="71">
        <v>374463</v>
      </c>
      <c r="Z398" s="71">
        <v>145573</v>
      </c>
      <c r="AA398" s="71">
        <v>46253</v>
      </c>
      <c r="AB398" s="71">
        <v>712057</v>
      </c>
      <c r="AC398" s="71">
        <v>8276314.4000000004</v>
      </c>
      <c r="AD398" s="71">
        <v>78.680112498767954</v>
      </c>
      <c r="AE398" s="72"/>
      <c r="AF398" s="71">
        <v>490483245.63733232</v>
      </c>
      <c r="AG398" s="71">
        <v>32007036.92004187</v>
      </c>
      <c r="AH398" s="71">
        <v>2315556.7005801308</v>
      </c>
      <c r="AI398" s="71">
        <v>1818251321.3157699</v>
      </c>
      <c r="AJ398" s="71">
        <v>1461581379.641222</v>
      </c>
      <c r="AK398" s="71">
        <v>0</v>
      </c>
      <c r="AL398" s="71">
        <v>0</v>
      </c>
      <c r="AM398" s="71">
        <v>97584424.883226976</v>
      </c>
      <c r="AN398" s="71">
        <v>0</v>
      </c>
      <c r="AO398" s="71">
        <v>0</v>
      </c>
      <c r="AP398" s="71">
        <v>3902222965.0981731</v>
      </c>
      <c r="AQ398" s="72"/>
      <c r="AR398" s="71">
        <v>3527</v>
      </c>
      <c r="AS398" s="71">
        <v>218</v>
      </c>
      <c r="AT398" s="71">
        <v>0</v>
      </c>
      <c r="AU398" s="71">
        <v>0</v>
      </c>
      <c r="AV398" s="71">
        <v>0</v>
      </c>
      <c r="AW398" s="71">
        <v>3</v>
      </c>
      <c r="AX398" s="71"/>
      <c r="AY398" s="72"/>
      <c r="AZ398" s="71">
        <v>13500.7</v>
      </c>
      <c r="BA398" s="71">
        <v>4139.8</v>
      </c>
      <c r="BB398" s="71">
        <v>0</v>
      </c>
      <c r="BC398" s="71">
        <v>0</v>
      </c>
      <c r="BD398" s="71">
        <v>0</v>
      </c>
      <c r="BE398" s="71">
        <v>15848</v>
      </c>
      <c r="BF398" s="71"/>
      <c r="BG398" s="72"/>
      <c r="BH398" s="71">
        <v>0</v>
      </c>
      <c r="BI398" s="71">
        <v>0</v>
      </c>
      <c r="BJ398" s="71">
        <v>63.338000000000001</v>
      </c>
      <c r="BK398" s="71">
        <v>6.7969999999999997</v>
      </c>
      <c r="BL398" s="71">
        <v>677.29900000000009</v>
      </c>
      <c r="BM398" s="71">
        <v>0</v>
      </c>
      <c r="BN398" s="72"/>
      <c r="BO398" s="71">
        <v>0</v>
      </c>
      <c r="BP398" s="71">
        <v>0</v>
      </c>
      <c r="BQ398" s="71">
        <v>6</v>
      </c>
      <c r="BR398" s="71">
        <v>2</v>
      </c>
      <c r="BS398" s="71">
        <v>45</v>
      </c>
      <c r="BT398" s="71">
        <v>0</v>
      </c>
      <c r="BU398"/>
      <c r="BV398" s="70">
        <v>549.19799999999998</v>
      </c>
      <c r="BW398" s="70">
        <v>0</v>
      </c>
      <c r="BX398" s="70">
        <v>118.124</v>
      </c>
      <c r="BY398" s="70">
        <v>9.0459999999999994</v>
      </c>
      <c r="BZ398" s="70">
        <v>71.066000000000003</v>
      </c>
      <c r="CA398" s="70">
        <v>0</v>
      </c>
      <c r="CB398" s="70">
        <v>0</v>
      </c>
      <c r="CC398" s="70">
        <v>0</v>
      </c>
      <c r="CD398" s="70">
        <v>0</v>
      </c>
    </row>
    <row r="399" spans="1:82">
      <c r="A399" s="70" t="s">
        <v>1987</v>
      </c>
      <c r="B399" s="70">
        <v>336</v>
      </c>
      <c r="C399" s="70">
        <v>13</v>
      </c>
      <c r="D399" s="70">
        <v>20</v>
      </c>
      <c r="E399" s="70">
        <v>2016</v>
      </c>
      <c r="F399" s="70" t="s">
        <v>155</v>
      </c>
      <c r="G399" s="70" t="s">
        <v>1974</v>
      </c>
      <c r="H399" s="70" t="s">
        <v>1975</v>
      </c>
      <c r="I399" s="148"/>
      <c r="J399" s="71">
        <v>255.17132887354535</v>
      </c>
      <c r="K399" s="71">
        <v>39.773303966115719</v>
      </c>
      <c r="L399" s="71">
        <v>12.838838955786057</v>
      </c>
      <c r="M399" s="71">
        <v>1137.8128392126239</v>
      </c>
      <c r="N399" s="71">
        <v>952.44195188621859</v>
      </c>
      <c r="O399" s="71">
        <v>248.28169507236643</v>
      </c>
      <c r="P399" s="71">
        <v>229.22478340511654</v>
      </c>
      <c r="Q399" s="71">
        <v>50.664000417602594</v>
      </c>
      <c r="R399" s="71">
        <v>49.162385999469009</v>
      </c>
      <c r="S399" s="71">
        <v>96.874485493189184</v>
      </c>
      <c r="T399" s="72"/>
      <c r="U399" s="71">
        <v>40190587</v>
      </c>
      <c r="V399" s="71">
        <v>18493</v>
      </c>
      <c r="W399" s="71">
        <v>103</v>
      </c>
      <c r="X399" s="71">
        <v>310759</v>
      </c>
      <c r="Y399" s="71">
        <v>379497</v>
      </c>
      <c r="Z399" s="71">
        <v>146023</v>
      </c>
      <c r="AA399" s="71">
        <v>47178</v>
      </c>
      <c r="AB399" s="71">
        <v>717295</v>
      </c>
      <c r="AC399" s="71">
        <v>8396451.5997436382</v>
      </c>
      <c r="AD399" s="71">
        <v>96.874485493189184</v>
      </c>
      <c r="AE399" s="72"/>
      <c r="AF399" s="71">
        <v>367163883.40606749</v>
      </c>
      <c r="AG399" s="71">
        <v>31463766.222870432</v>
      </c>
      <c r="AH399" s="71">
        <v>1991415.5748069631</v>
      </c>
      <c r="AI399" s="71">
        <v>1758002682.6931069</v>
      </c>
      <c r="AJ399" s="71">
        <v>1336649790.2593639</v>
      </c>
      <c r="AK399" s="71">
        <v>0</v>
      </c>
      <c r="AL399" s="71">
        <v>0</v>
      </c>
      <c r="AM399" s="71">
        <v>98378642.029730901</v>
      </c>
      <c r="AN399" s="71">
        <v>0</v>
      </c>
      <c r="AO399" s="71">
        <v>0</v>
      </c>
      <c r="AP399" s="71">
        <v>3593650180.1859465</v>
      </c>
      <c r="AQ399" s="72"/>
      <c r="AR399" s="71">
        <v>3714</v>
      </c>
      <c r="AS399" s="71">
        <v>262</v>
      </c>
      <c r="AT399" s="71">
        <v>0</v>
      </c>
      <c r="AU399" s="71">
        <v>0</v>
      </c>
      <c r="AV399" s="71">
        <v>0</v>
      </c>
      <c r="AW399" s="71">
        <v>3</v>
      </c>
      <c r="AX399" s="71"/>
      <c r="AY399" s="72"/>
      <c r="AZ399" s="71">
        <v>14347</v>
      </c>
      <c r="BA399" s="71">
        <v>4698.3</v>
      </c>
      <c r="BB399" s="71">
        <v>0</v>
      </c>
      <c r="BC399" s="71">
        <v>0</v>
      </c>
      <c r="BD399" s="71">
        <v>0</v>
      </c>
      <c r="BE399" s="71">
        <v>15848</v>
      </c>
      <c r="BF399" s="71"/>
      <c r="BG399" s="72"/>
      <c r="BH399" s="71">
        <v>0</v>
      </c>
      <c r="BI399" s="71">
        <v>0</v>
      </c>
      <c r="BJ399" s="71">
        <v>55.576000000000001</v>
      </c>
      <c r="BK399" s="71">
        <v>6.5289999999999999</v>
      </c>
      <c r="BL399" s="71">
        <v>610.5</v>
      </c>
      <c r="BM399" s="71">
        <v>0</v>
      </c>
      <c r="BN399" s="72"/>
      <c r="BO399" s="71">
        <v>0</v>
      </c>
      <c r="BP399" s="71">
        <v>0</v>
      </c>
      <c r="BQ399" s="71">
        <v>7</v>
      </c>
      <c r="BR399" s="71">
        <v>2</v>
      </c>
      <c r="BS399" s="71">
        <v>47</v>
      </c>
      <c r="BT399" s="71">
        <v>0</v>
      </c>
      <c r="BU399"/>
      <c r="BV399" s="70">
        <v>558.125</v>
      </c>
      <c r="BW399" s="70">
        <v>0</v>
      </c>
      <c r="BX399" s="70">
        <v>114.48</v>
      </c>
      <c r="BY399" s="70">
        <v>0</v>
      </c>
      <c r="BZ399" s="70">
        <v>0</v>
      </c>
      <c r="CA399" s="70">
        <v>0</v>
      </c>
      <c r="CB399" s="70">
        <v>0</v>
      </c>
      <c r="CC399" s="70">
        <v>0</v>
      </c>
      <c r="CD399" s="70">
        <v>0</v>
      </c>
    </row>
    <row r="400" spans="1:82">
      <c r="A400" s="70" t="s">
        <v>1988</v>
      </c>
      <c r="B400" s="70">
        <v>337</v>
      </c>
      <c r="C400" s="70">
        <v>14</v>
      </c>
      <c r="D400" s="70">
        <v>20</v>
      </c>
      <c r="E400" s="70">
        <v>2017</v>
      </c>
      <c r="F400" s="70" t="s">
        <v>156</v>
      </c>
      <c r="G400" s="70" t="s">
        <v>1974</v>
      </c>
      <c r="H400" s="70" t="s">
        <v>1975</v>
      </c>
      <c r="I400" s="148"/>
      <c r="J400" s="71">
        <v>237.63636519837334</v>
      </c>
      <c r="K400" s="71">
        <v>40.688788295903727</v>
      </c>
      <c r="L400" s="71">
        <v>10.574044479356196</v>
      </c>
      <c r="M400" s="71">
        <v>1141.513890010765</v>
      </c>
      <c r="N400" s="71">
        <v>986.25907646321491</v>
      </c>
      <c r="O400" s="71">
        <v>244.43939777445004</v>
      </c>
      <c r="P400" s="71">
        <v>227.82100569211323</v>
      </c>
      <c r="Q400" s="71">
        <v>49.406174518559197</v>
      </c>
      <c r="R400" s="71">
        <v>50.506113617481475</v>
      </c>
      <c r="S400" s="71">
        <v>101.99402030322125</v>
      </c>
      <c r="T400" s="72"/>
      <c r="U400" s="71">
        <v>40430356</v>
      </c>
      <c r="V400" s="71">
        <v>18493</v>
      </c>
      <c r="W400" s="71">
        <v>103</v>
      </c>
      <c r="X400" s="71">
        <v>310759</v>
      </c>
      <c r="Y400" s="71">
        <v>385193</v>
      </c>
      <c r="Z400" s="71">
        <v>146148</v>
      </c>
      <c r="AA400" s="71">
        <v>47188</v>
      </c>
      <c r="AB400" s="71">
        <v>723341</v>
      </c>
      <c r="AC400" s="71">
        <v>8797103.799999997</v>
      </c>
      <c r="AD400" s="71">
        <v>101.99402030322121</v>
      </c>
      <c r="AE400" s="72"/>
      <c r="AF400" s="71">
        <v>351371444.54066241</v>
      </c>
      <c r="AG400" s="71">
        <v>32905685.457960289</v>
      </c>
      <c r="AH400" s="71">
        <v>2228608.700484775</v>
      </c>
      <c r="AI400" s="71">
        <v>1839938575.8007469</v>
      </c>
      <c r="AJ400" s="71">
        <v>1462649448.7730501</v>
      </c>
      <c r="AK400" s="71">
        <v>0</v>
      </c>
      <c r="AL400" s="71">
        <v>0</v>
      </c>
      <c r="AM400" s="71">
        <v>99363097.919657052</v>
      </c>
      <c r="AN400" s="71">
        <v>0</v>
      </c>
      <c r="AO400" s="71">
        <v>0</v>
      </c>
      <c r="AP400" s="71">
        <v>3788456861.1925616</v>
      </c>
      <c r="AQ400" s="72"/>
      <c r="AR400" s="71">
        <v>3868</v>
      </c>
      <c r="AS400" s="71">
        <v>293</v>
      </c>
      <c r="AT400" s="71">
        <v>0</v>
      </c>
      <c r="AU400" s="71">
        <v>0</v>
      </c>
      <c r="AV400" s="71">
        <v>0</v>
      </c>
      <c r="AW400" s="71">
        <v>4</v>
      </c>
      <c r="AX400" s="71"/>
      <c r="AY400" s="72"/>
      <c r="AZ400" s="71">
        <v>15019.3</v>
      </c>
      <c r="BA400" s="71">
        <v>7526.2000000000025</v>
      </c>
      <c r="BB400" s="71">
        <v>0</v>
      </c>
      <c r="BC400" s="71">
        <v>0</v>
      </c>
      <c r="BD400" s="71">
        <v>0</v>
      </c>
      <c r="BE400" s="71">
        <v>16073</v>
      </c>
      <c r="BF400" s="71"/>
      <c r="BG400" s="72"/>
      <c r="BH400" s="71">
        <v>0</v>
      </c>
      <c r="BI400" s="71">
        <v>0</v>
      </c>
      <c r="BJ400" s="71">
        <v>55.02</v>
      </c>
      <c r="BK400" s="71">
        <v>5.2779999999999996</v>
      </c>
      <c r="BL400" s="71">
        <v>673.42599999999993</v>
      </c>
      <c r="BM400" s="71">
        <v>0</v>
      </c>
      <c r="BN400" s="72"/>
      <c r="BO400" s="71">
        <v>0</v>
      </c>
      <c r="BP400" s="71">
        <v>0</v>
      </c>
      <c r="BQ400" s="71">
        <v>5</v>
      </c>
      <c r="BR400" s="71">
        <v>2</v>
      </c>
      <c r="BS400" s="71">
        <v>46</v>
      </c>
      <c r="BT400" s="71">
        <v>0</v>
      </c>
      <c r="BU400"/>
      <c r="BV400" s="70">
        <v>549.54</v>
      </c>
      <c r="BW400" s="70">
        <v>0</v>
      </c>
      <c r="BX400" s="70">
        <v>110.026</v>
      </c>
      <c r="BY400" s="70">
        <v>8.7370000000000001</v>
      </c>
      <c r="BZ400" s="70">
        <v>65.421000000000006</v>
      </c>
      <c r="CA400" s="70">
        <v>0</v>
      </c>
      <c r="CB400" s="70">
        <v>0</v>
      </c>
      <c r="CC400" s="70">
        <v>0</v>
      </c>
      <c r="CD400" s="70">
        <v>0</v>
      </c>
    </row>
    <row r="401" spans="1:82">
      <c r="A401" s="70" t="s">
        <v>1989</v>
      </c>
      <c r="B401" s="70">
        <v>338</v>
      </c>
      <c r="C401" s="70">
        <v>15</v>
      </c>
      <c r="D401" s="70">
        <v>20</v>
      </c>
      <c r="E401" s="70">
        <v>2018</v>
      </c>
      <c r="F401" s="70" t="s">
        <v>183</v>
      </c>
      <c r="G401" s="70" t="s">
        <v>1974</v>
      </c>
      <c r="H401" s="70" t="s">
        <v>1975</v>
      </c>
      <c r="I401" s="148"/>
      <c r="J401" s="71">
        <v>245.07361066510111</v>
      </c>
      <c r="K401" s="71">
        <v>38.252436890829408</v>
      </c>
      <c r="L401" s="71">
        <v>9.8817622029181713</v>
      </c>
      <c r="M401" s="71">
        <v>1132.8098647424422</v>
      </c>
      <c r="N401" s="71">
        <v>952.82586190145457</v>
      </c>
      <c r="O401" s="71">
        <v>239.41858173606437</v>
      </c>
      <c r="P401" s="71">
        <v>227.1066840062976</v>
      </c>
      <c r="Q401" s="71">
        <v>46.238472899190199</v>
      </c>
      <c r="R401" s="71">
        <v>52.608977770301145</v>
      </c>
      <c r="S401" s="71">
        <v>106.93160013520784</v>
      </c>
      <c r="T401" s="72"/>
      <c r="U401" s="71">
        <v>42125693</v>
      </c>
      <c r="V401" s="71">
        <v>18493</v>
      </c>
      <c r="W401" s="71">
        <v>103</v>
      </c>
      <c r="X401" s="71">
        <v>310759</v>
      </c>
      <c r="Y401" s="71">
        <v>391146</v>
      </c>
      <c r="Z401" s="71">
        <v>145887</v>
      </c>
      <c r="AA401" s="71">
        <v>47513</v>
      </c>
      <c r="AB401" s="71">
        <v>729534</v>
      </c>
      <c r="AC401" s="71">
        <v>9127466</v>
      </c>
      <c r="AD401" s="71">
        <v>106.9316001352078</v>
      </c>
      <c r="AE401" s="72"/>
      <c r="AF401" s="71">
        <v>356086405.4555788</v>
      </c>
      <c r="AG401" s="71">
        <v>29184977.2094846</v>
      </c>
      <c r="AH401" s="71">
        <v>2122788.1509613711</v>
      </c>
      <c r="AI401" s="71">
        <v>1761936699.3574369</v>
      </c>
      <c r="AJ401" s="71">
        <v>1385740831.836652</v>
      </c>
      <c r="AK401" s="71">
        <v>0</v>
      </c>
      <c r="AL401" s="71">
        <v>0</v>
      </c>
      <c r="AM401" s="71">
        <v>100421165.401912</v>
      </c>
      <c r="AN401" s="71">
        <v>0</v>
      </c>
      <c r="AO401" s="71">
        <v>0</v>
      </c>
      <c r="AP401" s="71">
        <v>3635492867.4120259</v>
      </c>
      <c r="AQ401" s="72"/>
      <c r="AR401" s="71">
        <v>3995</v>
      </c>
      <c r="AS401" s="71">
        <v>315</v>
      </c>
      <c r="AT401" s="71">
        <v>0</v>
      </c>
      <c r="AU401" s="71">
        <v>0</v>
      </c>
      <c r="AV401" s="71">
        <v>0</v>
      </c>
      <c r="AW401" s="71">
        <v>4</v>
      </c>
      <c r="AX401" s="71"/>
      <c r="AY401" s="72"/>
      <c r="AZ401" s="71">
        <v>15576.599999999999</v>
      </c>
      <c r="BA401" s="71">
        <v>9332.2999999999993</v>
      </c>
      <c r="BB401" s="71">
        <v>0</v>
      </c>
      <c r="BC401" s="71">
        <v>0</v>
      </c>
      <c r="BD401" s="71">
        <v>0</v>
      </c>
      <c r="BE401" s="71">
        <v>16073</v>
      </c>
      <c r="BF401" s="71"/>
      <c r="BG401" s="72"/>
      <c r="BH401" s="71">
        <v>0</v>
      </c>
      <c r="BI401" s="71">
        <v>0</v>
      </c>
      <c r="BJ401" s="71">
        <v>54.8</v>
      </c>
      <c r="BK401" s="71">
        <v>5.4109999999999996</v>
      </c>
      <c r="BL401" s="71">
        <v>702.81500000000005</v>
      </c>
      <c r="BM401" s="71">
        <v>0</v>
      </c>
      <c r="BN401" s="72"/>
      <c r="BO401" s="71">
        <v>0</v>
      </c>
      <c r="BP401" s="71">
        <v>0</v>
      </c>
      <c r="BQ401" s="71">
        <v>5</v>
      </c>
      <c r="BR401" s="71">
        <v>2</v>
      </c>
      <c r="BS401" s="71">
        <v>48</v>
      </c>
      <c r="BT401" s="71">
        <v>0</v>
      </c>
      <c r="BU401"/>
      <c r="BV401" s="70">
        <v>550.44799999999998</v>
      </c>
      <c r="BW401" s="70">
        <v>0</v>
      </c>
      <c r="BX401" s="70">
        <v>141.98599999999999</v>
      </c>
      <c r="BY401" s="70">
        <v>8.7989999999999995</v>
      </c>
      <c r="BZ401" s="70">
        <v>61.792999999999999</v>
      </c>
      <c r="CA401" s="70">
        <v>0</v>
      </c>
      <c r="CB401" s="70">
        <v>0</v>
      </c>
      <c r="CC401" s="70">
        <v>0</v>
      </c>
      <c r="CD401" s="70">
        <v>0</v>
      </c>
    </row>
    <row r="402" spans="1:82">
      <c r="A402" s="70" t="s">
        <v>1990</v>
      </c>
      <c r="B402" s="70">
        <v>339</v>
      </c>
      <c r="C402" s="70">
        <v>16</v>
      </c>
      <c r="D402" s="70">
        <v>20</v>
      </c>
      <c r="E402" s="70">
        <v>2019</v>
      </c>
      <c r="F402" s="70" t="s">
        <v>158</v>
      </c>
      <c r="G402" s="70" t="s">
        <v>1974</v>
      </c>
      <c r="H402" s="70" t="s">
        <v>1975</v>
      </c>
      <c r="I402" s="148"/>
      <c r="J402" s="71">
        <v>246.14334752493684</v>
      </c>
      <c r="K402" s="71">
        <v>34.639931486431692</v>
      </c>
      <c r="L402" s="71">
        <v>10.019489472012394</v>
      </c>
      <c r="M402" s="71">
        <v>1096.0440414159777</v>
      </c>
      <c r="N402" s="71">
        <v>905.70842683798833</v>
      </c>
      <c r="O402" s="71">
        <v>231.64293383781455</v>
      </c>
      <c r="P402" s="71">
        <v>224.83663695697646</v>
      </c>
      <c r="Q402" s="71">
        <v>45.3257242835124</v>
      </c>
      <c r="R402" s="71">
        <v>52.04115353654592</v>
      </c>
      <c r="S402" s="71">
        <v>110.50850145484235</v>
      </c>
      <c r="T402" s="72"/>
      <c r="U402" s="71">
        <v>44240404</v>
      </c>
      <c r="V402" s="71">
        <v>18493</v>
      </c>
      <c r="W402" s="71">
        <v>103</v>
      </c>
      <c r="X402" s="71">
        <v>310759</v>
      </c>
      <c r="Y402" s="71">
        <v>396961</v>
      </c>
      <c r="Z402" s="71">
        <v>145024</v>
      </c>
      <c r="AA402" s="71">
        <v>46686</v>
      </c>
      <c r="AB402" s="71">
        <v>734493</v>
      </c>
      <c r="AC402" s="71">
        <v>9176834</v>
      </c>
      <c r="AD402" s="71">
        <v>110.5085014548423</v>
      </c>
      <c r="AE402" s="72"/>
      <c r="AF402" s="71">
        <v>376244567.27076548</v>
      </c>
      <c r="AG402" s="71">
        <v>28149863.405911051</v>
      </c>
      <c r="AH402" s="71">
        <v>2256472.0127402348</v>
      </c>
      <c r="AI402" s="71">
        <v>1778982287.8950391</v>
      </c>
      <c r="AJ402" s="71">
        <v>1366310153.335027</v>
      </c>
      <c r="AK402" s="71">
        <v>0</v>
      </c>
      <c r="AL402" s="71">
        <v>0</v>
      </c>
      <c r="AM402" s="71">
        <v>100032417.33965635</v>
      </c>
      <c r="AN402" s="71">
        <v>0</v>
      </c>
      <c r="AO402" s="71">
        <v>0</v>
      </c>
      <c r="AP402" s="71">
        <v>3651975761.2591395</v>
      </c>
      <c r="AQ402" s="72"/>
      <c r="AR402" s="71">
        <v>4147</v>
      </c>
      <c r="AS402" s="71">
        <v>334</v>
      </c>
      <c r="AT402" s="71">
        <v>0</v>
      </c>
      <c r="AU402" s="71">
        <v>0</v>
      </c>
      <c r="AV402" s="71">
        <v>0</v>
      </c>
      <c r="AW402" s="71">
        <v>4</v>
      </c>
      <c r="AX402" s="71"/>
      <c r="AY402" s="72"/>
      <c r="AZ402" s="71">
        <v>16182.199999999981</v>
      </c>
      <c r="BA402" s="71">
        <v>9626.4</v>
      </c>
      <c r="BB402" s="71">
        <v>0</v>
      </c>
      <c r="BC402" s="71">
        <v>0</v>
      </c>
      <c r="BD402" s="71">
        <v>0</v>
      </c>
      <c r="BE402" s="71">
        <v>16643</v>
      </c>
      <c r="BF402" s="71"/>
      <c r="BG402" s="72"/>
      <c r="BH402" s="71">
        <v>0</v>
      </c>
      <c r="BI402" s="71">
        <v>0</v>
      </c>
      <c r="BJ402" s="71">
        <v>51.951000000000001</v>
      </c>
      <c r="BK402" s="71">
        <v>4.468</v>
      </c>
      <c r="BL402" s="71">
        <v>692.72104999999999</v>
      </c>
      <c r="BM402" s="71">
        <v>0</v>
      </c>
      <c r="BN402" s="72"/>
      <c r="BO402" s="71">
        <v>0</v>
      </c>
      <c r="BP402" s="71">
        <v>0</v>
      </c>
      <c r="BQ402" s="71">
        <v>5</v>
      </c>
      <c r="BR402" s="71">
        <v>2</v>
      </c>
      <c r="BS402" s="71">
        <v>51</v>
      </c>
      <c r="BT402" s="71">
        <v>0</v>
      </c>
      <c r="BU402"/>
      <c r="BV402" s="70">
        <v>535.22104999999999</v>
      </c>
      <c r="BW402" s="70">
        <v>0</v>
      </c>
      <c r="BX402" s="70">
        <v>149.03800000000001</v>
      </c>
      <c r="BY402" s="70">
        <v>9.3030000000000008</v>
      </c>
      <c r="BZ402" s="70">
        <v>52.052</v>
      </c>
      <c r="CA402" s="70">
        <v>3.5259999999999998</v>
      </c>
      <c r="CB402" s="70">
        <v>0</v>
      </c>
      <c r="CC402" s="70">
        <v>0</v>
      </c>
      <c r="CD402" s="70">
        <v>0</v>
      </c>
    </row>
    <row r="403" spans="1:82">
      <c r="A403" s="70" t="s">
        <v>1991</v>
      </c>
      <c r="B403" s="70">
        <v>340</v>
      </c>
      <c r="C403" s="70">
        <v>17</v>
      </c>
      <c r="D403" s="70">
        <v>20</v>
      </c>
      <c r="E403" s="70">
        <v>2020</v>
      </c>
      <c r="F403" s="70" t="s">
        <v>159</v>
      </c>
      <c r="G403" s="70" t="s">
        <v>1974</v>
      </c>
      <c r="H403" s="70" t="s">
        <v>1975</v>
      </c>
      <c r="I403" s="148"/>
      <c r="J403" s="71">
        <v>220.0910292314486</v>
      </c>
      <c r="K403" s="71">
        <v>34.739810321080839</v>
      </c>
      <c r="L403" s="71">
        <v>33.121182556593673</v>
      </c>
      <c r="M403" s="71">
        <v>981.85747364387294</v>
      </c>
      <c r="N403" s="71">
        <v>914.20240135601568</v>
      </c>
      <c r="O403" s="71">
        <v>202.1346891677203</v>
      </c>
      <c r="P403" s="71">
        <v>209.87857779881844</v>
      </c>
      <c r="Q403" s="71">
        <v>43.257831857532302</v>
      </c>
      <c r="R403" s="71">
        <v>49.996889879196424</v>
      </c>
      <c r="S403" s="71">
        <v>103.59453223748351</v>
      </c>
      <c r="T403" s="72"/>
      <c r="U403" s="71">
        <v>43446228</v>
      </c>
      <c r="V403" s="71">
        <v>18384</v>
      </c>
      <c r="W403" s="71">
        <v>418</v>
      </c>
      <c r="X403" s="71">
        <v>318980</v>
      </c>
      <c r="Y403" s="71">
        <v>398687</v>
      </c>
      <c r="Z403" s="71">
        <v>144440</v>
      </c>
      <c r="AA403" s="71">
        <v>46321</v>
      </c>
      <c r="AB403" s="71">
        <v>733672</v>
      </c>
      <c r="AC403" s="71">
        <v>8862936.9999999981</v>
      </c>
      <c r="AD403" s="71">
        <v>103.59453223748351</v>
      </c>
      <c r="AE403" s="72"/>
      <c r="AF403" s="71">
        <v>346131644.21841031</v>
      </c>
      <c r="AG403" s="71">
        <v>26578219.104344603</v>
      </c>
      <c r="AH403" s="71">
        <v>7748015.0934726195</v>
      </c>
      <c r="AI403" s="71">
        <v>1618375774.3868163</v>
      </c>
      <c r="AJ403" s="71">
        <v>1415499178.83901</v>
      </c>
      <c r="AK403" s="71"/>
      <c r="AL403" s="71"/>
      <c r="AM403" s="71">
        <v>95752347.265931338</v>
      </c>
      <c r="AN403" s="71"/>
      <c r="AO403" s="71"/>
      <c r="AP403" s="71">
        <v>3510085178.9079847</v>
      </c>
      <c r="AQ403" s="72"/>
      <c r="AR403" s="71">
        <v>4366</v>
      </c>
      <c r="AS403" s="71">
        <v>346</v>
      </c>
      <c r="AT403" s="71">
        <v>0</v>
      </c>
      <c r="AU403" s="71">
        <v>0</v>
      </c>
      <c r="AV403" s="71">
        <v>0</v>
      </c>
      <c r="AW403" s="71">
        <v>4</v>
      </c>
      <c r="AX403" s="71"/>
      <c r="AY403" s="72"/>
      <c r="AZ403" s="71">
        <v>17189.299999999941</v>
      </c>
      <c r="BA403" s="71">
        <v>9803.1999999999935</v>
      </c>
      <c r="BB403" s="71">
        <v>0</v>
      </c>
      <c r="BC403" s="71">
        <v>0</v>
      </c>
      <c r="BD403" s="71">
        <v>0</v>
      </c>
      <c r="BE403" s="71">
        <v>16643</v>
      </c>
      <c r="BF403" s="71"/>
      <c r="BG403" s="72"/>
      <c r="BH403" s="71">
        <v>0</v>
      </c>
      <c r="BI403" s="71">
        <v>0</v>
      </c>
      <c r="BJ403" s="71">
        <v>46.127000000000002</v>
      </c>
      <c r="BK403" s="71">
        <v>4.335</v>
      </c>
      <c r="BL403" s="71">
        <v>645.06782999999996</v>
      </c>
      <c r="BM403" s="71">
        <v>0</v>
      </c>
      <c r="BN403" s="72"/>
      <c r="BO403" s="71">
        <v>0</v>
      </c>
      <c r="BP403" s="71">
        <v>0</v>
      </c>
      <c r="BQ403" s="71">
        <v>5</v>
      </c>
      <c r="BR403" s="71">
        <v>2</v>
      </c>
      <c r="BS403" s="71">
        <v>51</v>
      </c>
      <c r="BT403" s="71">
        <v>0</v>
      </c>
      <c r="BU403"/>
      <c r="BV403" s="70">
        <v>473.77883000000003</v>
      </c>
      <c r="BW403" s="70">
        <v>0</v>
      </c>
      <c r="BX403" s="70">
        <v>164.006</v>
      </c>
      <c r="BY403" s="70">
        <v>9.4030000000000005</v>
      </c>
      <c r="BZ403" s="70">
        <v>44.691000000000003</v>
      </c>
      <c r="CA403" s="70">
        <v>3.6509999999999998</v>
      </c>
      <c r="CB403" s="70">
        <v>0</v>
      </c>
      <c r="CC403" s="70">
        <v>0</v>
      </c>
      <c r="CD403" s="70">
        <v>0</v>
      </c>
    </row>
    <row r="404" spans="1:82">
      <c r="A404" s="70" t="s">
        <v>1992</v>
      </c>
      <c r="B404" s="70">
        <v>340</v>
      </c>
      <c r="C404" s="70">
        <v>18</v>
      </c>
      <c r="D404" s="70">
        <v>20</v>
      </c>
      <c r="E404" s="70">
        <v>2021</v>
      </c>
      <c r="F404" s="70" t="s">
        <v>160</v>
      </c>
      <c r="G404" s="70" t="s">
        <v>1974</v>
      </c>
      <c r="H404" s="70" t="s">
        <v>1975</v>
      </c>
      <c r="I404" s="148"/>
      <c r="J404" s="71">
        <v>252.68257632906443</v>
      </c>
      <c r="K404" s="71">
        <v>39.789106951565074</v>
      </c>
      <c r="L404" s="71">
        <v>35.600682112038115</v>
      </c>
      <c r="M404" s="71">
        <v>1073.9282490899598</v>
      </c>
      <c r="N404" s="71">
        <v>920.50972970813234</v>
      </c>
      <c r="O404" s="71">
        <v>196.31355577725026</v>
      </c>
      <c r="P404" s="71">
        <v>214.49680627894924</v>
      </c>
      <c r="Q404" s="71">
        <v>42.546860321833798</v>
      </c>
      <c r="R404" s="71">
        <v>53.129109982507373</v>
      </c>
      <c r="S404" s="71">
        <v>103.4070922814678</v>
      </c>
      <c r="T404" s="72"/>
      <c r="U404" s="71">
        <v>49207343</v>
      </c>
      <c r="V404" s="71">
        <v>18384</v>
      </c>
      <c r="W404" s="71">
        <v>418</v>
      </c>
      <c r="X404" s="71">
        <v>318980</v>
      </c>
      <c r="Y404" s="71">
        <v>398254</v>
      </c>
      <c r="Z404" s="71">
        <v>144440</v>
      </c>
      <c r="AA404" s="71">
        <v>46162</v>
      </c>
      <c r="AB404" s="71">
        <v>728703</v>
      </c>
      <c r="AC404" s="71">
        <v>9136744</v>
      </c>
      <c r="AD404" s="71">
        <v>103.4070922814678</v>
      </c>
      <c r="AE404" s="72"/>
      <c r="AF404" s="71">
        <v>390912131.97197479</v>
      </c>
      <c r="AG404" s="71">
        <v>30506186.15352425</v>
      </c>
      <c r="AH404" s="71">
        <v>7923967.2282435689</v>
      </c>
      <c r="AI404" s="71">
        <v>1749618320.2761164</v>
      </c>
      <c r="AJ404" s="71">
        <v>1362791618.438632</v>
      </c>
      <c r="AK404" s="71">
        <v>0</v>
      </c>
      <c r="AL404" s="71">
        <v>0</v>
      </c>
      <c r="AM404" s="71">
        <v>95652388.837209418</v>
      </c>
      <c r="AN404" s="71">
        <v>0</v>
      </c>
      <c r="AO404" s="71">
        <v>0</v>
      </c>
      <c r="AP404" s="71">
        <v>3637404612.9057002</v>
      </c>
      <c r="AQ404" s="72"/>
      <c r="AR404" s="71">
        <v>4548</v>
      </c>
      <c r="AS404" s="71">
        <v>346</v>
      </c>
      <c r="AT404" s="71">
        <v>0</v>
      </c>
      <c r="AU404" s="71">
        <v>0</v>
      </c>
      <c r="AV404" s="71">
        <v>0</v>
      </c>
      <c r="AW404" s="71">
        <v>4</v>
      </c>
      <c r="AX404" s="71"/>
      <c r="AY404" s="72"/>
      <c r="AZ404" s="71">
        <v>18006.899999999929</v>
      </c>
      <c r="BA404" s="71">
        <v>9803.0999999999949</v>
      </c>
      <c r="BB404" s="71">
        <v>0</v>
      </c>
      <c r="BC404" s="71">
        <v>0</v>
      </c>
      <c r="BD404" s="71">
        <v>0</v>
      </c>
      <c r="BE404" s="71">
        <v>16643</v>
      </c>
      <c r="BF404" s="71"/>
      <c r="BG404" s="72"/>
      <c r="BH404" s="71">
        <v>0</v>
      </c>
      <c r="BI404" s="71">
        <v>0</v>
      </c>
      <c r="BJ404" s="71">
        <v>44.381999999999998</v>
      </c>
      <c r="BK404" s="71">
        <v>35.966000000000001</v>
      </c>
      <c r="BL404" s="71">
        <v>626.81599999999992</v>
      </c>
      <c r="BM404" s="71">
        <v>0</v>
      </c>
      <c r="BN404" s="72"/>
      <c r="BO404" s="71">
        <v>0</v>
      </c>
      <c r="BP404" s="71">
        <v>0</v>
      </c>
      <c r="BQ404" s="71">
        <v>5</v>
      </c>
      <c r="BR404" s="71">
        <v>2</v>
      </c>
      <c r="BS404" s="71">
        <v>50</v>
      </c>
      <c r="BT404" s="71">
        <v>0</v>
      </c>
      <c r="BU404"/>
      <c r="BV404" s="70">
        <v>477.74400000000003</v>
      </c>
      <c r="BW404" s="70">
        <v>0</v>
      </c>
      <c r="BX404" s="70">
        <v>165.02</v>
      </c>
      <c r="BY404" s="70">
        <v>9.548</v>
      </c>
      <c r="BZ404" s="70">
        <v>50.994999999999997</v>
      </c>
      <c r="CA404" s="70">
        <v>3.8570000000000002</v>
      </c>
      <c r="CB404" s="70">
        <v>0</v>
      </c>
      <c r="CC404" s="70">
        <v>0</v>
      </c>
      <c r="CD404" s="70">
        <v>0</v>
      </c>
    </row>
    <row r="405" spans="1:82">
      <c r="A405" s="70" t="s">
        <v>1993</v>
      </c>
      <c r="B405" s="70">
        <v>340</v>
      </c>
      <c r="C405" s="70">
        <v>19</v>
      </c>
      <c r="D405" s="70">
        <v>20</v>
      </c>
      <c r="E405" s="70">
        <v>2022</v>
      </c>
      <c r="F405" s="70" t="s">
        <v>161</v>
      </c>
      <c r="G405" s="70" t="s">
        <v>1974</v>
      </c>
      <c r="H405" s="70" t="s">
        <v>1975</v>
      </c>
      <c r="I405" s="148"/>
      <c r="J405" s="71">
        <v>240.49334585396531</v>
      </c>
      <c r="K405" s="71">
        <v>37.557085863789247</v>
      </c>
      <c r="L405" s="71">
        <v>31.20770356546673</v>
      </c>
      <c r="M405" s="71">
        <v>1057.2240885203914</v>
      </c>
      <c r="N405" s="71">
        <v>945.25123989121732</v>
      </c>
      <c r="O405" s="71">
        <v>206.41353459716888</v>
      </c>
      <c r="P405" s="71">
        <v>212.03578076348717</v>
      </c>
      <c r="Q405" s="71">
        <v>42.882265028222861</v>
      </c>
      <c r="R405" s="71">
        <v>53.093008524881917</v>
      </c>
      <c r="S405" s="71">
        <v>108.5710569752013</v>
      </c>
      <c r="T405" s="72"/>
      <c r="U405" s="71">
        <v>56309223</v>
      </c>
      <c r="V405" s="71">
        <v>18384</v>
      </c>
      <c r="W405" s="71">
        <v>418</v>
      </c>
      <c r="X405" s="71">
        <v>318980</v>
      </c>
      <c r="Y405" s="71">
        <v>401856</v>
      </c>
      <c r="Z405" s="71">
        <v>144294</v>
      </c>
      <c r="AA405" s="71">
        <v>46328</v>
      </c>
      <c r="AB405" s="71">
        <v>728425</v>
      </c>
      <c r="AC405" s="71">
        <v>9245209.9999999981</v>
      </c>
      <c r="AD405" s="71">
        <v>108.5710569752013</v>
      </c>
      <c r="AE405" s="72"/>
      <c r="AF405" s="71">
        <v>363523894.97030336</v>
      </c>
      <c r="AG405" s="71">
        <v>30827389.043442424</v>
      </c>
      <c r="AH405" s="71">
        <v>7896903.6174866371</v>
      </c>
      <c r="AI405" s="71">
        <v>1701950666.1340208</v>
      </c>
      <c r="AJ405" s="71">
        <v>1468228461.4731736</v>
      </c>
      <c r="AK405" s="71">
        <v>0</v>
      </c>
      <c r="AL405" s="71">
        <v>0</v>
      </c>
      <c r="AM405" s="71">
        <v>94059549.428503141</v>
      </c>
      <c r="AN405" s="71">
        <v>0</v>
      </c>
      <c r="AO405" s="71">
        <v>0</v>
      </c>
      <c r="AP405" s="71">
        <v>3666486864.6669302</v>
      </c>
      <c r="AQ405" s="72"/>
      <c r="AR405" s="71">
        <v>4894</v>
      </c>
      <c r="AS405" s="71">
        <v>346</v>
      </c>
      <c r="AT405" s="71">
        <v>0</v>
      </c>
      <c r="AU405" s="71">
        <v>0</v>
      </c>
      <c r="AV405" s="71">
        <v>0</v>
      </c>
      <c r="AW405" s="71">
        <v>4</v>
      </c>
      <c r="AX405" s="71"/>
      <c r="AY405" s="72"/>
      <c r="AZ405" s="71">
        <v>19337.599999999944</v>
      </c>
      <c r="BA405" s="71">
        <v>9803.0999999999949</v>
      </c>
      <c r="BB405" s="71">
        <v>0</v>
      </c>
      <c r="BC405" s="71">
        <v>0</v>
      </c>
      <c r="BD405" s="71">
        <v>0</v>
      </c>
      <c r="BE405" s="71">
        <v>16643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1994</v>
      </c>
      <c r="B406" s="70">
        <v>340</v>
      </c>
      <c r="C406" s="70">
        <v>20</v>
      </c>
      <c r="D406" s="70">
        <v>20</v>
      </c>
      <c r="E406" s="70">
        <v>2023</v>
      </c>
      <c r="F406" s="70" t="s">
        <v>1539</v>
      </c>
      <c r="G406" s="1064" t="s">
        <v>1974</v>
      </c>
      <c r="H406" s="70" t="s">
        <v>1975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5451</v>
      </c>
      <c r="AS406" s="71">
        <v>347</v>
      </c>
      <c r="AT406" s="71">
        <v>0</v>
      </c>
      <c r="AU406" s="71">
        <v>0</v>
      </c>
      <c r="AV406" s="71">
        <v>0</v>
      </c>
      <c r="AW406" s="71">
        <v>4</v>
      </c>
      <c r="AX406" s="71"/>
      <c r="AY406" s="72"/>
      <c r="AZ406" s="71">
        <v>21364.699999999979</v>
      </c>
      <c r="BA406" s="71">
        <v>9819.1999999999953</v>
      </c>
      <c r="BB406" s="71">
        <v>0</v>
      </c>
      <c r="BC406" s="71">
        <v>0</v>
      </c>
      <c r="BD406" s="71">
        <v>0</v>
      </c>
      <c r="BE406" s="71">
        <v>16643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1995</v>
      </c>
      <c r="B407" s="70">
        <v>340</v>
      </c>
      <c r="C407" s="70">
        <v>21</v>
      </c>
      <c r="D407" s="70">
        <v>20</v>
      </c>
      <c r="E407" s="70">
        <v>2024</v>
      </c>
      <c r="F407" s="70" t="s">
        <v>1585</v>
      </c>
      <c r="G407" s="1064" t="s">
        <v>1974</v>
      </c>
      <c r="H407" s="70" t="s">
        <v>1975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1996</v>
      </c>
      <c r="B408" s="70">
        <v>290</v>
      </c>
      <c r="C408" s="70">
        <v>1</v>
      </c>
      <c r="D408" s="70">
        <v>18</v>
      </c>
      <c r="E408" s="70">
        <v>1990</v>
      </c>
      <c r="F408" s="70" t="s">
        <v>787</v>
      </c>
      <c r="G408" s="70" t="s">
        <v>1997</v>
      </c>
      <c r="H408" s="70" t="s">
        <v>1998</v>
      </c>
      <c r="I408" s="148"/>
      <c r="J408" s="71">
        <v>815.46607028220194</v>
      </c>
      <c r="K408" s="71">
        <v>100.6430531743662</v>
      </c>
      <c r="L408" s="71">
        <v>73.308947207213066</v>
      </c>
      <c r="M408" s="71">
        <v>674.45091434575329</v>
      </c>
      <c r="N408" s="71">
        <v>660.39598260787602</v>
      </c>
      <c r="O408" s="71">
        <v>498.26203124822439</v>
      </c>
      <c r="P408" s="71">
        <v>494.52435764235651</v>
      </c>
      <c r="Q408" s="71">
        <v>41.927784373946302</v>
      </c>
      <c r="R408" s="71">
        <v>0.46645589161333789</v>
      </c>
      <c r="S408" s="71">
        <v>38.780906248838519</v>
      </c>
      <c r="T408" s="72"/>
      <c r="U408" s="71">
        <v>65764096</v>
      </c>
      <c r="V408" s="71">
        <v>29595</v>
      </c>
      <c r="W408" s="71">
        <v>956</v>
      </c>
      <c r="X408" s="71">
        <v>264582</v>
      </c>
      <c r="Y408" s="71">
        <v>238602</v>
      </c>
      <c r="Z408" s="71">
        <v>204941</v>
      </c>
      <c r="AA408" s="71">
        <v>120076</v>
      </c>
      <c r="AB408" s="71">
        <v>680765</v>
      </c>
      <c r="AC408" s="71">
        <v>80791</v>
      </c>
      <c r="AD408" s="71">
        <v>38.780906248838519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1999</v>
      </c>
      <c r="B409" s="70">
        <v>291</v>
      </c>
      <c r="C409" s="70">
        <v>2</v>
      </c>
      <c r="D409" s="70">
        <v>18</v>
      </c>
      <c r="E409" s="70">
        <v>2005</v>
      </c>
      <c r="F409" s="70" t="s">
        <v>789</v>
      </c>
      <c r="G409" s="70" t="s">
        <v>1997</v>
      </c>
      <c r="H409" s="70" t="s">
        <v>1998</v>
      </c>
      <c r="I409" s="148"/>
      <c r="J409" s="71">
        <v>431.9902292733039</v>
      </c>
      <c r="K409" s="71">
        <v>57.807695406847287</v>
      </c>
      <c r="L409" s="71">
        <v>53.536470915773833</v>
      </c>
      <c r="M409" s="71">
        <v>1060.7816857061341</v>
      </c>
      <c r="N409" s="71">
        <v>910.7586572176333</v>
      </c>
      <c r="O409" s="71">
        <v>741.1789068413683</v>
      </c>
      <c r="P409" s="71">
        <v>498.68250276473759</v>
      </c>
      <c r="Q409" s="71">
        <v>42.509919959985801</v>
      </c>
      <c r="R409" s="71">
        <v>38.817171297168933</v>
      </c>
      <c r="S409" s="71">
        <v>138.7291487627439</v>
      </c>
      <c r="T409" s="72"/>
      <c r="U409" s="71">
        <v>39818845</v>
      </c>
      <c r="V409" s="71">
        <v>23258</v>
      </c>
      <c r="W409" s="71">
        <v>706</v>
      </c>
      <c r="X409" s="71">
        <v>235036</v>
      </c>
      <c r="Y409" s="71">
        <v>300302</v>
      </c>
      <c r="Z409" s="71">
        <v>352776</v>
      </c>
      <c r="AA409" s="71">
        <v>99168</v>
      </c>
      <c r="AB409" s="71">
        <v>721555</v>
      </c>
      <c r="AC409" s="71">
        <v>6864013</v>
      </c>
      <c r="AD409" s="71">
        <v>138.7291487627439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2000</v>
      </c>
      <c r="B410" s="70">
        <v>292</v>
      </c>
      <c r="C410" s="70">
        <v>3</v>
      </c>
      <c r="D410" s="70">
        <v>18</v>
      </c>
      <c r="E410" s="70">
        <v>2006</v>
      </c>
      <c r="F410" s="70" t="s">
        <v>790</v>
      </c>
      <c r="G410" s="70" t="s">
        <v>1997</v>
      </c>
      <c r="H410" s="70" t="s">
        <v>1998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2001</v>
      </c>
      <c r="B411" s="70">
        <v>293</v>
      </c>
      <c r="C411" s="70">
        <v>4</v>
      </c>
      <c r="D411" s="70">
        <v>18</v>
      </c>
      <c r="E411" s="70">
        <v>2007</v>
      </c>
      <c r="F411" s="70" t="s">
        <v>791</v>
      </c>
      <c r="G411" s="70" t="s">
        <v>1997</v>
      </c>
      <c r="H411" s="70" t="s">
        <v>1998</v>
      </c>
      <c r="I411" s="148"/>
      <c r="J411" s="71">
        <v>410.95628638428599</v>
      </c>
      <c r="K411" s="71">
        <v>55.67694159876396</v>
      </c>
      <c r="L411" s="71">
        <v>73.815190728841941</v>
      </c>
      <c r="M411" s="71">
        <v>1080.1164993017389</v>
      </c>
      <c r="N411" s="71">
        <v>930.43473214369305</v>
      </c>
      <c r="O411" s="71">
        <v>730.20082337615088</v>
      </c>
      <c r="P411" s="71">
        <v>493.36974026602621</v>
      </c>
      <c r="Q411" s="71">
        <v>44.888188978993398</v>
      </c>
      <c r="R411" s="71">
        <v>37.843079565896012</v>
      </c>
      <c r="S411" s="71">
        <v>128.7945935424319</v>
      </c>
      <c r="T411" s="72"/>
      <c r="U411" s="71">
        <v>43091716</v>
      </c>
      <c r="V411" s="71">
        <v>22839</v>
      </c>
      <c r="W411" s="71">
        <v>951</v>
      </c>
      <c r="X411" s="71">
        <v>275729</v>
      </c>
      <c r="Y411" s="71">
        <v>305504</v>
      </c>
      <c r="Z411" s="71">
        <v>361297</v>
      </c>
      <c r="AA411" s="71">
        <v>96616</v>
      </c>
      <c r="AB411" s="71">
        <v>721633</v>
      </c>
      <c r="AC411" s="71">
        <v>6883769</v>
      </c>
      <c r="AD411" s="71">
        <v>128.7945935424319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2002</v>
      </c>
      <c r="B412" s="70">
        <v>294</v>
      </c>
      <c r="C412" s="70">
        <v>5</v>
      </c>
      <c r="D412" s="70">
        <v>18</v>
      </c>
      <c r="E412" s="70">
        <v>2008</v>
      </c>
      <c r="F412" s="70" t="s">
        <v>792</v>
      </c>
      <c r="G412" s="70" t="s">
        <v>1997</v>
      </c>
      <c r="H412" s="70" t="s">
        <v>1998</v>
      </c>
      <c r="I412" s="148"/>
      <c r="J412" s="71">
        <v>382.73765559935561</v>
      </c>
      <c r="K412" s="71">
        <v>41.236467811199262</v>
      </c>
      <c r="L412" s="71">
        <v>66.147139110419971</v>
      </c>
      <c r="M412" s="71">
        <v>1125.04507783127</v>
      </c>
      <c r="N412" s="71">
        <v>838.39491190343472</v>
      </c>
      <c r="O412" s="71">
        <v>710.63869681044071</v>
      </c>
      <c r="P412" s="71">
        <v>480.21898974502187</v>
      </c>
      <c r="Q412" s="71">
        <v>44.257166223915704</v>
      </c>
      <c r="R412" s="71">
        <v>36.525566740684297</v>
      </c>
      <c r="S412" s="71">
        <v>121.7025884011404</v>
      </c>
      <c r="T412" s="72"/>
      <c r="U412" s="71">
        <v>41384861</v>
      </c>
      <c r="V412" s="71">
        <v>22839</v>
      </c>
      <c r="W412" s="71">
        <v>951</v>
      </c>
      <c r="X412" s="71">
        <v>275729</v>
      </c>
      <c r="Y412" s="71">
        <v>308791</v>
      </c>
      <c r="Z412" s="71">
        <v>363959</v>
      </c>
      <c r="AA412" s="71">
        <v>94148</v>
      </c>
      <c r="AB412" s="71">
        <v>723191</v>
      </c>
      <c r="AC412" s="71">
        <v>6899177</v>
      </c>
      <c r="AD412" s="71">
        <v>121.7025884011404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2003</v>
      </c>
      <c r="B413" s="70">
        <v>295</v>
      </c>
      <c r="C413" s="70">
        <v>6</v>
      </c>
      <c r="D413" s="70">
        <v>18</v>
      </c>
      <c r="E413" s="70">
        <v>2009</v>
      </c>
      <c r="F413" s="70" t="s">
        <v>176</v>
      </c>
      <c r="G413" s="70" t="s">
        <v>1997</v>
      </c>
      <c r="H413" s="70" t="s">
        <v>1998</v>
      </c>
      <c r="I413" s="148"/>
      <c r="J413" s="71">
        <v>367.02403175504588</v>
      </c>
      <c r="K413" s="71">
        <v>44.086745575258718</v>
      </c>
      <c r="L413" s="71">
        <v>81.796320236353466</v>
      </c>
      <c r="M413" s="71">
        <v>1147.2035858541601</v>
      </c>
      <c r="N413" s="71">
        <v>813.51439933166307</v>
      </c>
      <c r="O413" s="71">
        <v>726.85113219395441</v>
      </c>
      <c r="P413" s="71">
        <v>454.1666432526219</v>
      </c>
      <c r="Q413" s="71">
        <v>42.190206324175897</v>
      </c>
      <c r="R413" s="71">
        <v>36.177512853131013</v>
      </c>
      <c r="S413" s="71">
        <v>111.8136800946323</v>
      </c>
      <c r="T413" s="72"/>
      <c r="U413" s="71">
        <v>35865441</v>
      </c>
      <c r="V413" s="71">
        <v>23273</v>
      </c>
      <c r="W413" s="71">
        <v>1691</v>
      </c>
      <c r="X413" s="71">
        <v>299970</v>
      </c>
      <c r="Y413" s="71">
        <v>311225</v>
      </c>
      <c r="Z413" s="71">
        <v>367441</v>
      </c>
      <c r="AA413" s="71">
        <v>91410</v>
      </c>
      <c r="AB413" s="71">
        <v>723707</v>
      </c>
      <c r="AC413" s="71">
        <v>6666563</v>
      </c>
      <c r="AD413" s="71">
        <v>111.8136800946323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372.28399999999999</v>
      </c>
      <c r="BK413" s="71">
        <v>0</v>
      </c>
      <c r="BL413" s="71">
        <v>154.721</v>
      </c>
      <c r="BM413" s="71">
        <v>0</v>
      </c>
      <c r="BN413" s="72"/>
      <c r="BO413" s="71">
        <v>0</v>
      </c>
      <c r="BP413" s="71">
        <v>0</v>
      </c>
      <c r="BQ413" s="71">
        <v>19</v>
      </c>
      <c r="BR413" s="71">
        <v>0</v>
      </c>
      <c r="BS413" s="71">
        <v>34</v>
      </c>
      <c r="BT413" s="71">
        <v>0</v>
      </c>
      <c r="BU413"/>
      <c r="BV413" s="70">
        <v>448.005</v>
      </c>
      <c r="BW413" s="70">
        <v>0</v>
      </c>
      <c r="BX413" s="70">
        <v>0</v>
      </c>
      <c r="BY413" s="70">
        <v>0</v>
      </c>
      <c r="BZ413" s="70">
        <v>0</v>
      </c>
      <c r="CA413" s="70">
        <v>0</v>
      </c>
      <c r="CB413" s="70">
        <v>66</v>
      </c>
      <c r="CC413" s="70">
        <v>13</v>
      </c>
      <c r="CD413" s="70">
        <v>0</v>
      </c>
    </row>
    <row r="414" spans="1:82">
      <c r="A414" s="70" t="s">
        <v>2004</v>
      </c>
      <c r="B414" s="70">
        <v>296</v>
      </c>
      <c r="C414" s="70">
        <v>7</v>
      </c>
      <c r="D414" s="70">
        <v>18</v>
      </c>
      <c r="E414" s="70">
        <v>2010</v>
      </c>
      <c r="F414" s="70" t="s">
        <v>177</v>
      </c>
      <c r="G414" s="70" t="s">
        <v>1997</v>
      </c>
      <c r="H414" s="70" t="s">
        <v>1998</v>
      </c>
      <c r="I414" s="148"/>
      <c r="J414" s="71">
        <v>374.08274585057183</v>
      </c>
      <c r="K414" s="71">
        <v>47.499224517694742</v>
      </c>
      <c r="L414" s="71">
        <v>78.767103932826714</v>
      </c>
      <c r="M414" s="71">
        <v>1211.828178578382</v>
      </c>
      <c r="N414" s="71">
        <v>996.07659550065898</v>
      </c>
      <c r="O414" s="71">
        <v>729.79591145155439</v>
      </c>
      <c r="P414" s="71">
        <v>456.34681952090273</v>
      </c>
      <c r="Q414" s="71">
        <v>44.094440050425497</v>
      </c>
      <c r="R414" s="71">
        <v>38.073667764642877</v>
      </c>
      <c r="S414" s="71">
        <v>95.216083437045228</v>
      </c>
      <c r="T414" s="72"/>
      <c r="U414" s="71">
        <v>36313823</v>
      </c>
      <c r="V414" s="71">
        <v>23273</v>
      </c>
      <c r="W414" s="71">
        <v>1691</v>
      </c>
      <c r="X414" s="71">
        <v>299970</v>
      </c>
      <c r="Y414" s="71">
        <v>314749</v>
      </c>
      <c r="Z414" s="71">
        <v>370644</v>
      </c>
      <c r="AA414" s="71">
        <v>89555</v>
      </c>
      <c r="AB414" s="71">
        <v>724773</v>
      </c>
      <c r="AC414" s="71">
        <v>6648750</v>
      </c>
      <c r="AD414" s="71">
        <v>95.216083437045228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307.49</v>
      </c>
      <c r="BK414" s="71">
        <v>0</v>
      </c>
      <c r="BL414" s="71">
        <v>246.62700000000001</v>
      </c>
      <c r="BM414" s="71">
        <v>0</v>
      </c>
      <c r="BN414" s="72"/>
      <c r="BO414" s="71">
        <v>0</v>
      </c>
      <c r="BP414" s="71">
        <v>0</v>
      </c>
      <c r="BQ414" s="71">
        <v>19</v>
      </c>
      <c r="BR414" s="71">
        <v>0</v>
      </c>
      <c r="BS414" s="71">
        <v>35</v>
      </c>
      <c r="BT414" s="71">
        <v>0</v>
      </c>
      <c r="BU414"/>
      <c r="BV414" s="70">
        <v>425.26499999999999</v>
      </c>
      <c r="BW414" s="70">
        <v>0</v>
      </c>
      <c r="BX414" s="70">
        <v>91.352000000000004</v>
      </c>
      <c r="BY414" s="70">
        <v>0</v>
      </c>
      <c r="BZ414" s="70">
        <v>0</v>
      </c>
      <c r="CA414" s="70">
        <v>0</v>
      </c>
      <c r="CB414" s="70">
        <v>31</v>
      </c>
      <c r="CC414" s="70">
        <v>6.5</v>
      </c>
      <c r="CD414" s="70">
        <v>0</v>
      </c>
    </row>
    <row r="415" spans="1:82">
      <c r="A415" s="70" t="s">
        <v>2005</v>
      </c>
      <c r="B415" s="70">
        <v>297</v>
      </c>
      <c r="C415" s="70">
        <v>8</v>
      </c>
      <c r="D415" s="70">
        <v>18</v>
      </c>
      <c r="E415" s="70">
        <v>2011</v>
      </c>
      <c r="F415" s="70" t="s">
        <v>178</v>
      </c>
      <c r="G415" s="70" t="s">
        <v>1997</v>
      </c>
      <c r="H415" s="70" t="s">
        <v>1998</v>
      </c>
      <c r="I415" s="148"/>
      <c r="J415" s="71">
        <v>445.65617961115618</v>
      </c>
      <c r="K415" s="71">
        <v>62.755969179655359</v>
      </c>
      <c r="L415" s="71">
        <v>69.759611030381066</v>
      </c>
      <c r="M415" s="71">
        <v>1391.660481592234</v>
      </c>
      <c r="N415" s="71">
        <v>1245.303187503057</v>
      </c>
      <c r="O415" s="71">
        <v>726.92402843759521</v>
      </c>
      <c r="P415" s="71">
        <v>436.99830285984046</v>
      </c>
      <c r="Q415" s="71">
        <v>50.878706192851801</v>
      </c>
      <c r="R415" s="71">
        <v>37.324379138041166</v>
      </c>
      <c r="S415" s="71">
        <v>102.831130117149</v>
      </c>
      <c r="T415" s="72"/>
      <c r="U415" s="71">
        <v>37317809</v>
      </c>
      <c r="V415" s="71">
        <v>23273</v>
      </c>
      <c r="W415" s="71">
        <v>1691</v>
      </c>
      <c r="X415" s="71">
        <v>299970</v>
      </c>
      <c r="Y415" s="71">
        <v>320165</v>
      </c>
      <c r="Z415" s="71">
        <v>377206</v>
      </c>
      <c r="AA415" s="71">
        <v>88310</v>
      </c>
      <c r="AB415" s="71">
        <v>725005</v>
      </c>
      <c r="AC415" s="71">
        <v>6507123</v>
      </c>
      <c r="AD415" s="71">
        <v>102.831130117149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314.38299999999998</v>
      </c>
      <c r="BK415" s="71">
        <v>0</v>
      </c>
      <c r="BL415" s="71">
        <v>248.81697000000003</v>
      </c>
      <c r="BM415" s="71">
        <v>0</v>
      </c>
      <c r="BN415" s="72"/>
      <c r="BO415" s="71">
        <v>0</v>
      </c>
      <c r="BP415" s="71">
        <v>0</v>
      </c>
      <c r="BQ415" s="71">
        <v>20</v>
      </c>
      <c r="BR415" s="71">
        <v>0</v>
      </c>
      <c r="BS415" s="71">
        <v>37</v>
      </c>
      <c r="BT415" s="71">
        <v>0</v>
      </c>
      <c r="BU415"/>
      <c r="BV415" s="70">
        <v>439.94596999999999</v>
      </c>
      <c r="BW415" s="70">
        <v>0</v>
      </c>
      <c r="BX415" s="70">
        <v>89.224000000000004</v>
      </c>
      <c r="BY415" s="70">
        <v>0</v>
      </c>
      <c r="BZ415" s="70">
        <v>0</v>
      </c>
      <c r="CA415" s="70">
        <v>0</v>
      </c>
      <c r="CB415" s="70">
        <v>29.03</v>
      </c>
      <c r="CC415" s="70">
        <v>5</v>
      </c>
      <c r="CD415" s="70">
        <v>0</v>
      </c>
    </row>
    <row r="416" spans="1:82">
      <c r="A416" s="70" t="s">
        <v>2006</v>
      </c>
      <c r="B416" s="70">
        <v>298</v>
      </c>
      <c r="C416" s="70">
        <v>9</v>
      </c>
      <c r="D416" s="70">
        <v>18</v>
      </c>
      <c r="E416" s="70">
        <v>2012</v>
      </c>
      <c r="F416" s="70" t="s">
        <v>179</v>
      </c>
      <c r="G416" s="70" t="s">
        <v>1997</v>
      </c>
      <c r="H416" s="70" t="s">
        <v>1998</v>
      </c>
      <c r="I416" s="148"/>
      <c r="J416" s="71">
        <v>496.74084754618758</v>
      </c>
      <c r="K416" s="71">
        <v>60.672858272832372</v>
      </c>
      <c r="L416" s="71">
        <v>69.078043721040615</v>
      </c>
      <c r="M416" s="71">
        <v>1568.919128357102</v>
      </c>
      <c r="N416" s="71">
        <v>1344.1393162550321</v>
      </c>
      <c r="O416" s="71">
        <v>734.1611222114841</v>
      </c>
      <c r="P416" s="71">
        <v>430.85516135562034</v>
      </c>
      <c r="Q416" s="71">
        <v>55.7979239371601</v>
      </c>
      <c r="R416" s="71">
        <v>38.338838432349689</v>
      </c>
      <c r="S416" s="71">
        <v>85.217311578720796</v>
      </c>
      <c r="T416" s="72"/>
      <c r="U416" s="71">
        <v>37241771</v>
      </c>
      <c r="V416" s="71">
        <v>23273</v>
      </c>
      <c r="W416" s="71">
        <v>1691</v>
      </c>
      <c r="X416" s="71">
        <v>299970</v>
      </c>
      <c r="Y416" s="71">
        <v>322846</v>
      </c>
      <c r="Z416" s="71">
        <v>383983</v>
      </c>
      <c r="AA416" s="71">
        <v>86576</v>
      </c>
      <c r="AB416" s="71">
        <v>731815</v>
      </c>
      <c r="AC416" s="71">
        <v>6510863</v>
      </c>
      <c r="AD416" s="71">
        <v>85.217311578720796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374.47800000000001</v>
      </c>
      <c r="BK416" s="71">
        <v>0</v>
      </c>
      <c r="BL416" s="71">
        <v>274.77199999999999</v>
      </c>
      <c r="BM416" s="71">
        <v>0</v>
      </c>
      <c r="BN416" s="72"/>
      <c r="BO416" s="71">
        <v>0</v>
      </c>
      <c r="BP416" s="71">
        <v>0</v>
      </c>
      <c r="BQ416" s="71">
        <v>21</v>
      </c>
      <c r="BR416" s="71">
        <v>0</v>
      </c>
      <c r="BS416" s="71">
        <v>39</v>
      </c>
      <c r="BT416" s="71">
        <v>0</v>
      </c>
      <c r="BU416"/>
      <c r="BV416" s="70">
        <v>537.84799999999996</v>
      </c>
      <c r="BW416" s="70">
        <v>0</v>
      </c>
      <c r="BX416" s="70">
        <v>77.882999999999996</v>
      </c>
      <c r="BY416" s="70">
        <v>0</v>
      </c>
      <c r="BZ416" s="70">
        <v>0</v>
      </c>
      <c r="CA416" s="70">
        <v>0</v>
      </c>
      <c r="CB416" s="70">
        <v>30.021999999999998</v>
      </c>
      <c r="CC416" s="70">
        <v>3.4969999999999999</v>
      </c>
      <c r="CD416" s="70">
        <v>0</v>
      </c>
    </row>
    <row r="417" spans="1:82">
      <c r="A417" s="70" t="s">
        <v>2007</v>
      </c>
      <c r="B417" s="70">
        <v>299</v>
      </c>
      <c r="C417" s="70">
        <v>10</v>
      </c>
      <c r="D417" s="70">
        <v>18</v>
      </c>
      <c r="E417" s="70">
        <v>2013</v>
      </c>
      <c r="F417" s="70" t="s">
        <v>180</v>
      </c>
      <c r="G417" s="70" t="s">
        <v>1997</v>
      </c>
      <c r="H417" s="70" t="s">
        <v>1998</v>
      </c>
      <c r="I417" s="148"/>
      <c r="J417" s="71">
        <v>530.07520030231728</v>
      </c>
      <c r="K417" s="71">
        <v>52.325899975618917</v>
      </c>
      <c r="L417" s="71">
        <v>65.039323162570852</v>
      </c>
      <c r="M417" s="71">
        <v>1538.9268588434941</v>
      </c>
      <c r="N417" s="71">
        <v>1486.011214809082</v>
      </c>
      <c r="O417" s="71">
        <v>714.83531630057382</v>
      </c>
      <c r="P417" s="71">
        <v>429.40647791743481</v>
      </c>
      <c r="Q417" s="71">
        <v>56.800692902253097</v>
      </c>
      <c r="R417" s="71">
        <v>40.626557742649197</v>
      </c>
      <c r="S417" s="71">
        <v>93.442792351705393</v>
      </c>
      <c r="T417" s="72"/>
      <c r="U417" s="71">
        <v>37384088</v>
      </c>
      <c r="V417" s="71">
        <v>23273</v>
      </c>
      <c r="W417" s="71">
        <v>1691</v>
      </c>
      <c r="X417" s="71">
        <v>299970</v>
      </c>
      <c r="Y417" s="71">
        <v>325789</v>
      </c>
      <c r="Z417" s="71">
        <v>390568</v>
      </c>
      <c r="AA417" s="71">
        <v>85961</v>
      </c>
      <c r="AB417" s="71">
        <v>734287</v>
      </c>
      <c r="AC417" s="71">
        <v>6734738</v>
      </c>
      <c r="AD417" s="71">
        <v>93.442792351705393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429.654</v>
      </c>
      <c r="BK417" s="71">
        <v>0</v>
      </c>
      <c r="BL417" s="71">
        <v>303.34300000000007</v>
      </c>
      <c r="BM417" s="71">
        <v>0</v>
      </c>
      <c r="BN417" s="72"/>
      <c r="BO417" s="71">
        <v>0</v>
      </c>
      <c r="BP417" s="71">
        <v>0</v>
      </c>
      <c r="BQ417" s="71">
        <v>20</v>
      </c>
      <c r="BR417" s="71">
        <v>0</v>
      </c>
      <c r="BS417" s="71">
        <v>37</v>
      </c>
      <c r="BT417" s="71">
        <v>0</v>
      </c>
      <c r="BU417"/>
      <c r="BV417" s="70">
        <v>601.28200000000004</v>
      </c>
      <c r="BW417" s="70">
        <v>0</v>
      </c>
      <c r="BX417" s="70">
        <v>87.751000000000005</v>
      </c>
      <c r="BY417" s="70">
        <v>0</v>
      </c>
      <c r="BZ417" s="70">
        <v>0</v>
      </c>
      <c r="CA417" s="70">
        <v>0</v>
      </c>
      <c r="CB417" s="70">
        <v>43.963999999999999</v>
      </c>
      <c r="CC417" s="70">
        <v>0</v>
      </c>
      <c r="CD417" s="70">
        <v>0</v>
      </c>
    </row>
    <row r="418" spans="1:82">
      <c r="A418" s="70" t="s">
        <v>2008</v>
      </c>
      <c r="B418" s="70">
        <v>300</v>
      </c>
      <c r="C418" s="70">
        <v>11</v>
      </c>
      <c r="D418" s="70">
        <v>18</v>
      </c>
      <c r="E418" s="70">
        <v>2014</v>
      </c>
      <c r="F418" s="70" t="s">
        <v>181</v>
      </c>
      <c r="G418" s="70" t="s">
        <v>1997</v>
      </c>
      <c r="H418" s="70" t="s">
        <v>1998</v>
      </c>
      <c r="I418" s="148"/>
      <c r="J418" s="71">
        <v>508.03830347862652</v>
      </c>
      <c r="K418" s="71">
        <v>52.166501407025549</v>
      </c>
      <c r="L418" s="71">
        <v>64.709679127217868</v>
      </c>
      <c r="M418" s="71">
        <v>1580.4838930196991</v>
      </c>
      <c r="N418" s="71">
        <v>1179.340242650951</v>
      </c>
      <c r="O418" s="71">
        <v>687.27443922664486</v>
      </c>
      <c r="P418" s="71">
        <v>428.26915540848108</v>
      </c>
      <c r="Q418" s="71">
        <v>54.543638572988797</v>
      </c>
      <c r="R418" s="71">
        <v>40.088372073488927</v>
      </c>
      <c r="S418" s="71">
        <v>99.178649012521333</v>
      </c>
      <c r="T418" s="72"/>
      <c r="U418" s="71">
        <v>39134854</v>
      </c>
      <c r="V418" s="71">
        <v>20934</v>
      </c>
      <c r="W418" s="71">
        <v>1476</v>
      </c>
      <c r="X418" s="71">
        <v>306122</v>
      </c>
      <c r="Y418" s="71">
        <v>328501</v>
      </c>
      <c r="Z418" s="71">
        <v>395495</v>
      </c>
      <c r="AA418" s="71">
        <v>85290</v>
      </c>
      <c r="AB418" s="71">
        <v>734917</v>
      </c>
      <c r="AC418" s="71">
        <v>6666418</v>
      </c>
      <c r="AD418" s="71">
        <v>99.178649012521333</v>
      </c>
      <c r="AE418" s="72"/>
      <c r="AF418" s="71"/>
      <c r="AG418" s="71"/>
      <c r="AH418" s="71"/>
      <c r="AI418" s="71"/>
      <c r="AJ418" s="71"/>
      <c r="AK418" s="71"/>
      <c r="AL418" s="71"/>
      <c r="AM418" s="71"/>
      <c r="AN418" s="71"/>
      <c r="AO418" s="71"/>
      <c r="AP418" s="71"/>
      <c r="AQ418" s="72"/>
      <c r="AR418" s="71">
        <v>6919</v>
      </c>
      <c r="AS418" s="71">
        <v>2425</v>
      </c>
      <c r="AT418" s="71">
        <v>0</v>
      </c>
      <c r="AU418" s="71">
        <v>0</v>
      </c>
      <c r="AV418" s="71">
        <v>0</v>
      </c>
      <c r="AW418" s="71">
        <v>0</v>
      </c>
      <c r="AX418" s="71"/>
      <c r="AY418" s="72"/>
      <c r="AZ418" s="71">
        <v>32168.288</v>
      </c>
      <c r="BA418" s="71">
        <v>74285.009999999995</v>
      </c>
      <c r="BB418" s="71">
        <v>0</v>
      </c>
      <c r="BC418" s="71">
        <v>0</v>
      </c>
      <c r="BD418" s="71">
        <v>0</v>
      </c>
      <c r="BE418" s="71">
        <v>0</v>
      </c>
      <c r="BF418" s="71"/>
      <c r="BG418" s="72"/>
      <c r="BH418" s="71">
        <v>0</v>
      </c>
      <c r="BI418" s="71">
        <v>0</v>
      </c>
      <c r="BJ418" s="71">
        <v>340.05599999999998</v>
      </c>
      <c r="BK418" s="71">
        <v>0</v>
      </c>
      <c r="BL418" s="71">
        <v>287.16000000000003</v>
      </c>
      <c r="BM418" s="71">
        <v>0</v>
      </c>
      <c r="BN418" s="72"/>
      <c r="BO418" s="71">
        <v>0</v>
      </c>
      <c r="BP418" s="71">
        <v>0</v>
      </c>
      <c r="BQ418" s="71">
        <v>21</v>
      </c>
      <c r="BR418" s="71">
        <v>0</v>
      </c>
      <c r="BS418" s="71">
        <v>34</v>
      </c>
      <c r="BT418" s="71">
        <v>0</v>
      </c>
      <c r="BU418"/>
      <c r="BV418" s="70">
        <v>487.46100000000001</v>
      </c>
      <c r="BW418" s="70">
        <v>0</v>
      </c>
      <c r="BX418" s="70">
        <v>100.82299999999999</v>
      </c>
      <c r="BY418" s="70">
        <v>0</v>
      </c>
      <c r="BZ418" s="70">
        <v>0</v>
      </c>
      <c r="CA418" s="70">
        <v>0</v>
      </c>
      <c r="CB418" s="70">
        <v>38.932000000000002</v>
      </c>
      <c r="CC418" s="70">
        <v>0</v>
      </c>
      <c r="CD418" s="70">
        <v>0</v>
      </c>
    </row>
    <row r="419" spans="1:82">
      <c r="A419" s="70" t="s">
        <v>2009</v>
      </c>
      <c r="B419" s="70">
        <v>301</v>
      </c>
      <c r="C419" s="70">
        <v>12</v>
      </c>
      <c r="D419" s="70">
        <v>18</v>
      </c>
      <c r="E419" s="70">
        <v>2015</v>
      </c>
      <c r="F419" s="70" t="s">
        <v>182</v>
      </c>
      <c r="G419" s="70" t="s">
        <v>1997</v>
      </c>
      <c r="H419" s="70" t="s">
        <v>1998</v>
      </c>
      <c r="I419" s="148"/>
      <c r="J419" s="71">
        <v>405.93371607827771</v>
      </c>
      <c r="K419" s="71">
        <v>49.170351155394933</v>
      </c>
      <c r="L419" s="71">
        <v>63.860979437631983</v>
      </c>
      <c r="M419" s="71">
        <v>1412.5276621345181</v>
      </c>
      <c r="N419" s="71">
        <v>1072.7896171209211</v>
      </c>
      <c r="O419" s="71">
        <v>689.80939358887929</v>
      </c>
      <c r="P419" s="71">
        <v>424.57722551367141</v>
      </c>
      <c r="Q419" s="71">
        <v>53.417738227866202</v>
      </c>
      <c r="R419" s="71">
        <v>41.69717090771676</v>
      </c>
      <c r="S419" s="71">
        <v>100.9683365722714</v>
      </c>
      <c r="T419" s="72"/>
      <c r="U419" s="71">
        <v>39106607</v>
      </c>
      <c r="V419" s="71">
        <v>20934</v>
      </c>
      <c r="W419" s="71">
        <v>1476</v>
      </c>
      <c r="X419" s="71">
        <v>306122</v>
      </c>
      <c r="Y419" s="71">
        <v>331941</v>
      </c>
      <c r="Z419" s="71">
        <v>400774</v>
      </c>
      <c r="AA419" s="71">
        <v>84488</v>
      </c>
      <c r="AB419" s="71">
        <v>735234</v>
      </c>
      <c r="AC419" s="71">
        <v>7127451</v>
      </c>
      <c r="AD419" s="71">
        <v>100.9683365722714</v>
      </c>
      <c r="AE419" s="72"/>
      <c r="AF419" s="71">
        <v>408461113.81081861</v>
      </c>
      <c r="AG419" s="71">
        <v>37164953.727971591</v>
      </c>
      <c r="AH419" s="71">
        <v>13299835.6656688</v>
      </c>
      <c r="AI419" s="71">
        <v>1875568040.754801</v>
      </c>
      <c r="AJ419" s="71">
        <v>1784240882.664619</v>
      </c>
      <c r="AK419" s="71">
        <v>0</v>
      </c>
      <c r="AL419" s="71">
        <v>0</v>
      </c>
      <c r="AM419" s="71">
        <v>100760735.5093686</v>
      </c>
      <c r="AN419" s="71">
        <v>0</v>
      </c>
      <c r="AO419" s="71">
        <v>0</v>
      </c>
      <c r="AP419" s="71">
        <v>4219495562.1332474</v>
      </c>
      <c r="AQ419" s="72"/>
      <c r="AR419" s="71">
        <v>8341</v>
      </c>
      <c r="AS419" s="71">
        <v>2931</v>
      </c>
      <c r="AT419" s="71">
        <v>0</v>
      </c>
      <c r="AU419" s="71">
        <v>1</v>
      </c>
      <c r="AV419" s="71">
        <v>0</v>
      </c>
      <c r="AW419" s="71">
        <v>1</v>
      </c>
      <c r="AX419" s="71"/>
      <c r="AY419" s="72"/>
      <c r="AZ419" s="71">
        <v>39884.828000000001</v>
      </c>
      <c r="BA419" s="71">
        <v>97653.01</v>
      </c>
      <c r="BB419" s="71">
        <v>0</v>
      </c>
      <c r="BC419" s="71">
        <v>65.5</v>
      </c>
      <c r="BD419" s="71">
        <v>0</v>
      </c>
      <c r="BE419" s="71">
        <v>2850</v>
      </c>
      <c r="BF419" s="71"/>
      <c r="BG419" s="72"/>
      <c r="BH419" s="71">
        <v>0</v>
      </c>
      <c r="BI419" s="71">
        <v>0</v>
      </c>
      <c r="BJ419" s="71">
        <v>416.56599999999997</v>
      </c>
      <c r="BK419" s="71">
        <v>0</v>
      </c>
      <c r="BL419" s="71">
        <v>272.68299999999999</v>
      </c>
      <c r="BM419" s="71">
        <v>0</v>
      </c>
      <c r="BN419" s="72"/>
      <c r="BO419" s="71">
        <v>0</v>
      </c>
      <c r="BP419" s="71">
        <v>0</v>
      </c>
      <c r="BQ419" s="71">
        <v>21</v>
      </c>
      <c r="BR419" s="71">
        <v>0</v>
      </c>
      <c r="BS419" s="71">
        <v>33</v>
      </c>
      <c r="BT419" s="71">
        <v>0</v>
      </c>
      <c r="BU419"/>
      <c r="BV419" s="70">
        <v>547.70600000000002</v>
      </c>
      <c r="BW419" s="70">
        <v>0</v>
      </c>
      <c r="BX419" s="70">
        <v>92.882000000000005</v>
      </c>
      <c r="BY419" s="70">
        <v>0</v>
      </c>
      <c r="BZ419" s="70">
        <v>3.3610000000000002</v>
      </c>
      <c r="CA419" s="70">
        <v>0</v>
      </c>
      <c r="CB419" s="70">
        <v>45.3</v>
      </c>
      <c r="CC419" s="70">
        <v>0</v>
      </c>
      <c r="CD419" s="70">
        <v>0</v>
      </c>
    </row>
    <row r="420" spans="1:82">
      <c r="A420" s="70" t="s">
        <v>2010</v>
      </c>
      <c r="B420" s="70">
        <v>302</v>
      </c>
      <c r="C420" s="70">
        <v>13</v>
      </c>
      <c r="D420" s="70">
        <v>18</v>
      </c>
      <c r="E420" s="70">
        <v>2016</v>
      </c>
      <c r="F420" s="70" t="s">
        <v>155</v>
      </c>
      <c r="G420" s="70" t="s">
        <v>1997</v>
      </c>
      <c r="H420" s="70" t="s">
        <v>1998</v>
      </c>
      <c r="I420" s="148"/>
      <c r="J420" s="71">
        <v>401.30125781154379</v>
      </c>
      <c r="K420" s="71">
        <v>47.245906356454867</v>
      </c>
      <c r="L420" s="71">
        <v>62.39029188806883</v>
      </c>
      <c r="M420" s="71">
        <v>1132.714011020528</v>
      </c>
      <c r="N420" s="71">
        <v>1064.0334039485308</v>
      </c>
      <c r="O420" s="71">
        <v>694.02676685408187</v>
      </c>
      <c r="P420" s="71">
        <v>423.30157233923796</v>
      </c>
      <c r="Q420" s="71">
        <v>51.832889846513858</v>
      </c>
      <c r="R420" s="71">
        <v>41.951181383538561</v>
      </c>
      <c r="S420" s="71">
        <v>115.44467713285691</v>
      </c>
      <c r="T420" s="72"/>
      <c r="U420" s="71">
        <v>41106664</v>
      </c>
      <c r="V420" s="71">
        <v>20934</v>
      </c>
      <c r="W420" s="71">
        <v>1476</v>
      </c>
      <c r="X420" s="71">
        <v>306122</v>
      </c>
      <c r="Y420" s="71">
        <v>333691</v>
      </c>
      <c r="Z420" s="71">
        <v>408181</v>
      </c>
      <c r="AA420" s="71">
        <v>87122</v>
      </c>
      <c r="AB420" s="71">
        <v>733844</v>
      </c>
      <c r="AC420" s="71">
        <v>7164848.8346914714</v>
      </c>
      <c r="AD420" s="71">
        <v>115.4446771328569</v>
      </c>
      <c r="AE420" s="72"/>
      <c r="AF420" s="71">
        <v>436196712.65747678</v>
      </c>
      <c r="AG420" s="71">
        <v>35305185.667401463</v>
      </c>
      <c r="AH420" s="71">
        <v>11105213.82840085</v>
      </c>
      <c r="AI420" s="71">
        <v>1785863527.0608649</v>
      </c>
      <c r="AJ420" s="71">
        <v>1808100712.8555679</v>
      </c>
      <c r="AK420" s="71">
        <v>0</v>
      </c>
      <c r="AL420" s="71">
        <v>0</v>
      </c>
      <c r="AM420" s="71">
        <v>100648375.05024549</v>
      </c>
      <c r="AN420" s="71">
        <v>0</v>
      </c>
      <c r="AO420" s="71">
        <v>0</v>
      </c>
      <c r="AP420" s="71">
        <v>4177219727.119957</v>
      </c>
      <c r="AQ420" s="72"/>
      <c r="AR420" s="71">
        <v>9432</v>
      </c>
      <c r="AS420" s="71">
        <v>3216</v>
      </c>
      <c r="AT420" s="71">
        <v>0</v>
      </c>
      <c r="AU420" s="71">
        <v>1</v>
      </c>
      <c r="AV420" s="71">
        <v>0</v>
      </c>
      <c r="AW420" s="71">
        <v>1</v>
      </c>
      <c r="AX420" s="71"/>
      <c r="AY420" s="72"/>
      <c r="AZ420" s="71">
        <v>45700.847999999998</v>
      </c>
      <c r="BA420" s="71">
        <v>112228.21</v>
      </c>
      <c r="BB420" s="71">
        <v>0</v>
      </c>
      <c r="BC420" s="71">
        <v>65.5</v>
      </c>
      <c r="BD420" s="71">
        <v>0</v>
      </c>
      <c r="BE420" s="71">
        <v>2850</v>
      </c>
      <c r="BF420" s="71"/>
      <c r="BG420" s="72"/>
      <c r="BH420" s="71">
        <v>0</v>
      </c>
      <c r="BI420" s="71">
        <v>0</v>
      </c>
      <c r="BJ420" s="71">
        <v>447.87900000000002</v>
      </c>
      <c r="BK420" s="71">
        <v>0</v>
      </c>
      <c r="BL420" s="71">
        <v>275.32600000000002</v>
      </c>
      <c r="BM420" s="71">
        <v>0</v>
      </c>
      <c r="BN420" s="72"/>
      <c r="BO420" s="71">
        <v>0</v>
      </c>
      <c r="BP420" s="71">
        <v>0</v>
      </c>
      <c r="BQ420" s="71">
        <v>23</v>
      </c>
      <c r="BR420" s="71">
        <v>0</v>
      </c>
      <c r="BS420" s="71">
        <v>34</v>
      </c>
      <c r="BT420" s="71">
        <v>0</v>
      </c>
      <c r="BU420"/>
      <c r="BV420" s="70">
        <v>564.25400000000002</v>
      </c>
      <c r="BW420" s="70">
        <v>0</v>
      </c>
      <c r="BX420" s="70">
        <v>117.92100000000001</v>
      </c>
      <c r="BY420" s="70">
        <v>0</v>
      </c>
      <c r="BZ420" s="70">
        <v>3.952</v>
      </c>
      <c r="CA420" s="70">
        <v>0</v>
      </c>
      <c r="CB420" s="70">
        <v>37.078000000000003</v>
      </c>
      <c r="CC420" s="70">
        <v>0</v>
      </c>
      <c r="CD420" s="70">
        <v>0</v>
      </c>
    </row>
    <row r="421" spans="1:82">
      <c r="A421" s="70" t="s">
        <v>2011</v>
      </c>
      <c r="B421" s="70">
        <v>303</v>
      </c>
      <c r="C421" s="70">
        <v>14</v>
      </c>
      <c r="D421" s="70">
        <v>18</v>
      </c>
      <c r="E421" s="70">
        <v>2017</v>
      </c>
      <c r="F421" s="70" t="s">
        <v>156</v>
      </c>
      <c r="G421" s="70" t="s">
        <v>1997</v>
      </c>
      <c r="H421" s="70" t="s">
        <v>1998</v>
      </c>
      <c r="I421" s="148"/>
      <c r="J421" s="71">
        <v>420.98875466370964</v>
      </c>
      <c r="K421" s="71">
        <v>45.477241082534142</v>
      </c>
      <c r="L421" s="71">
        <v>57.607088629049564</v>
      </c>
      <c r="M421" s="71">
        <v>1030.8583646854113</v>
      </c>
      <c r="N421" s="71">
        <v>1012.9435428712453</v>
      </c>
      <c r="O421" s="71">
        <v>691.17669931504997</v>
      </c>
      <c r="P421" s="71">
        <v>422.94234893714912</v>
      </c>
      <c r="Q421" s="71">
        <v>50.155865427156499</v>
      </c>
      <c r="R421" s="71">
        <v>42.866249539259002</v>
      </c>
      <c r="S421" s="71">
        <v>126.91232390308295</v>
      </c>
      <c r="T421" s="72"/>
      <c r="U421" s="71">
        <v>46739606</v>
      </c>
      <c r="V421" s="71">
        <v>20934</v>
      </c>
      <c r="W421" s="71">
        <v>1476</v>
      </c>
      <c r="X421" s="71">
        <v>306122</v>
      </c>
      <c r="Y421" s="71">
        <v>337260</v>
      </c>
      <c r="Z421" s="71">
        <v>413248</v>
      </c>
      <c r="AA421" s="71">
        <v>87603</v>
      </c>
      <c r="AB421" s="71">
        <v>734317</v>
      </c>
      <c r="AC421" s="71">
        <v>7466399.9999999972</v>
      </c>
      <c r="AD421" s="71">
        <v>126.91232390308291</v>
      </c>
      <c r="AE421" s="72"/>
      <c r="AF421" s="71">
        <v>517100777.90728062</v>
      </c>
      <c r="AG421" s="71">
        <v>34673585.884416647</v>
      </c>
      <c r="AH421" s="71">
        <v>13410987.74804683</v>
      </c>
      <c r="AI421" s="71">
        <v>1720446548.11443</v>
      </c>
      <c r="AJ421" s="71">
        <v>1892756878.484442</v>
      </c>
      <c r="AK421" s="71">
        <v>0</v>
      </c>
      <c r="AL421" s="71">
        <v>0</v>
      </c>
      <c r="AM421" s="71">
        <v>100870836.8184146</v>
      </c>
      <c r="AN421" s="71">
        <v>0</v>
      </c>
      <c r="AO421" s="71">
        <v>0</v>
      </c>
      <c r="AP421" s="71">
        <v>4279259614.9570303</v>
      </c>
      <c r="AQ421" s="72"/>
      <c r="AR421" s="71">
        <v>10715</v>
      </c>
      <c r="AS421" s="71">
        <v>3526</v>
      </c>
      <c r="AT421" s="71">
        <v>0</v>
      </c>
      <c r="AU421" s="71">
        <v>1</v>
      </c>
      <c r="AV421" s="71">
        <v>0</v>
      </c>
      <c r="AW421" s="71">
        <v>1</v>
      </c>
      <c r="AX421" s="71"/>
      <c r="AY421" s="72"/>
      <c r="AZ421" s="71">
        <v>52417.54800000001</v>
      </c>
      <c r="BA421" s="71">
        <v>122938.71000000009</v>
      </c>
      <c r="BB421" s="71">
        <v>0</v>
      </c>
      <c r="BC421" s="71">
        <v>65.5</v>
      </c>
      <c r="BD421" s="71">
        <v>0</v>
      </c>
      <c r="BE421" s="71">
        <v>2850</v>
      </c>
      <c r="BF421" s="71"/>
      <c r="BG421" s="72"/>
      <c r="BH421" s="71">
        <v>0</v>
      </c>
      <c r="BI421" s="71">
        <v>0</v>
      </c>
      <c r="BJ421" s="71">
        <v>458.10199999999998</v>
      </c>
      <c r="BK421" s="71">
        <v>0</v>
      </c>
      <c r="BL421" s="71">
        <v>253.82999999999998</v>
      </c>
      <c r="BM421" s="71">
        <v>0</v>
      </c>
      <c r="BN421" s="72"/>
      <c r="BO421" s="71">
        <v>0</v>
      </c>
      <c r="BP421" s="71">
        <v>0</v>
      </c>
      <c r="BQ421" s="71">
        <v>21</v>
      </c>
      <c r="BR421" s="71">
        <v>0</v>
      </c>
      <c r="BS421" s="71">
        <v>29</v>
      </c>
      <c r="BT421" s="71">
        <v>0</v>
      </c>
      <c r="BU421"/>
      <c r="BV421" s="70">
        <v>521.20799999999997</v>
      </c>
      <c r="BW421" s="70">
        <v>0</v>
      </c>
      <c r="BX421" s="70">
        <v>129.84800000000001</v>
      </c>
      <c r="BY421" s="70">
        <v>1.6120000000000001</v>
      </c>
      <c r="BZ421" s="70">
        <v>7.8719999999999999</v>
      </c>
      <c r="CA421" s="70">
        <v>0</v>
      </c>
      <c r="CB421" s="70">
        <v>48.292999999999999</v>
      </c>
      <c r="CC421" s="70">
        <v>3.0990000000000002</v>
      </c>
      <c r="CD421" s="70">
        <v>0</v>
      </c>
    </row>
    <row r="422" spans="1:82">
      <c r="A422" s="70" t="s">
        <v>2012</v>
      </c>
      <c r="B422" s="70">
        <v>304</v>
      </c>
      <c r="C422" s="70">
        <v>15</v>
      </c>
      <c r="D422" s="70">
        <v>18</v>
      </c>
      <c r="E422" s="70">
        <v>2018</v>
      </c>
      <c r="F422" s="70" t="s">
        <v>183</v>
      </c>
      <c r="G422" s="70" t="s">
        <v>1997</v>
      </c>
      <c r="H422" s="70" t="s">
        <v>1998</v>
      </c>
      <c r="I422" s="148"/>
      <c r="J422" s="71">
        <v>374.01990839312731</v>
      </c>
      <c r="K422" s="71">
        <v>39.823728414751045</v>
      </c>
      <c r="L422" s="71">
        <v>50.502868839268629</v>
      </c>
      <c r="M422" s="71">
        <v>934.57706499014535</v>
      </c>
      <c r="N422" s="71">
        <v>767.07502312079237</v>
      </c>
      <c r="O422" s="71">
        <v>684.26151335696011</v>
      </c>
      <c r="P422" s="71">
        <v>421.107883336241</v>
      </c>
      <c r="Q422" s="71">
        <v>46.528186688571097</v>
      </c>
      <c r="R422" s="71">
        <v>40.161016126285951</v>
      </c>
      <c r="S422" s="71">
        <v>109.02839589133394</v>
      </c>
      <c r="T422" s="72"/>
      <c r="U422" s="71">
        <v>45876321</v>
      </c>
      <c r="V422" s="71">
        <v>20934</v>
      </c>
      <c r="W422" s="71">
        <v>1476</v>
      </c>
      <c r="X422" s="71">
        <v>306122</v>
      </c>
      <c r="Y422" s="71">
        <v>340360</v>
      </c>
      <c r="Z422" s="71">
        <v>416947</v>
      </c>
      <c r="AA422" s="71">
        <v>88100</v>
      </c>
      <c r="AB422" s="71">
        <v>734105</v>
      </c>
      <c r="AC422" s="71">
        <v>6967790</v>
      </c>
      <c r="AD422" s="71">
        <v>109.0283958913339</v>
      </c>
      <c r="AE422" s="72"/>
      <c r="AF422" s="71">
        <v>540399211.80209315</v>
      </c>
      <c r="AG422" s="71">
        <v>30876823.853938889</v>
      </c>
      <c r="AH422" s="71">
        <v>12203241.02068869</v>
      </c>
      <c r="AI422" s="71">
        <v>1689260168.3922229</v>
      </c>
      <c r="AJ422" s="71">
        <v>1671795736.538862</v>
      </c>
      <c r="AK422" s="71">
        <v>0</v>
      </c>
      <c r="AL422" s="71">
        <v>0</v>
      </c>
      <c r="AM422" s="71">
        <v>101050368.628975</v>
      </c>
      <c r="AN422" s="71">
        <v>0</v>
      </c>
      <c r="AO422" s="71">
        <v>0</v>
      </c>
      <c r="AP422" s="71">
        <v>4045585550.2367802</v>
      </c>
      <c r="AQ422" s="72"/>
      <c r="AR422" s="71">
        <v>12392</v>
      </c>
      <c r="AS422" s="71">
        <v>3733</v>
      </c>
      <c r="AT422" s="71">
        <v>0</v>
      </c>
      <c r="AU422" s="71">
        <v>1</v>
      </c>
      <c r="AV422" s="71">
        <v>0</v>
      </c>
      <c r="AW422" s="71">
        <v>1</v>
      </c>
      <c r="AX422" s="71"/>
      <c r="AY422" s="72"/>
      <c r="AZ422" s="71">
        <v>61416.547999999995</v>
      </c>
      <c r="BA422" s="71">
        <v>129086.61</v>
      </c>
      <c r="BB422" s="71">
        <v>0</v>
      </c>
      <c r="BC422" s="71">
        <v>66</v>
      </c>
      <c r="BD422" s="71">
        <v>0</v>
      </c>
      <c r="BE422" s="71">
        <v>2850</v>
      </c>
      <c r="BF422" s="71"/>
      <c r="BG422" s="72"/>
      <c r="BH422" s="71">
        <v>0</v>
      </c>
      <c r="BI422" s="71">
        <v>0</v>
      </c>
      <c r="BJ422" s="71">
        <v>253.36799999999999</v>
      </c>
      <c r="BK422" s="71">
        <v>0</v>
      </c>
      <c r="BL422" s="71">
        <v>247.95100000000002</v>
      </c>
      <c r="BM422" s="71">
        <v>0</v>
      </c>
      <c r="BN422" s="72"/>
      <c r="BO422" s="71">
        <v>0</v>
      </c>
      <c r="BP422" s="71">
        <v>0</v>
      </c>
      <c r="BQ422" s="71">
        <v>19</v>
      </c>
      <c r="BR422" s="71">
        <v>0</v>
      </c>
      <c r="BS422" s="71">
        <v>30</v>
      </c>
      <c r="BT422" s="71">
        <v>0</v>
      </c>
      <c r="BU422"/>
      <c r="BV422" s="70">
        <v>386.69099999999997</v>
      </c>
      <c r="BW422" s="70">
        <v>0</v>
      </c>
      <c r="BX422" s="70">
        <v>105.621</v>
      </c>
      <c r="BY422" s="70">
        <v>1.5860000000000001</v>
      </c>
      <c r="BZ422" s="70">
        <v>7.4210000000000003</v>
      </c>
      <c r="CA422" s="70">
        <v>0</v>
      </c>
      <c r="CB422" s="70">
        <v>0</v>
      </c>
      <c r="CC422" s="70">
        <v>0</v>
      </c>
      <c r="CD422" s="70">
        <v>0</v>
      </c>
    </row>
    <row r="423" spans="1:82">
      <c r="A423" s="70" t="s">
        <v>2013</v>
      </c>
      <c r="B423" s="70">
        <v>305</v>
      </c>
      <c r="C423" s="70">
        <v>16</v>
      </c>
      <c r="D423" s="70">
        <v>18</v>
      </c>
      <c r="E423" s="70">
        <v>2019</v>
      </c>
      <c r="F423" s="70" t="s">
        <v>158</v>
      </c>
      <c r="G423" s="70" t="s">
        <v>1997</v>
      </c>
      <c r="H423" s="70" t="s">
        <v>1998</v>
      </c>
      <c r="I423" s="148"/>
      <c r="J423" s="71">
        <v>380.46948729512729</v>
      </c>
      <c r="K423" s="71">
        <v>37.455876147311791</v>
      </c>
      <c r="L423" s="71">
        <v>51.473300171122034</v>
      </c>
      <c r="M423" s="71">
        <v>1044.2970668105997</v>
      </c>
      <c r="N423" s="71">
        <v>735.21255997865887</v>
      </c>
      <c r="O423" s="71">
        <v>669.08332550650914</v>
      </c>
      <c r="P423" s="71">
        <v>418.38897468779265</v>
      </c>
      <c r="Q423" s="71">
        <v>45.278083994024399</v>
      </c>
      <c r="R423" s="71">
        <v>44.199809985368304</v>
      </c>
      <c r="S423" s="71">
        <v>99.802517390579993</v>
      </c>
      <c r="T423" s="72"/>
      <c r="U423" s="71">
        <v>45805436</v>
      </c>
      <c r="V423" s="71">
        <v>20934</v>
      </c>
      <c r="W423" s="71">
        <v>1476</v>
      </c>
      <c r="X423" s="71">
        <v>306122</v>
      </c>
      <c r="Y423" s="71">
        <v>343830</v>
      </c>
      <c r="Z423" s="71">
        <v>418891</v>
      </c>
      <c r="AA423" s="71">
        <v>86876</v>
      </c>
      <c r="AB423" s="71">
        <v>733721</v>
      </c>
      <c r="AC423" s="71">
        <v>7794107</v>
      </c>
      <c r="AD423" s="71">
        <v>99.802517390579993</v>
      </c>
      <c r="AE423" s="72"/>
      <c r="AF423" s="71">
        <v>536789061.95185828</v>
      </c>
      <c r="AG423" s="71">
        <v>29918101.59348619</v>
      </c>
      <c r="AH423" s="71">
        <v>13568344.236963401</v>
      </c>
      <c r="AI423" s="71">
        <v>1702760154.4837589</v>
      </c>
      <c r="AJ423" s="71">
        <v>1573227284.40803</v>
      </c>
      <c r="AK423" s="71">
        <v>0</v>
      </c>
      <c r="AL423" s="71">
        <v>0</v>
      </c>
      <c r="AM423" s="71">
        <v>99927276.751269236</v>
      </c>
      <c r="AN423" s="71">
        <v>0</v>
      </c>
      <c r="AO423" s="71">
        <v>0</v>
      </c>
      <c r="AP423" s="71">
        <v>3956190223.4253659</v>
      </c>
      <c r="AQ423" s="72"/>
      <c r="AR423" s="71">
        <v>14523</v>
      </c>
      <c r="AS423" s="71">
        <v>3946</v>
      </c>
      <c r="AT423" s="71">
        <v>0</v>
      </c>
      <c r="AU423" s="71">
        <v>1</v>
      </c>
      <c r="AV423" s="71">
        <v>0</v>
      </c>
      <c r="AW423" s="71">
        <v>1</v>
      </c>
      <c r="AX423" s="71"/>
      <c r="AY423" s="72"/>
      <c r="AZ423" s="71">
        <v>72424.798000000403</v>
      </c>
      <c r="BA423" s="71">
        <v>138245.21000000031</v>
      </c>
      <c r="BB423" s="71">
        <v>0</v>
      </c>
      <c r="BC423" s="71">
        <v>65.5</v>
      </c>
      <c r="BD423" s="71">
        <v>0</v>
      </c>
      <c r="BE423" s="71">
        <v>2850</v>
      </c>
      <c r="BF423" s="71"/>
      <c r="BG423" s="72"/>
      <c r="BH423" s="71">
        <v>0</v>
      </c>
      <c r="BI423" s="71">
        <v>0</v>
      </c>
      <c r="BJ423" s="71">
        <v>222.03100000000001</v>
      </c>
      <c r="BK423" s="71">
        <v>0</v>
      </c>
      <c r="BL423" s="71">
        <v>219.67600000000002</v>
      </c>
      <c r="BM423" s="71">
        <v>0</v>
      </c>
      <c r="BN423" s="72"/>
      <c r="BO423" s="71">
        <v>0</v>
      </c>
      <c r="BP423" s="71">
        <v>0</v>
      </c>
      <c r="BQ423" s="71">
        <v>21</v>
      </c>
      <c r="BR423" s="71">
        <v>0</v>
      </c>
      <c r="BS423" s="71">
        <v>32</v>
      </c>
      <c r="BT423" s="71">
        <v>0</v>
      </c>
      <c r="BU423"/>
      <c r="BV423" s="70">
        <v>332.99700000000001</v>
      </c>
      <c r="BW423" s="70">
        <v>0</v>
      </c>
      <c r="BX423" s="70">
        <v>99.558999999999997</v>
      </c>
      <c r="BY423" s="70">
        <v>1.593</v>
      </c>
      <c r="BZ423" s="70">
        <v>7.5579999999999998</v>
      </c>
      <c r="CA423" s="70">
        <v>0</v>
      </c>
      <c r="CB423" s="70">
        <v>0</v>
      </c>
      <c r="CC423" s="70">
        <v>0</v>
      </c>
      <c r="CD423" s="70">
        <v>0</v>
      </c>
    </row>
    <row r="424" spans="1:82">
      <c r="A424" s="70" t="s">
        <v>2014</v>
      </c>
      <c r="B424" s="70">
        <v>306</v>
      </c>
      <c r="C424" s="70">
        <v>17</v>
      </c>
      <c r="D424" s="70">
        <v>18</v>
      </c>
      <c r="E424" s="70">
        <v>2020</v>
      </c>
      <c r="F424" s="70" t="s">
        <v>159</v>
      </c>
      <c r="G424" s="70" t="s">
        <v>1997</v>
      </c>
      <c r="H424" s="70" t="s">
        <v>1998</v>
      </c>
      <c r="I424" s="148"/>
      <c r="J424" s="71">
        <v>357.3099608639518</v>
      </c>
      <c r="K424" s="71">
        <v>44.598272777197991</v>
      </c>
      <c r="L424" s="71">
        <v>52.388439488823892</v>
      </c>
      <c r="M424" s="71">
        <v>1013.5180067412944</v>
      </c>
      <c r="N424" s="71">
        <v>779.43608430504696</v>
      </c>
      <c r="O424" s="71">
        <v>591.4594791230578</v>
      </c>
      <c r="P424" s="71">
        <v>395.38512412206757</v>
      </c>
      <c r="Q424" s="71">
        <v>43.200639955835399</v>
      </c>
      <c r="R424" s="71">
        <v>39.109314197606388</v>
      </c>
      <c r="S424" s="71">
        <v>80.551892137396806</v>
      </c>
      <c r="T424" s="72"/>
      <c r="U424" s="71">
        <v>43040536</v>
      </c>
      <c r="V424" s="71">
        <v>22871</v>
      </c>
      <c r="W424" s="71">
        <v>1688</v>
      </c>
      <c r="X424" s="71">
        <v>314011</v>
      </c>
      <c r="Y424" s="71">
        <v>347099</v>
      </c>
      <c r="Z424" s="71">
        <v>422641</v>
      </c>
      <c r="AA424" s="71">
        <v>87263</v>
      </c>
      <c r="AB424" s="71">
        <v>732702</v>
      </c>
      <c r="AC424" s="71">
        <v>6932898.9999999991</v>
      </c>
      <c r="AD424" s="71">
        <v>80.551892137396806</v>
      </c>
      <c r="AE424" s="72"/>
      <c r="AF424" s="71">
        <v>496466418.90260148</v>
      </c>
      <c r="AG424" s="71">
        <v>32796637.904029451</v>
      </c>
      <c r="AH424" s="71">
        <v>16067824.656345025</v>
      </c>
      <c r="AI424" s="71">
        <v>1610908863.7776</v>
      </c>
      <c r="AJ424" s="71">
        <v>1725996642.9692061</v>
      </c>
      <c r="AK424" s="71"/>
      <c r="AL424" s="71"/>
      <c r="AM424" s="71">
        <v>95625751.489006564</v>
      </c>
      <c r="AN424" s="71"/>
      <c r="AO424" s="71"/>
      <c r="AP424" s="71">
        <v>3977862139.6987882</v>
      </c>
      <c r="AQ424" s="72"/>
      <c r="AR424" s="71">
        <v>16278</v>
      </c>
      <c r="AS424" s="71">
        <v>4061</v>
      </c>
      <c r="AT424" s="71">
        <v>0</v>
      </c>
      <c r="AU424" s="71">
        <v>1</v>
      </c>
      <c r="AV424" s="71">
        <v>0</v>
      </c>
      <c r="AW424" s="71">
        <v>1</v>
      </c>
      <c r="AX424" s="71"/>
      <c r="AY424" s="72"/>
      <c r="AZ424" s="71">
        <v>81841.178000000538</v>
      </c>
      <c r="BA424" s="71">
        <v>143821.33000000019</v>
      </c>
      <c r="BB424" s="71">
        <v>0</v>
      </c>
      <c r="BC424" s="71">
        <v>65.5</v>
      </c>
      <c r="BD424" s="71">
        <v>0</v>
      </c>
      <c r="BE424" s="71">
        <v>2850</v>
      </c>
      <c r="BF424" s="71"/>
      <c r="BG424" s="72"/>
      <c r="BH424" s="71">
        <v>0</v>
      </c>
      <c r="BI424" s="71">
        <v>0</v>
      </c>
      <c r="BJ424" s="71">
        <v>292.928</v>
      </c>
      <c r="BK424" s="71">
        <v>0</v>
      </c>
      <c r="BL424" s="71">
        <v>181.12200000000001</v>
      </c>
      <c r="BM424" s="71">
        <v>0</v>
      </c>
      <c r="BN424" s="72"/>
      <c r="BO424" s="71">
        <v>0</v>
      </c>
      <c r="BP424" s="71">
        <v>0</v>
      </c>
      <c r="BQ424" s="71">
        <v>20</v>
      </c>
      <c r="BR424" s="71">
        <v>0</v>
      </c>
      <c r="BS424" s="71">
        <v>33</v>
      </c>
      <c r="BT424" s="71">
        <v>0</v>
      </c>
      <c r="BU424"/>
      <c r="BV424" s="70">
        <v>367.45100000000002</v>
      </c>
      <c r="BW424" s="70">
        <v>0</v>
      </c>
      <c r="BX424" s="70">
        <v>65.247</v>
      </c>
      <c r="BY424" s="70">
        <v>4.0000000000000001E-3</v>
      </c>
      <c r="BZ424" s="70">
        <v>3.8380000000000001</v>
      </c>
      <c r="CA424" s="70">
        <v>0</v>
      </c>
      <c r="CB424" s="70">
        <v>37.51</v>
      </c>
      <c r="CC424" s="70">
        <v>0</v>
      </c>
      <c r="CD424" s="70">
        <v>0</v>
      </c>
    </row>
    <row r="425" spans="1:82">
      <c r="A425" s="70" t="s">
        <v>2015</v>
      </c>
      <c r="B425" s="70">
        <v>306</v>
      </c>
      <c r="C425" s="70">
        <v>18</v>
      </c>
      <c r="D425" s="70">
        <v>18</v>
      </c>
      <c r="E425" s="70">
        <v>2021</v>
      </c>
      <c r="F425" s="70" t="s">
        <v>160</v>
      </c>
      <c r="G425" s="1064" t="s">
        <v>1997</v>
      </c>
      <c r="H425" s="70" t="s">
        <v>1998</v>
      </c>
      <c r="I425" s="148"/>
      <c r="J425" s="71">
        <v>294.51471380651583</v>
      </c>
      <c r="K425" s="71">
        <v>45.656143635522724</v>
      </c>
      <c r="L425" s="71">
        <v>46.804895280193136</v>
      </c>
      <c r="M425" s="71">
        <v>936.76952176554119</v>
      </c>
      <c r="N425" s="71">
        <v>640.14962441259411</v>
      </c>
      <c r="O425" s="71">
        <v>578.27417061519122</v>
      </c>
      <c r="P425" s="71">
        <v>407.85618411539298</v>
      </c>
      <c r="Q425" s="71">
        <v>42.723130999066697</v>
      </c>
      <c r="R425" s="71">
        <v>38.106396887334959</v>
      </c>
      <c r="S425" s="71">
        <v>90.798679676496249</v>
      </c>
      <c r="T425" s="72"/>
      <c r="U425" s="71">
        <v>45333808</v>
      </c>
      <c r="V425" s="71">
        <v>22871</v>
      </c>
      <c r="W425" s="71">
        <v>1688</v>
      </c>
      <c r="X425" s="71">
        <v>314011</v>
      </c>
      <c r="Y425" s="71">
        <v>349886</v>
      </c>
      <c r="Z425" s="71">
        <v>425472</v>
      </c>
      <c r="AA425" s="71">
        <v>87775</v>
      </c>
      <c r="AB425" s="71">
        <v>731722</v>
      </c>
      <c r="AC425" s="71">
        <v>6553250.9999999991</v>
      </c>
      <c r="AD425" s="71">
        <v>90.798679676496249</v>
      </c>
      <c r="AE425" s="72"/>
      <c r="AF425" s="71">
        <v>455835285.44501978</v>
      </c>
      <c r="AG425" s="71">
        <v>35106389.150188558</v>
      </c>
      <c r="AH425" s="71">
        <v>14865317.044020453</v>
      </c>
      <c r="AI425" s="71">
        <v>1785889853.1991363</v>
      </c>
      <c r="AJ425" s="71">
        <v>1621060109.45594</v>
      </c>
      <c r="AK425" s="71">
        <v>0</v>
      </c>
      <c r="AL425" s="71">
        <v>0</v>
      </c>
      <c r="AM425" s="71">
        <v>96048674.514501169</v>
      </c>
      <c r="AN425" s="71">
        <v>0</v>
      </c>
      <c r="AO425" s="71">
        <v>0</v>
      </c>
      <c r="AP425" s="71">
        <v>4008805628.8088059</v>
      </c>
      <c r="AQ425" s="72"/>
      <c r="AR425" s="71">
        <v>17791</v>
      </c>
      <c r="AS425" s="71">
        <v>4100</v>
      </c>
      <c r="AT425" s="71">
        <v>0</v>
      </c>
      <c r="AU425" s="71">
        <v>1</v>
      </c>
      <c r="AV425" s="71">
        <v>0</v>
      </c>
      <c r="AW425" s="71">
        <v>1</v>
      </c>
      <c r="AX425" s="71"/>
      <c r="AY425" s="72"/>
      <c r="AZ425" s="71">
        <v>90480.444999999643</v>
      </c>
      <c r="BA425" s="71">
        <v>149560.93000000011</v>
      </c>
      <c r="BB425" s="71">
        <v>0</v>
      </c>
      <c r="BC425" s="71">
        <v>65.5</v>
      </c>
      <c r="BD425" s="71">
        <v>0</v>
      </c>
      <c r="BE425" s="71">
        <v>2850</v>
      </c>
      <c r="BF425" s="71"/>
      <c r="BG425" s="72"/>
      <c r="BH425" s="71">
        <v>0</v>
      </c>
      <c r="BI425" s="71">
        <v>0</v>
      </c>
      <c r="BJ425" s="71">
        <v>308.59500000000003</v>
      </c>
      <c r="BK425" s="71">
        <v>0</v>
      </c>
      <c r="BL425" s="71">
        <v>207.44900000000001</v>
      </c>
      <c r="BM425" s="71">
        <v>0</v>
      </c>
      <c r="BN425" s="72"/>
      <c r="BO425" s="71">
        <v>0</v>
      </c>
      <c r="BP425" s="71">
        <v>0</v>
      </c>
      <c r="BQ425" s="71">
        <v>20</v>
      </c>
      <c r="BR425" s="71">
        <v>0</v>
      </c>
      <c r="BS425" s="71">
        <v>34</v>
      </c>
      <c r="BT425" s="71">
        <v>0</v>
      </c>
      <c r="BU425"/>
      <c r="BV425" s="70">
        <v>377.96800000000002</v>
      </c>
      <c r="BW425" s="70">
        <v>0</v>
      </c>
      <c r="BX425" s="70">
        <v>90.918999999999997</v>
      </c>
      <c r="BY425" s="70">
        <v>0</v>
      </c>
      <c r="BZ425" s="70">
        <v>0</v>
      </c>
      <c r="CA425" s="70">
        <v>0</v>
      </c>
      <c r="CB425" s="70">
        <v>47.156999999999996</v>
      </c>
      <c r="CC425" s="70">
        <v>0</v>
      </c>
      <c r="CD425" s="70">
        <v>0</v>
      </c>
    </row>
    <row r="426" spans="1:82">
      <c r="A426" s="70" t="s">
        <v>2016</v>
      </c>
      <c r="B426" s="70">
        <v>306</v>
      </c>
      <c r="C426" s="70">
        <v>19</v>
      </c>
      <c r="D426" s="70">
        <v>18</v>
      </c>
      <c r="E426" s="70">
        <v>2022</v>
      </c>
      <c r="F426" s="70" t="s">
        <v>161</v>
      </c>
      <c r="G426" s="1064" t="s">
        <v>1997</v>
      </c>
      <c r="H426" s="70" t="s">
        <v>1998</v>
      </c>
      <c r="I426" s="148"/>
      <c r="J426" s="71">
        <v>311.83256163398079</v>
      </c>
      <c r="K426" s="71">
        <v>46.700374009409359</v>
      </c>
      <c r="L426" s="71">
        <v>41.843804242380045</v>
      </c>
      <c r="M426" s="71">
        <v>1015.1988860412814</v>
      </c>
      <c r="N426" s="71">
        <v>883.29499330416695</v>
      </c>
      <c r="O426" s="71">
        <v>614.2753150159042</v>
      </c>
      <c r="P426" s="71">
        <v>407.08233647529795</v>
      </c>
      <c r="Q426" s="71">
        <v>43.06187691771197</v>
      </c>
      <c r="R426" s="71">
        <v>40.625864536162624</v>
      </c>
      <c r="S426" s="71">
        <v>92.055533373890015</v>
      </c>
      <c r="T426" s="72"/>
      <c r="U426" s="71">
        <v>46859029</v>
      </c>
      <c r="V426" s="71">
        <v>22871</v>
      </c>
      <c r="W426" s="71">
        <v>1688</v>
      </c>
      <c r="X426" s="71">
        <v>314011</v>
      </c>
      <c r="Y426" s="71">
        <v>354338</v>
      </c>
      <c r="Z426" s="71">
        <v>429411</v>
      </c>
      <c r="AA426" s="71">
        <v>88944</v>
      </c>
      <c r="AB426" s="71">
        <v>731476</v>
      </c>
      <c r="AC426" s="71">
        <v>7074276.9999999991</v>
      </c>
      <c r="AD426" s="71">
        <v>92.055533373890015</v>
      </c>
      <c r="AE426" s="72"/>
      <c r="AF426" s="71">
        <v>398501284.02734965</v>
      </c>
      <c r="AG426" s="71">
        <v>35786449.925176173</v>
      </c>
      <c r="AH426" s="71">
        <v>14895018.6529506</v>
      </c>
      <c r="AI426" s="71">
        <v>1675718787.2148173</v>
      </c>
      <c r="AJ426" s="71">
        <v>1734091762.4144135</v>
      </c>
      <c r="AK426" s="71">
        <v>0</v>
      </c>
      <c r="AL426" s="71">
        <v>0</v>
      </c>
      <c r="AM426" s="71">
        <v>94453516.803739265</v>
      </c>
      <c r="AN426" s="71">
        <v>0</v>
      </c>
      <c r="AO426" s="71">
        <v>0</v>
      </c>
      <c r="AP426" s="71">
        <v>3953446819.0384459</v>
      </c>
      <c r="AQ426" s="72"/>
      <c r="AR426" s="71">
        <v>19663</v>
      </c>
      <c r="AS426" s="71">
        <v>4126</v>
      </c>
      <c r="AT426" s="71">
        <v>0</v>
      </c>
      <c r="AU426" s="71">
        <v>1</v>
      </c>
      <c r="AV426" s="71">
        <v>0</v>
      </c>
      <c r="AW426" s="71">
        <v>2</v>
      </c>
      <c r="AX426" s="71"/>
      <c r="AY426" s="72"/>
      <c r="AZ426" s="71">
        <v>101073.85499999781</v>
      </c>
      <c r="BA426" s="71">
        <v>151292.83000000005</v>
      </c>
      <c r="BB426" s="71">
        <v>0</v>
      </c>
      <c r="BC426" s="71">
        <v>65.5</v>
      </c>
      <c r="BD426" s="71">
        <v>0</v>
      </c>
      <c r="BE426" s="71">
        <v>3300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2017</v>
      </c>
      <c r="B427" s="70">
        <v>306</v>
      </c>
      <c r="C427" s="70">
        <v>20</v>
      </c>
      <c r="D427" s="70">
        <v>18</v>
      </c>
      <c r="E427" s="70">
        <v>2023</v>
      </c>
      <c r="F427" s="70" t="s">
        <v>1539</v>
      </c>
      <c r="G427" s="70" t="s">
        <v>1997</v>
      </c>
      <c r="H427" s="70" t="s">
        <v>1998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21493</v>
      </c>
      <c r="AS427" s="71">
        <v>4136</v>
      </c>
      <c r="AT427" s="71">
        <v>0</v>
      </c>
      <c r="AU427" s="71">
        <v>1</v>
      </c>
      <c r="AV427" s="71">
        <v>0</v>
      </c>
      <c r="AW427" s="71">
        <v>2</v>
      </c>
      <c r="AX427" s="71"/>
      <c r="AY427" s="72"/>
      <c r="AZ427" s="71">
        <v>110618.19499999528</v>
      </c>
      <c r="BA427" s="71">
        <v>153636.41</v>
      </c>
      <c r="BB427" s="71">
        <v>0</v>
      </c>
      <c r="BC427" s="71">
        <v>65.5</v>
      </c>
      <c r="BD427" s="71">
        <v>0</v>
      </c>
      <c r="BE427" s="71">
        <v>4721.808</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2018</v>
      </c>
      <c r="B428" s="70">
        <v>306</v>
      </c>
      <c r="C428" s="70">
        <v>21</v>
      </c>
      <c r="D428" s="70">
        <v>18</v>
      </c>
      <c r="E428" s="70">
        <v>2024</v>
      </c>
      <c r="F428" s="70" t="s">
        <v>1585</v>
      </c>
      <c r="G428" s="70" t="s">
        <v>1997</v>
      </c>
      <c r="H428" s="70" t="s">
        <v>1998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2019</v>
      </c>
      <c r="B429" s="70">
        <v>341</v>
      </c>
      <c r="C429" s="70">
        <v>1</v>
      </c>
      <c r="D429" s="70">
        <v>21</v>
      </c>
      <c r="E429" s="70">
        <v>1990</v>
      </c>
      <c r="F429" s="70" t="s">
        <v>787</v>
      </c>
      <c r="G429" s="70" t="s">
        <v>2020</v>
      </c>
      <c r="H429" s="70" t="s">
        <v>2021</v>
      </c>
      <c r="I429" s="148"/>
      <c r="J429" s="71">
        <v>2692.049092139127</v>
      </c>
      <c r="K429" s="71">
        <v>50.559085863065569</v>
      </c>
      <c r="L429" s="71">
        <v>51.902370377062617</v>
      </c>
      <c r="M429" s="71">
        <v>426.22903027515599</v>
      </c>
      <c r="N429" s="71">
        <v>523.11638918205051</v>
      </c>
      <c r="O429" s="71">
        <v>462.84120509213369</v>
      </c>
      <c r="P429" s="71">
        <v>303.70523423182232</v>
      </c>
      <c r="Q429" s="71">
        <v>37.103562473251003</v>
      </c>
      <c r="R429" s="71">
        <v>0</v>
      </c>
      <c r="S429" s="71">
        <v>54.780145357223731</v>
      </c>
      <c r="T429" s="72"/>
      <c r="U429" s="71">
        <v>220675066</v>
      </c>
      <c r="V429" s="71">
        <v>21167</v>
      </c>
      <c r="W429" s="71">
        <v>473</v>
      </c>
      <c r="X429" s="71">
        <v>145392</v>
      </c>
      <c r="Y429" s="71">
        <v>207813</v>
      </c>
      <c r="Z429" s="71">
        <v>190372</v>
      </c>
      <c r="AA429" s="71">
        <v>73743</v>
      </c>
      <c r="AB429" s="71">
        <v>602436</v>
      </c>
      <c r="AC429" s="71">
        <v>0</v>
      </c>
      <c r="AD429" s="71">
        <v>54.780145357223731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2022</v>
      </c>
      <c r="B430" s="70">
        <v>342</v>
      </c>
      <c r="C430" s="70">
        <v>2</v>
      </c>
      <c r="D430" s="70">
        <v>21</v>
      </c>
      <c r="E430" s="70">
        <v>2005</v>
      </c>
      <c r="F430" s="70" t="s">
        <v>789</v>
      </c>
      <c r="G430" s="70" t="s">
        <v>2020</v>
      </c>
      <c r="H430" s="70" t="s">
        <v>2021</v>
      </c>
      <c r="I430" s="148"/>
      <c r="J430" s="71">
        <v>2171.649220252003</v>
      </c>
      <c r="K430" s="71">
        <v>34.44758330883591</v>
      </c>
      <c r="L430" s="71">
        <v>29.084691645978541</v>
      </c>
      <c r="M430" s="71">
        <v>835.17206268153268</v>
      </c>
      <c r="N430" s="71">
        <v>806.38677211197</v>
      </c>
      <c r="O430" s="71">
        <v>595.57188436893773</v>
      </c>
      <c r="P430" s="71">
        <v>314.46244381141202</v>
      </c>
      <c r="Q430" s="71">
        <v>40.452573098107401</v>
      </c>
      <c r="R430" s="71">
        <v>0</v>
      </c>
      <c r="S430" s="71">
        <v>102.937096496</v>
      </c>
      <c r="T430" s="72"/>
      <c r="U430" s="71">
        <v>145842494</v>
      </c>
      <c r="V430" s="71">
        <v>17436</v>
      </c>
      <c r="W430" s="71">
        <v>322</v>
      </c>
      <c r="X430" s="71">
        <v>159116</v>
      </c>
      <c r="Y430" s="71">
        <v>283850</v>
      </c>
      <c r="Z430" s="71">
        <v>283472</v>
      </c>
      <c r="AA430" s="71">
        <v>62534</v>
      </c>
      <c r="AB430" s="71">
        <v>686634</v>
      </c>
      <c r="AC430" s="71">
        <v>0</v>
      </c>
      <c r="AD430" s="71">
        <v>102.937096496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2023</v>
      </c>
      <c r="B431" s="70">
        <v>343</v>
      </c>
      <c r="C431" s="70">
        <v>3</v>
      </c>
      <c r="D431" s="70">
        <v>21</v>
      </c>
      <c r="E431" s="70">
        <v>2006</v>
      </c>
      <c r="F431" s="70" t="s">
        <v>790</v>
      </c>
      <c r="G431" s="70" t="s">
        <v>2020</v>
      </c>
      <c r="H431" s="70" t="s">
        <v>2021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2024</v>
      </c>
      <c r="B432" s="70">
        <v>344</v>
      </c>
      <c r="C432" s="70">
        <v>4</v>
      </c>
      <c r="D432" s="70">
        <v>21</v>
      </c>
      <c r="E432" s="70">
        <v>2007</v>
      </c>
      <c r="F432" s="70" t="s">
        <v>791</v>
      </c>
      <c r="G432" s="70" t="s">
        <v>2020</v>
      </c>
      <c r="H432" s="70" t="s">
        <v>2021</v>
      </c>
      <c r="I432" s="148"/>
      <c r="J432" s="71">
        <v>2380.81106965154</v>
      </c>
      <c r="K432" s="71">
        <v>35.96265660014695</v>
      </c>
      <c r="L432" s="71">
        <v>25.932199359241189</v>
      </c>
      <c r="M432" s="71">
        <v>834.53203880238755</v>
      </c>
      <c r="N432" s="71">
        <v>888.07320763443897</v>
      </c>
      <c r="O432" s="71">
        <v>570.68911975015146</v>
      </c>
      <c r="P432" s="71">
        <v>313.71791414717347</v>
      </c>
      <c r="Q432" s="71">
        <v>42.992782302221599</v>
      </c>
      <c r="R432" s="71">
        <v>0</v>
      </c>
      <c r="S432" s="71">
        <v>88.061494726179987</v>
      </c>
      <c r="T432" s="72"/>
      <c r="U432" s="71">
        <v>160643543</v>
      </c>
      <c r="V432" s="71">
        <v>17089</v>
      </c>
      <c r="W432" s="71">
        <v>264</v>
      </c>
      <c r="X432" s="71">
        <v>184231</v>
      </c>
      <c r="Y432" s="71">
        <v>292080</v>
      </c>
      <c r="Z432" s="71">
        <v>282372</v>
      </c>
      <c r="AA432" s="71">
        <v>61435</v>
      </c>
      <c r="AB432" s="71">
        <v>691162</v>
      </c>
      <c r="AC432" s="71">
        <v>0</v>
      </c>
      <c r="AD432" s="71">
        <v>88.061494726179987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2025</v>
      </c>
      <c r="B433" s="70">
        <v>345</v>
      </c>
      <c r="C433" s="70">
        <v>5</v>
      </c>
      <c r="D433" s="70">
        <v>21</v>
      </c>
      <c r="E433" s="70">
        <v>2008</v>
      </c>
      <c r="F433" s="70" t="s">
        <v>792</v>
      </c>
      <c r="G433" s="70" t="s">
        <v>2020</v>
      </c>
      <c r="H433" s="70" t="s">
        <v>2021</v>
      </c>
      <c r="I433" s="148"/>
      <c r="J433" s="71">
        <v>2267.9929535265801</v>
      </c>
      <c r="K433" s="71">
        <v>27.251311693340948</v>
      </c>
      <c r="L433" s="71">
        <v>37.330097045902967</v>
      </c>
      <c r="M433" s="71">
        <v>872.89076753702898</v>
      </c>
      <c r="N433" s="71">
        <v>863.11922467209206</v>
      </c>
      <c r="O433" s="71">
        <v>548.73149842569023</v>
      </c>
      <c r="P433" s="71">
        <v>304.84734822939379</v>
      </c>
      <c r="Q433" s="71">
        <v>42.516782908523297</v>
      </c>
      <c r="R433" s="71">
        <v>0</v>
      </c>
      <c r="S433" s="71">
        <v>88.418783133380003</v>
      </c>
      <c r="T433" s="72"/>
      <c r="U433" s="71">
        <v>160566228</v>
      </c>
      <c r="V433" s="71">
        <v>17089</v>
      </c>
      <c r="W433" s="71">
        <v>478</v>
      </c>
      <c r="X433" s="71">
        <v>184231</v>
      </c>
      <c r="Y433" s="71">
        <v>296268</v>
      </c>
      <c r="Z433" s="71">
        <v>281037</v>
      </c>
      <c r="AA433" s="71">
        <v>59766</v>
      </c>
      <c r="AB433" s="71">
        <v>694752</v>
      </c>
      <c r="AC433" s="71">
        <v>0</v>
      </c>
      <c r="AD433" s="71">
        <v>88.418783133380003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2026</v>
      </c>
      <c r="B434" s="70">
        <v>346</v>
      </c>
      <c r="C434" s="70">
        <v>6</v>
      </c>
      <c r="D434" s="70">
        <v>21</v>
      </c>
      <c r="E434" s="70">
        <v>2009</v>
      </c>
      <c r="F434" s="70" t="s">
        <v>176</v>
      </c>
      <c r="G434" s="70" t="s">
        <v>2020</v>
      </c>
      <c r="H434" s="70" t="s">
        <v>2021</v>
      </c>
      <c r="I434" s="148"/>
      <c r="J434" s="71">
        <v>1801.741922690062</v>
      </c>
      <c r="K434" s="71">
        <v>25.268950108092881</v>
      </c>
      <c r="L434" s="71">
        <v>52.402788391526038</v>
      </c>
      <c r="M434" s="71">
        <v>832.1886902501891</v>
      </c>
      <c r="N434" s="71">
        <v>744.17673135010784</v>
      </c>
      <c r="O434" s="71">
        <v>554.50733266895293</v>
      </c>
      <c r="P434" s="71">
        <v>291.54408116639968</v>
      </c>
      <c r="Q434" s="71">
        <v>40.632908990396203</v>
      </c>
      <c r="R434" s="71">
        <v>0</v>
      </c>
      <c r="S434" s="71">
        <v>87.317687567499988</v>
      </c>
      <c r="T434" s="72"/>
      <c r="U434" s="71">
        <v>100799133</v>
      </c>
      <c r="V434" s="71">
        <v>19334</v>
      </c>
      <c r="W434" s="71">
        <v>991</v>
      </c>
      <c r="X434" s="71">
        <v>205054</v>
      </c>
      <c r="Y434" s="71">
        <v>299085</v>
      </c>
      <c r="Z434" s="71">
        <v>280317</v>
      </c>
      <c r="AA434" s="71">
        <v>58679</v>
      </c>
      <c r="AB434" s="71">
        <v>696994</v>
      </c>
      <c r="AC434" s="71">
        <v>0</v>
      </c>
      <c r="AD434" s="71">
        <v>87.317687567499988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547.09699999999998</v>
      </c>
      <c r="BK434" s="71">
        <v>0</v>
      </c>
      <c r="BL434" s="71">
        <v>197.29499999999999</v>
      </c>
      <c r="BM434" s="71">
        <v>0</v>
      </c>
      <c r="BN434" s="72"/>
      <c r="BO434" s="71">
        <v>0</v>
      </c>
      <c r="BP434" s="71">
        <v>0</v>
      </c>
      <c r="BQ434" s="71">
        <v>38</v>
      </c>
      <c r="BR434" s="71">
        <v>0</v>
      </c>
      <c r="BS434" s="71">
        <v>23</v>
      </c>
      <c r="BT434" s="71">
        <v>0</v>
      </c>
      <c r="BU434"/>
      <c r="BV434" s="70">
        <v>697.84299999999996</v>
      </c>
      <c r="BW434" s="70">
        <v>0</v>
      </c>
      <c r="BX434" s="70">
        <v>36.548999999999999</v>
      </c>
      <c r="BY434" s="70">
        <v>0</v>
      </c>
      <c r="BZ434" s="70">
        <v>0</v>
      </c>
      <c r="CA434" s="70">
        <v>0</v>
      </c>
      <c r="CB434" s="70">
        <v>10</v>
      </c>
      <c r="CC434" s="70">
        <v>0</v>
      </c>
      <c r="CD434" s="70">
        <v>0</v>
      </c>
    </row>
    <row r="435" spans="1:82">
      <c r="A435" s="70" t="s">
        <v>2027</v>
      </c>
      <c r="B435" s="70">
        <v>347</v>
      </c>
      <c r="C435" s="70">
        <v>7</v>
      </c>
      <c r="D435" s="70">
        <v>21</v>
      </c>
      <c r="E435" s="70">
        <v>2010</v>
      </c>
      <c r="F435" s="70" t="s">
        <v>177</v>
      </c>
      <c r="G435" s="70" t="s">
        <v>2020</v>
      </c>
      <c r="H435" s="70" t="s">
        <v>2021</v>
      </c>
      <c r="I435" s="148"/>
      <c r="J435" s="71">
        <v>1767.454474112488</v>
      </c>
      <c r="K435" s="71">
        <v>27.01596434237517</v>
      </c>
      <c r="L435" s="71">
        <v>48.553644259467177</v>
      </c>
      <c r="M435" s="71">
        <v>842.67566503580088</v>
      </c>
      <c r="N435" s="71">
        <v>795.99237994898351</v>
      </c>
      <c r="O435" s="71">
        <v>551.93469023299861</v>
      </c>
      <c r="P435" s="71">
        <v>296.22924079290527</v>
      </c>
      <c r="Q435" s="71">
        <v>42.572431632974101</v>
      </c>
      <c r="R435" s="71">
        <v>0</v>
      </c>
      <c r="S435" s="71">
        <v>73.71073955864</v>
      </c>
      <c r="T435" s="72"/>
      <c r="U435" s="71">
        <v>116103703</v>
      </c>
      <c r="V435" s="71">
        <v>19334</v>
      </c>
      <c r="W435" s="71">
        <v>991</v>
      </c>
      <c r="X435" s="71">
        <v>205054</v>
      </c>
      <c r="Y435" s="71">
        <v>302223</v>
      </c>
      <c r="Z435" s="71">
        <v>280313</v>
      </c>
      <c r="AA435" s="71">
        <v>58133</v>
      </c>
      <c r="AB435" s="71">
        <v>699756</v>
      </c>
      <c r="AC435" s="71">
        <v>0</v>
      </c>
      <c r="AD435" s="71">
        <v>73.71073955864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560.72400000000005</v>
      </c>
      <c r="BK435" s="71">
        <v>0</v>
      </c>
      <c r="BL435" s="71">
        <v>161.73899999999998</v>
      </c>
      <c r="BM435" s="71">
        <v>0</v>
      </c>
      <c r="BN435" s="72"/>
      <c r="BO435" s="71">
        <v>0</v>
      </c>
      <c r="BP435" s="71">
        <v>0</v>
      </c>
      <c r="BQ435" s="71">
        <v>37</v>
      </c>
      <c r="BR435" s="71">
        <v>0</v>
      </c>
      <c r="BS435" s="71">
        <v>22</v>
      </c>
      <c r="BT435" s="71">
        <v>0</v>
      </c>
      <c r="BU435"/>
      <c r="BV435" s="70">
        <v>686.47199999999998</v>
      </c>
      <c r="BW435" s="70">
        <v>0.49399999999999999</v>
      </c>
      <c r="BX435" s="70">
        <v>28.221</v>
      </c>
      <c r="BY435" s="70">
        <v>0</v>
      </c>
      <c r="BZ435" s="70">
        <v>0</v>
      </c>
      <c r="CA435" s="70">
        <v>0</v>
      </c>
      <c r="CB435" s="70">
        <v>7.2759999999999998</v>
      </c>
      <c r="CC435" s="70">
        <v>0</v>
      </c>
      <c r="CD435" s="70">
        <v>0</v>
      </c>
    </row>
    <row r="436" spans="1:82">
      <c r="A436" s="70" t="s">
        <v>2028</v>
      </c>
      <c r="B436" s="70">
        <v>348</v>
      </c>
      <c r="C436" s="70">
        <v>8</v>
      </c>
      <c r="D436" s="70">
        <v>21</v>
      </c>
      <c r="E436" s="70">
        <v>2011</v>
      </c>
      <c r="F436" s="70" t="s">
        <v>178</v>
      </c>
      <c r="G436" s="70" t="s">
        <v>2020</v>
      </c>
      <c r="H436" s="70" t="s">
        <v>2021</v>
      </c>
      <c r="I436" s="148"/>
      <c r="J436" s="71">
        <v>1739.2559853907151</v>
      </c>
      <c r="K436" s="71">
        <v>42.272825456816939</v>
      </c>
      <c r="L436" s="71">
        <v>44.501279349113219</v>
      </c>
      <c r="M436" s="71">
        <v>1064.7008453744911</v>
      </c>
      <c r="N436" s="71">
        <v>845.28300432381366</v>
      </c>
      <c r="O436" s="71">
        <v>542.33990917170399</v>
      </c>
      <c r="P436" s="71">
        <v>287.88147737712694</v>
      </c>
      <c r="Q436" s="71">
        <v>49.1887026721365</v>
      </c>
      <c r="R436" s="71">
        <v>0</v>
      </c>
      <c r="S436" s="71">
        <v>91.576924632979996</v>
      </c>
      <c r="T436" s="72"/>
      <c r="U436" s="71">
        <v>114917842</v>
      </c>
      <c r="V436" s="71">
        <v>19334</v>
      </c>
      <c r="W436" s="71">
        <v>991</v>
      </c>
      <c r="X436" s="71">
        <v>205054</v>
      </c>
      <c r="Y436" s="71">
        <v>305402</v>
      </c>
      <c r="Z436" s="71">
        <v>281424</v>
      </c>
      <c r="AA436" s="71">
        <v>58176</v>
      </c>
      <c r="AB436" s="71">
        <v>700923</v>
      </c>
      <c r="AC436" s="71">
        <v>0</v>
      </c>
      <c r="AD436" s="71">
        <v>91.576924632979996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519.60299999999995</v>
      </c>
      <c r="BK436" s="71">
        <v>0</v>
      </c>
      <c r="BL436" s="71">
        <v>137.875</v>
      </c>
      <c r="BM436" s="71">
        <v>0</v>
      </c>
      <c r="BN436" s="72"/>
      <c r="BO436" s="71">
        <v>0</v>
      </c>
      <c r="BP436" s="71">
        <v>0</v>
      </c>
      <c r="BQ436" s="71">
        <v>34</v>
      </c>
      <c r="BR436" s="71">
        <v>0</v>
      </c>
      <c r="BS436" s="71">
        <v>19</v>
      </c>
      <c r="BT436" s="71">
        <v>0</v>
      </c>
      <c r="BU436"/>
      <c r="BV436" s="70">
        <v>633.03</v>
      </c>
      <c r="BW436" s="70">
        <v>0</v>
      </c>
      <c r="BX436" s="70">
        <v>7.4480000000000004</v>
      </c>
      <c r="BY436" s="70">
        <v>0</v>
      </c>
      <c r="BZ436" s="70">
        <v>0</v>
      </c>
      <c r="CA436" s="70">
        <v>0</v>
      </c>
      <c r="CB436" s="70">
        <v>17</v>
      </c>
      <c r="CC436" s="70">
        <v>0</v>
      </c>
      <c r="CD436" s="70">
        <v>0</v>
      </c>
    </row>
    <row r="437" spans="1:82">
      <c r="A437" s="70" t="s">
        <v>2029</v>
      </c>
      <c r="B437" s="70">
        <v>349</v>
      </c>
      <c r="C437" s="70">
        <v>9</v>
      </c>
      <c r="D437" s="70">
        <v>21</v>
      </c>
      <c r="E437" s="70">
        <v>2012</v>
      </c>
      <c r="F437" s="70" t="s">
        <v>179</v>
      </c>
      <c r="G437" s="70" t="s">
        <v>2020</v>
      </c>
      <c r="H437" s="70" t="s">
        <v>2021</v>
      </c>
      <c r="I437" s="148"/>
      <c r="J437" s="71">
        <v>1769.6389426294979</v>
      </c>
      <c r="K437" s="71">
        <v>40.079630912290227</v>
      </c>
      <c r="L437" s="71">
        <v>43.882521173281312</v>
      </c>
      <c r="M437" s="71">
        <v>1095.1381378541751</v>
      </c>
      <c r="N437" s="71">
        <v>902.83936726893512</v>
      </c>
      <c r="O437" s="71">
        <v>541.15997288842539</v>
      </c>
      <c r="P437" s="71">
        <v>288.9072570016844</v>
      </c>
      <c r="Q437" s="71">
        <v>54.195462977235401</v>
      </c>
      <c r="R437" s="71">
        <v>0</v>
      </c>
      <c r="S437" s="71">
        <v>86.84758435194</v>
      </c>
      <c r="T437" s="72"/>
      <c r="U437" s="71">
        <v>114478731</v>
      </c>
      <c r="V437" s="71">
        <v>19334</v>
      </c>
      <c r="W437" s="71">
        <v>991</v>
      </c>
      <c r="X437" s="71">
        <v>205054</v>
      </c>
      <c r="Y437" s="71">
        <v>312263</v>
      </c>
      <c r="Z437" s="71">
        <v>283039</v>
      </c>
      <c r="AA437" s="71">
        <v>58053</v>
      </c>
      <c r="AB437" s="71">
        <v>710798</v>
      </c>
      <c r="AC437" s="71">
        <v>0</v>
      </c>
      <c r="AD437" s="71">
        <v>86.84758435194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554.02599999999995</v>
      </c>
      <c r="BK437" s="71">
        <v>0</v>
      </c>
      <c r="BL437" s="71">
        <v>167.80499999999998</v>
      </c>
      <c r="BM437" s="71">
        <v>0</v>
      </c>
      <c r="BN437" s="72"/>
      <c r="BO437" s="71">
        <v>0</v>
      </c>
      <c r="BP437" s="71">
        <v>0</v>
      </c>
      <c r="BQ437" s="71">
        <v>36</v>
      </c>
      <c r="BR437" s="71">
        <v>0</v>
      </c>
      <c r="BS437" s="71">
        <v>19</v>
      </c>
      <c r="BT437" s="71">
        <v>0</v>
      </c>
      <c r="BU437"/>
      <c r="BV437" s="70">
        <v>715.78899999999999</v>
      </c>
      <c r="BW437" s="70">
        <v>0</v>
      </c>
      <c r="BX437" s="70">
        <v>6.0419999999999998</v>
      </c>
      <c r="BY437" s="70">
        <v>0</v>
      </c>
      <c r="BZ437" s="70">
        <v>0</v>
      </c>
      <c r="CA437" s="70">
        <v>0</v>
      </c>
      <c r="CB437" s="70">
        <v>0</v>
      </c>
      <c r="CC437" s="70">
        <v>0</v>
      </c>
      <c r="CD437" s="70">
        <v>0</v>
      </c>
    </row>
    <row r="438" spans="1:82">
      <c r="A438" s="70" t="s">
        <v>2030</v>
      </c>
      <c r="B438" s="70">
        <v>350</v>
      </c>
      <c r="C438" s="70">
        <v>10</v>
      </c>
      <c r="D438" s="70">
        <v>21</v>
      </c>
      <c r="E438" s="70">
        <v>2013</v>
      </c>
      <c r="F438" s="70" t="s">
        <v>180</v>
      </c>
      <c r="G438" s="70" t="s">
        <v>2020</v>
      </c>
      <c r="H438" s="70" t="s">
        <v>2021</v>
      </c>
      <c r="I438" s="148"/>
      <c r="J438" s="71">
        <v>1915.235497951621</v>
      </c>
      <c r="K438" s="71">
        <v>35.958322961008918</v>
      </c>
      <c r="L438" s="71">
        <v>40.144276462206442</v>
      </c>
      <c r="M438" s="71">
        <v>1156.965351437515</v>
      </c>
      <c r="N438" s="71">
        <v>961.12159123098741</v>
      </c>
      <c r="O438" s="71">
        <v>522.48383742384794</v>
      </c>
      <c r="P438" s="71">
        <v>293.00307072099139</v>
      </c>
      <c r="Q438" s="71">
        <v>55.181190845698097</v>
      </c>
      <c r="R438" s="71">
        <v>0</v>
      </c>
      <c r="S438" s="71">
        <v>70.245394392040012</v>
      </c>
      <c r="T438" s="72"/>
      <c r="U438" s="71">
        <v>115386905</v>
      </c>
      <c r="V438" s="71">
        <v>19334</v>
      </c>
      <c r="W438" s="71">
        <v>991</v>
      </c>
      <c r="X438" s="71">
        <v>205054</v>
      </c>
      <c r="Y438" s="71">
        <v>315249</v>
      </c>
      <c r="Z438" s="71">
        <v>285472</v>
      </c>
      <c r="AA438" s="71">
        <v>58655</v>
      </c>
      <c r="AB438" s="71">
        <v>713351</v>
      </c>
      <c r="AC438" s="71">
        <v>0</v>
      </c>
      <c r="AD438" s="71">
        <v>70.245394392040012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589.47699999999998</v>
      </c>
      <c r="BK438" s="71">
        <v>0</v>
      </c>
      <c r="BL438" s="71">
        <v>283.88300000000004</v>
      </c>
      <c r="BM438" s="71">
        <v>0</v>
      </c>
      <c r="BN438" s="72"/>
      <c r="BO438" s="71">
        <v>0</v>
      </c>
      <c r="BP438" s="71">
        <v>0</v>
      </c>
      <c r="BQ438" s="71">
        <v>35</v>
      </c>
      <c r="BR438" s="71">
        <v>0</v>
      </c>
      <c r="BS438" s="71">
        <v>23</v>
      </c>
      <c r="BT438" s="71">
        <v>0</v>
      </c>
      <c r="BU438"/>
      <c r="BV438" s="70">
        <v>761.78399999999999</v>
      </c>
      <c r="BW438" s="70">
        <v>0.39300000000000002</v>
      </c>
      <c r="BX438" s="70">
        <v>104.14100000000001</v>
      </c>
      <c r="BY438" s="70">
        <v>0</v>
      </c>
      <c r="BZ438" s="70">
        <v>0</v>
      </c>
      <c r="CA438" s="70">
        <v>0</v>
      </c>
      <c r="CB438" s="70">
        <v>7.0419999999999998</v>
      </c>
      <c r="CC438" s="70">
        <v>0</v>
      </c>
      <c r="CD438" s="70">
        <v>0</v>
      </c>
    </row>
    <row r="439" spans="1:82">
      <c r="A439" s="70" t="s">
        <v>2031</v>
      </c>
      <c r="B439" s="70">
        <v>351</v>
      </c>
      <c r="C439" s="70">
        <v>11</v>
      </c>
      <c r="D439" s="70">
        <v>21</v>
      </c>
      <c r="E439" s="70">
        <v>2014</v>
      </c>
      <c r="F439" s="70" t="s">
        <v>181</v>
      </c>
      <c r="G439" s="70" t="s">
        <v>2020</v>
      </c>
      <c r="H439" s="70" t="s">
        <v>2021</v>
      </c>
      <c r="I439" s="148"/>
      <c r="J439" s="71">
        <v>1869.82947946165</v>
      </c>
      <c r="K439" s="71">
        <v>35.147841572032988</v>
      </c>
      <c r="L439" s="71">
        <v>64.32679430002635</v>
      </c>
      <c r="M439" s="71">
        <v>1006.611538750043</v>
      </c>
      <c r="N439" s="71">
        <v>965.56687044893056</v>
      </c>
      <c r="O439" s="71">
        <v>497.81194213929001</v>
      </c>
      <c r="P439" s="71">
        <v>295.24410598789859</v>
      </c>
      <c r="Q439" s="71">
        <v>53.076211881450703</v>
      </c>
      <c r="R439" s="71">
        <v>0</v>
      </c>
      <c r="S439" s="71">
        <v>96.701635070659975</v>
      </c>
      <c r="T439" s="72"/>
      <c r="U439" s="71">
        <v>122407118</v>
      </c>
      <c r="V439" s="71">
        <v>16968</v>
      </c>
      <c r="W439" s="71">
        <v>1004</v>
      </c>
      <c r="X439" s="71">
        <v>206702</v>
      </c>
      <c r="Y439" s="71">
        <v>318969</v>
      </c>
      <c r="Z439" s="71">
        <v>286468</v>
      </c>
      <c r="AA439" s="71">
        <v>58798</v>
      </c>
      <c r="AB439" s="71">
        <v>715145</v>
      </c>
      <c r="AC439" s="71">
        <v>0</v>
      </c>
      <c r="AD439" s="71">
        <v>96.701635070659975</v>
      </c>
      <c r="AE439" s="72"/>
      <c r="AF439" s="71"/>
      <c r="AG439" s="71"/>
      <c r="AH439" s="71"/>
      <c r="AI439" s="71"/>
      <c r="AJ439" s="71"/>
      <c r="AK439" s="71"/>
      <c r="AL439" s="71"/>
      <c r="AM439" s="71"/>
      <c r="AN439" s="71"/>
      <c r="AO439" s="71"/>
      <c r="AP439" s="71"/>
      <c r="AQ439" s="72"/>
      <c r="AR439" s="71">
        <v>4099</v>
      </c>
      <c r="AS439" s="71">
        <v>405</v>
      </c>
      <c r="AT439" s="71">
        <v>0</v>
      </c>
      <c r="AU439" s="71">
        <v>1</v>
      </c>
      <c r="AV439" s="71">
        <v>0</v>
      </c>
      <c r="AW439" s="71">
        <v>1</v>
      </c>
      <c r="AX439" s="71"/>
      <c r="AY439" s="72"/>
      <c r="AZ439" s="71">
        <v>16008.4</v>
      </c>
      <c r="BA439" s="71">
        <v>17147.7</v>
      </c>
      <c r="BB439" s="71">
        <v>0</v>
      </c>
      <c r="BC439" s="71">
        <v>49</v>
      </c>
      <c r="BD439" s="71">
        <v>0</v>
      </c>
      <c r="BE439" s="71">
        <v>5200</v>
      </c>
      <c r="BF439" s="71"/>
      <c r="BG439" s="72"/>
      <c r="BH439" s="71">
        <v>0</v>
      </c>
      <c r="BI439" s="71">
        <v>0</v>
      </c>
      <c r="BJ439" s="71">
        <v>574.27800000000002</v>
      </c>
      <c r="BK439" s="71">
        <v>0</v>
      </c>
      <c r="BL439" s="71">
        <v>276.53500000000003</v>
      </c>
      <c r="BM439" s="71">
        <v>0</v>
      </c>
      <c r="BN439" s="72"/>
      <c r="BO439" s="71">
        <v>0</v>
      </c>
      <c r="BP439" s="71">
        <v>0</v>
      </c>
      <c r="BQ439" s="71">
        <v>36</v>
      </c>
      <c r="BR439" s="71">
        <v>0</v>
      </c>
      <c r="BS439" s="71">
        <v>22</v>
      </c>
      <c r="BT439" s="71">
        <v>0</v>
      </c>
      <c r="BU439"/>
      <c r="BV439" s="70">
        <v>741.51499999999999</v>
      </c>
      <c r="BW439" s="70">
        <v>0</v>
      </c>
      <c r="BX439" s="70">
        <v>105.83499999999999</v>
      </c>
      <c r="BY439" s="70">
        <v>0</v>
      </c>
      <c r="BZ439" s="70">
        <v>3.4630000000000001</v>
      </c>
      <c r="CA439" s="70">
        <v>0</v>
      </c>
      <c r="CB439" s="70">
        <v>0</v>
      </c>
      <c r="CC439" s="70">
        <v>0</v>
      </c>
      <c r="CD439" s="70">
        <v>0</v>
      </c>
    </row>
    <row r="440" spans="1:82">
      <c r="A440" s="70" t="s">
        <v>2032</v>
      </c>
      <c r="B440" s="70">
        <v>352</v>
      </c>
      <c r="C440" s="70">
        <v>12</v>
      </c>
      <c r="D440" s="70">
        <v>21</v>
      </c>
      <c r="E440" s="70">
        <v>2015</v>
      </c>
      <c r="F440" s="70" t="s">
        <v>182</v>
      </c>
      <c r="G440" s="70" t="s">
        <v>2020</v>
      </c>
      <c r="H440" s="70" t="s">
        <v>2021</v>
      </c>
      <c r="I440" s="148"/>
      <c r="J440" s="71">
        <v>1778.1124347832681</v>
      </c>
      <c r="K440" s="71">
        <v>33.560940088223482</v>
      </c>
      <c r="L440" s="71">
        <v>71.06028790405648</v>
      </c>
      <c r="M440" s="71">
        <v>1011.937357348517</v>
      </c>
      <c r="N440" s="71">
        <v>863.30662711610569</v>
      </c>
      <c r="O440" s="71">
        <v>494.78273872064341</v>
      </c>
      <c r="P440" s="71">
        <v>297.0603343881931</v>
      </c>
      <c r="Q440" s="71">
        <v>52.067026520580797</v>
      </c>
      <c r="R440" s="71">
        <v>0</v>
      </c>
      <c r="S440" s="71">
        <v>92.17356854706</v>
      </c>
      <c r="T440" s="72"/>
      <c r="U440" s="71">
        <v>117985182</v>
      </c>
      <c r="V440" s="71">
        <v>16968</v>
      </c>
      <c r="W440" s="71">
        <v>1004</v>
      </c>
      <c r="X440" s="71">
        <v>206702</v>
      </c>
      <c r="Y440" s="71">
        <v>322930</v>
      </c>
      <c r="Z440" s="71">
        <v>287465</v>
      </c>
      <c r="AA440" s="71">
        <v>59113</v>
      </c>
      <c r="AB440" s="71">
        <v>716643</v>
      </c>
      <c r="AC440" s="71">
        <v>0</v>
      </c>
      <c r="AD440" s="71">
        <v>92.17356854706</v>
      </c>
      <c r="AE440" s="72"/>
      <c r="AF440" s="71">
        <v>841815486.04660296</v>
      </c>
      <c r="AG440" s="71">
        <v>28474338.141435049</v>
      </c>
      <c r="AH440" s="71">
        <v>13577806.01962501</v>
      </c>
      <c r="AI440" s="71">
        <v>1456987365.1218021</v>
      </c>
      <c r="AJ440" s="71">
        <v>1269376219.3765321</v>
      </c>
      <c r="AK440" s="71">
        <v>0</v>
      </c>
      <c r="AL440" s="71">
        <v>0</v>
      </c>
      <c r="AM440" s="71">
        <v>98212916.945680499</v>
      </c>
      <c r="AN440" s="71">
        <v>0</v>
      </c>
      <c r="AO440" s="71">
        <v>0</v>
      </c>
      <c r="AP440" s="71">
        <v>3708444131.6516776</v>
      </c>
      <c r="AQ440" s="72"/>
      <c r="AR440" s="71">
        <v>5027</v>
      </c>
      <c r="AS440" s="71">
        <v>590</v>
      </c>
      <c r="AT440" s="71">
        <v>0</v>
      </c>
      <c r="AU440" s="71">
        <v>1</v>
      </c>
      <c r="AV440" s="71">
        <v>0</v>
      </c>
      <c r="AW440" s="71">
        <v>1</v>
      </c>
      <c r="AX440" s="71"/>
      <c r="AY440" s="72"/>
      <c r="AZ440" s="71">
        <v>20059.599999999999</v>
      </c>
      <c r="BA440" s="71">
        <v>24873.5</v>
      </c>
      <c r="BB440" s="71">
        <v>0</v>
      </c>
      <c r="BC440" s="71">
        <v>49</v>
      </c>
      <c r="BD440" s="71">
        <v>0</v>
      </c>
      <c r="BE440" s="71">
        <v>5200</v>
      </c>
      <c r="BF440" s="71"/>
      <c r="BG440" s="72"/>
      <c r="BH440" s="71">
        <v>0</v>
      </c>
      <c r="BI440" s="71">
        <v>0</v>
      </c>
      <c r="BJ440" s="71">
        <v>552.03700000000003</v>
      </c>
      <c r="BK440" s="71">
        <v>0</v>
      </c>
      <c r="BL440" s="71">
        <v>246.99100000000001</v>
      </c>
      <c r="BM440" s="71">
        <v>0</v>
      </c>
      <c r="BN440" s="72"/>
      <c r="BO440" s="71">
        <v>0</v>
      </c>
      <c r="BP440" s="71">
        <v>0</v>
      </c>
      <c r="BQ440" s="71">
        <v>36</v>
      </c>
      <c r="BR440" s="71">
        <v>0</v>
      </c>
      <c r="BS440" s="71">
        <v>21</v>
      </c>
      <c r="BT440" s="71">
        <v>0</v>
      </c>
      <c r="BU440"/>
      <c r="BV440" s="70">
        <v>703.55</v>
      </c>
      <c r="BW440" s="70">
        <v>0</v>
      </c>
      <c r="BX440" s="70">
        <v>84.734999999999999</v>
      </c>
      <c r="BY440" s="70">
        <v>0</v>
      </c>
      <c r="BZ440" s="70">
        <v>3.3530000000000002</v>
      </c>
      <c r="CA440" s="70">
        <v>0</v>
      </c>
      <c r="CB440" s="70">
        <v>7.39</v>
      </c>
      <c r="CC440" s="70">
        <v>0</v>
      </c>
      <c r="CD440" s="70">
        <v>0</v>
      </c>
    </row>
    <row r="441" spans="1:82">
      <c r="A441" s="70" t="s">
        <v>2033</v>
      </c>
      <c r="B441" s="70">
        <v>353</v>
      </c>
      <c r="C441" s="70">
        <v>13</v>
      </c>
      <c r="D441" s="70">
        <v>21</v>
      </c>
      <c r="E441" s="70">
        <v>2016</v>
      </c>
      <c r="F441" s="70" t="s">
        <v>155</v>
      </c>
      <c r="G441" s="70" t="s">
        <v>2020</v>
      </c>
      <c r="H441" s="70" t="s">
        <v>2021</v>
      </c>
      <c r="I441" s="148"/>
      <c r="J441" s="71">
        <v>1904.0844479077748</v>
      </c>
      <c r="K441" s="71">
        <v>33.052921342966116</v>
      </c>
      <c r="L441" s="71">
        <v>77.965156527255616</v>
      </c>
      <c r="M441" s="71">
        <v>857.77598415557247</v>
      </c>
      <c r="N441" s="71">
        <v>836.61336554330649</v>
      </c>
      <c r="O441" s="71">
        <v>491.38600191482823</v>
      </c>
      <c r="P441" s="71">
        <v>292.71856163942203</v>
      </c>
      <c r="Q441" s="71">
        <v>50.641821960857278</v>
      </c>
      <c r="R441" s="71">
        <v>0</v>
      </c>
      <c r="S441" s="71">
        <v>89.43130300768</v>
      </c>
      <c r="T441" s="72"/>
      <c r="U441" s="71">
        <v>120446783</v>
      </c>
      <c r="V441" s="71">
        <v>16968</v>
      </c>
      <c r="W441" s="71">
        <v>1004</v>
      </c>
      <c r="X441" s="71">
        <v>206702</v>
      </c>
      <c r="Y441" s="71">
        <v>326562</v>
      </c>
      <c r="Z441" s="71">
        <v>289001</v>
      </c>
      <c r="AA441" s="71">
        <v>60246</v>
      </c>
      <c r="AB441" s="71">
        <v>716981</v>
      </c>
      <c r="AC441" s="71">
        <v>0</v>
      </c>
      <c r="AD441" s="71">
        <v>89.43130300768</v>
      </c>
      <c r="AE441" s="72"/>
      <c r="AF441" s="71">
        <v>922729758.54358697</v>
      </c>
      <c r="AG441" s="71">
        <v>26454708.690778829</v>
      </c>
      <c r="AH441" s="71">
        <v>14269837.292397739</v>
      </c>
      <c r="AI441" s="71">
        <v>1356060510.2168281</v>
      </c>
      <c r="AJ441" s="71">
        <v>1214769016.9143519</v>
      </c>
      <c r="AK441" s="71">
        <v>0</v>
      </c>
      <c r="AL441" s="71">
        <v>0</v>
      </c>
      <c r="AM441" s="71">
        <v>98335576.214972213</v>
      </c>
      <c r="AN441" s="71">
        <v>0</v>
      </c>
      <c r="AO441" s="71">
        <v>0</v>
      </c>
      <c r="AP441" s="71">
        <v>3632619407.8729157</v>
      </c>
      <c r="AQ441" s="72"/>
      <c r="AR441" s="71">
        <v>5789</v>
      </c>
      <c r="AS441" s="71">
        <v>709</v>
      </c>
      <c r="AT441" s="71">
        <v>0</v>
      </c>
      <c r="AU441" s="71">
        <v>1</v>
      </c>
      <c r="AV441" s="71">
        <v>0</v>
      </c>
      <c r="AW441" s="71">
        <v>1</v>
      </c>
      <c r="AX441" s="71"/>
      <c r="AY441" s="72"/>
      <c r="AZ441" s="71">
        <v>23533.1</v>
      </c>
      <c r="BA441" s="71">
        <v>26681.599999999999</v>
      </c>
      <c r="BB441" s="71">
        <v>0</v>
      </c>
      <c r="BC441" s="71">
        <v>49</v>
      </c>
      <c r="BD441" s="71">
        <v>0</v>
      </c>
      <c r="BE441" s="71">
        <v>5200</v>
      </c>
      <c r="BF441" s="71"/>
      <c r="BG441" s="72"/>
      <c r="BH441" s="71">
        <v>0</v>
      </c>
      <c r="BI441" s="71">
        <v>0</v>
      </c>
      <c r="BJ441" s="71">
        <v>565.34659999999997</v>
      </c>
      <c r="BK441" s="71">
        <v>0</v>
      </c>
      <c r="BL441" s="71">
        <v>239.261</v>
      </c>
      <c r="BM441" s="71">
        <v>0</v>
      </c>
      <c r="BN441" s="72"/>
      <c r="BO441" s="71">
        <v>0</v>
      </c>
      <c r="BP441" s="71">
        <v>0</v>
      </c>
      <c r="BQ441" s="71">
        <v>38</v>
      </c>
      <c r="BR441" s="71">
        <v>0</v>
      </c>
      <c r="BS441" s="71">
        <v>21</v>
      </c>
      <c r="BT441" s="71">
        <v>0</v>
      </c>
      <c r="BU441"/>
      <c r="BV441" s="70">
        <v>704.44299999999998</v>
      </c>
      <c r="BW441" s="70">
        <v>0</v>
      </c>
      <c r="BX441" s="70">
        <v>84.007999999999996</v>
      </c>
      <c r="BY441" s="70">
        <v>0</v>
      </c>
      <c r="BZ441" s="70">
        <v>3.278</v>
      </c>
      <c r="CA441" s="70">
        <v>5.9999999999999995E-4</v>
      </c>
      <c r="CB441" s="70">
        <v>12.878</v>
      </c>
      <c r="CC441" s="70">
        <v>0</v>
      </c>
      <c r="CD441" s="70">
        <v>0</v>
      </c>
    </row>
    <row r="442" spans="1:82">
      <c r="A442" s="70" t="s">
        <v>2034</v>
      </c>
      <c r="B442" s="70">
        <v>354</v>
      </c>
      <c r="C442" s="70">
        <v>14</v>
      </c>
      <c r="D442" s="70">
        <v>21</v>
      </c>
      <c r="E442" s="70">
        <v>2017</v>
      </c>
      <c r="F442" s="70" t="s">
        <v>156</v>
      </c>
      <c r="G442" s="70" t="s">
        <v>2020</v>
      </c>
      <c r="H442" s="70" t="s">
        <v>2021</v>
      </c>
      <c r="I442" s="148"/>
      <c r="J442" s="71">
        <v>1991.2467661134879</v>
      </c>
      <c r="K442" s="71">
        <v>34.113308857296587</v>
      </c>
      <c r="L442" s="71">
        <v>92.206669757150067</v>
      </c>
      <c r="M442" s="71">
        <v>855.6854794188788</v>
      </c>
      <c r="N442" s="71">
        <v>861.32889578897027</v>
      </c>
      <c r="O442" s="71">
        <v>484.69575552211967</v>
      </c>
      <c r="P442" s="71">
        <v>292.12438737417762</v>
      </c>
      <c r="Q442" s="71">
        <v>49.054483694181698</v>
      </c>
      <c r="R442" s="71">
        <v>0</v>
      </c>
      <c r="S442" s="71">
        <v>84.28321218678802</v>
      </c>
      <c r="T442" s="72"/>
      <c r="U442" s="71">
        <v>137734016</v>
      </c>
      <c r="V442" s="71">
        <v>16968</v>
      </c>
      <c r="W442" s="71">
        <v>1004</v>
      </c>
      <c r="X442" s="71">
        <v>206702</v>
      </c>
      <c r="Y442" s="71">
        <v>330693</v>
      </c>
      <c r="Z442" s="71">
        <v>289795</v>
      </c>
      <c r="AA442" s="71">
        <v>60507</v>
      </c>
      <c r="AB442" s="71">
        <v>718192</v>
      </c>
      <c r="AC442" s="71">
        <v>0</v>
      </c>
      <c r="AD442" s="71">
        <v>84.28321218678802</v>
      </c>
      <c r="AE442" s="72"/>
      <c r="AF442" s="71">
        <v>991022103.45951259</v>
      </c>
      <c r="AG442" s="71">
        <v>27509364.538858749</v>
      </c>
      <c r="AH442" s="71">
        <v>20313122.51706776</v>
      </c>
      <c r="AI442" s="71">
        <v>1404459625.851104</v>
      </c>
      <c r="AJ442" s="71">
        <v>1306300680.7404671</v>
      </c>
      <c r="AK442" s="71">
        <v>0</v>
      </c>
      <c r="AL442" s="71">
        <v>0</v>
      </c>
      <c r="AM442" s="71">
        <v>98655795.843335763</v>
      </c>
      <c r="AN442" s="71">
        <v>0</v>
      </c>
      <c r="AO442" s="71">
        <v>0</v>
      </c>
      <c r="AP442" s="71">
        <v>3848260692.950346</v>
      </c>
      <c r="AQ442" s="72"/>
      <c r="AR442" s="71">
        <v>6381</v>
      </c>
      <c r="AS442" s="71">
        <v>796</v>
      </c>
      <c r="AT442" s="71">
        <v>0</v>
      </c>
      <c r="AU442" s="71">
        <v>1</v>
      </c>
      <c r="AV442" s="71">
        <v>0</v>
      </c>
      <c r="AW442" s="71">
        <v>1</v>
      </c>
      <c r="AX442" s="71"/>
      <c r="AY442" s="72"/>
      <c r="AZ442" s="71">
        <v>26244</v>
      </c>
      <c r="BA442" s="71">
        <v>28123.5</v>
      </c>
      <c r="BB442" s="71">
        <v>0</v>
      </c>
      <c r="BC442" s="71">
        <v>49</v>
      </c>
      <c r="BD442" s="71">
        <v>0</v>
      </c>
      <c r="BE442" s="71">
        <v>5200</v>
      </c>
      <c r="BF442" s="71"/>
      <c r="BG442" s="72"/>
      <c r="BH442" s="71">
        <v>0</v>
      </c>
      <c r="BI442" s="71">
        <v>0</v>
      </c>
      <c r="BJ442" s="71">
        <v>578.21299999999997</v>
      </c>
      <c r="BK442" s="71">
        <v>4.8000000000000001E-2</v>
      </c>
      <c r="BL442" s="71">
        <v>265.91399999999999</v>
      </c>
      <c r="BM442" s="71">
        <v>0</v>
      </c>
      <c r="BN442" s="72"/>
      <c r="BO442" s="71">
        <v>0</v>
      </c>
      <c r="BP442" s="71">
        <v>0</v>
      </c>
      <c r="BQ442" s="71">
        <v>40</v>
      </c>
      <c r="BR442" s="71">
        <v>1</v>
      </c>
      <c r="BS442" s="71">
        <v>24</v>
      </c>
      <c r="BT442" s="71">
        <v>0</v>
      </c>
      <c r="BU442"/>
      <c r="BV442" s="70">
        <v>727.68</v>
      </c>
      <c r="BW442" s="70">
        <v>3.5999999999999997E-2</v>
      </c>
      <c r="BX442" s="70">
        <v>106.003</v>
      </c>
      <c r="BY442" s="70">
        <v>0</v>
      </c>
      <c r="BZ442" s="70">
        <v>3.2909999999999999</v>
      </c>
      <c r="CA442" s="70">
        <v>3.0000000000000001E-3</v>
      </c>
      <c r="CB442" s="70">
        <v>7.1619999999999999</v>
      </c>
      <c r="CC442" s="70">
        <v>0</v>
      </c>
      <c r="CD442" s="70">
        <v>0</v>
      </c>
    </row>
    <row r="443" spans="1:82">
      <c r="A443" s="70" t="s">
        <v>2035</v>
      </c>
      <c r="B443" s="70">
        <v>355</v>
      </c>
      <c r="C443" s="70">
        <v>15</v>
      </c>
      <c r="D443" s="70">
        <v>21</v>
      </c>
      <c r="E443" s="70">
        <v>2018</v>
      </c>
      <c r="F443" s="70" t="s">
        <v>183</v>
      </c>
      <c r="G443" s="70" t="s">
        <v>2020</v>
      </c>
      <c r="H443" s="70" t="s">
        <v>2021</v>
      </c>
      <c r="I443" s="148"/>
      <c r="J443" s="71">
        <v>1928.9927915358739</v>
      </c>
      <c r="K443" s="71">
        <v>31.862804715885876</v>
      </c>
      <c r="L443" s="71">
        <v>60.535987476768547</v>
      </c>
      <c r="M443" s="71">
        <v>843.28545392266494</v>
      </c>
      <c r="N443" s="71">
        <v>837.22735096934559</v>
      </c>
      <c r="O443" s="71">
        <v>475.95042726346219</v>
      </c>
      <c r="P443" s="71">
        <v>292.12268206690538</v>
      </c>
      <c r="Q443" s="71">
        <v>45.530699132833497</v>
      </c>
      <c r="R443" s="71">
        <v>0</v>
      </c>
      <c r="S443" s="71">
        <v>89.190338230467987</v>
      </c>
      <c r="T443" s="72"/>
      <c r="U443" s="71">
        <v>140178669</v>
      </c>
      <c r="V443" s="71">
        <v>16968</v>
      </c>
      <c r="W443" s="71">
        <v>1004</v>
      </c>
      <c r="X443" s="71">
        <v>206702</v>
      </c>
      <c r="Y443" s="71">
        <v>334684</v>
      </c>
      <c r="Z443" s="71">
        <v>290015</v>
      </c>
      <c r="AA443" s="71">
        <v>61115</v>
      </c>
      <c r="AB443" s="71">
        <v>718367</v>
      </c>
      <c r="AC443" s="71">
        <v>0</v>
      </c>
      <c r="AD443" s="71">
        <v>89.190338230467987</v>
      </c>
      <c r="AE443" s="72"/>
      <c r="AF443" s="71">
        <v>930843789.97426641</v>
      </c>
      <c r="AG443" s="71">
        <v>24426270.546037208</v>
      </c>
      <c r="AH443" s="71">
        <v>12101835.650677601</v>
      </c>
      <c r="AI443" s="71">
        <v>1361698639.60445</v>
      </c>
      <c r="AJ443" s="71">
        <v>1227635973.674402</v>
      </c>
      <c r="AK443" s="71">
        <v>0</v>
      </c>
      <c r="AL443" s="71">
        <v>0</v>
      </c>
      <c r="AM443" s="71">
        <v>98884015.448595062</v>
      </c>
      <c r="AN443" s="71">
        <v>0</v>
      </c>
      <c r="AO443" s="71">
        <v>0</v>
      </c>
      <c r="AP443" s="71">
        <v>3655590524.898428</v>
      </c>
      <c r="AQ443" s="72"/>
      <c r="AR443" s="71">
        <v>6963</v>
      </c>
      <c r="AS443" s="71">
        <v>899</v>
      </c>
      <c r="AT443" s="71">
        <v>0</v>
      </c>
      <c r="AU443" s="71">
        <v>2</v>
      </c>
      <c r="AV443" s="71">
        <v>0</v>
      </c>
      <c r="AW443" s="71">
        <v>1</v>
      </c>
      <c r="AX443" s="71"/>
      <c r="AY443" s="72"/>
      <c r="AZ443" s="71">
        <v>28814.799999999999</v>
      </c>
      <c r="BA443" s="71">
        <v>29736</v>
      </c>
      <c r="BB443" s="71">
        <v>0</v>
      </c>
      <c r="BC443" s="71">
        <v>389</v>
      </c>
      <c r="BD443" s="71">
        <v>0</v>
      </c>
      <c r="BE443" s="71">
        <v>5200</v>
      </c>
      <c r="BF443" s="71"/>
      <c r="BG443" s="72"/>
      <c r="BH443" s="71">
        <v>0</v>
      </c>
      <c r="BI443" s="71">
        <v>0</v>
      </c>
      <c r="BJ443" s="71">
        <v>702.80700000000002</v>
      </c>
      <c r="BK443" s="71">
        <v>3.1E-2</v>
      </c>
      <c r="BL443" s="71">
        <v>288.68700000000001</v>
      </c>
      <c r="BM443" s="71">
        <v>0</v>
      </c>
      <c r="BN443" s="72"/>
      <c r="BO443" s="71">
        <v>0</v>
      </c>
      <c r="BP443" s="71">
        <v>0</v>
      </c>
      <c r="BQ443" s="71">
        <v>37</v>
      </c>
      <c r="BR443" s="71">
        <v>1</v>
      </c>
      <c r="BS443" s="71">
        <v>22</v>
      </c>
      <c r="BT443" s="71">
        <v>0</v>
      </c>
      <c r="BU443"/>
      <c r="BV443" s="70">
        <v>909.21799999999996</v>
      </c>
      <c r="BW443" s="70">
        <v>0</v>
      </c>
      <c r="BX443" s="70">
        <v>79.823999999999998</v>
      </c>
      <c r="BY443" s="70">
        <v>0</v>
      </c>
      <c r="BZ443" s="70">
        <v>0</v>
      </c>
      <c r="CA443" s="70">
        <v>0</v>
      </c>
      <c r="CB443" s="70">
        <v>2.4830000000000001</v>
      </c>
      <c r="CC443" s="70">
        <v>0</v>
      </c>
      <c r="CD443" s="70">
        <v>0</v>
      </c>
    </row>
    <row r="444" spans="1:82">
      <c r="A444" s="70" t="s">
        <v>2036</v>
      </c>
      <c r="B444" s="70">
        <v>356</v>
      </c>
      <c r="C444" s="70">
        <v>16</v>
      </c>
      <c r="D444" s="70">
        <v>21</v>
      </c>
      <c r="E444" s="70">
        <v>2019</v>
      </c>
      <c r="F444" s="70" t="s">
        <v>158</v>
      </c>
      <c r="G444" s="1064" t="s">
        <v>2020</v>
      </c>
      <c r="H444" s="70" t="s">
        <v>2021</v>
      </c>
      <c r="I444" s="148"/>
      <c r="J444" s="71">
        <v>1813.507569955533</v>
      </c>
      <c r="K444" s="71">
        <v>28.979959034976066</v>
      </c>
      <c r="L444" s="71">
        <v>61.051511567135833</v>
      </c>
      <c r="M444" s="71">
        <v>843.01089923997472</v>
      </c>
      <c r="N444" s="71">
        <v>862.28729667153004</v>
      </c>
      <c r="O444" s="71">
        <v>462.00325737752837</v>
      </c>
      <c r="P444" s="71">
        <v>291.83107761817035</v>
      </c>
      <c r="Q444" s="71">
        <v>44.326450698436801</v>
      </c>
      <c r="R444" s="71">
        <v>0</v>
      </c>
      <c r="S444" s="71">
        <v>97.265010501478997</v>
      </c>
      <c r="T444" s="72"/>
      <c r="U444" s="71">
        <v>132781563</v>
      </c>
      <c r="V444" s="71">
        <v>16968</v>
      </c>
      <c r="W444" s="71">
        <v>1004</v>
      </c>
      <c r="X444" s="71">
        <v>206702</v>
      </c>
      <c r="Y444" s="71">
        <v>338570</v>
      </c>
      <c r="Z444" s="71">
        <v>289245</v>
      </c>
      <c r="AA444" s="71">
        <v>60597</v>
      </c>
      <c r="AB444" s="71">
        <v>718300</v>
      </c>
      <c r="AC444" s="71">
        <v>0</v>
      </c>
      <c r="AD444" s="71">
        <v>97.265010501478997</v>
      </c>
      <c r="AE444" s="72"/>
      <c r="AF444" s="71">
        <v>905083067.37055075</v>
      </c>
      <c r="AG444" s="71">
        <v>23501934.944747541</v>
      </c>
      <c r="AH444" s="71">
        <v>12772925.58697105</v>
      </c>
      <c r="AI444" s="71">
        <v>1414040338.3240769</v>
      </c>
      <c r="AJ444" s="71">
        <v>1263589482.413136</v>
      </c>
      <c r="AK444" s="71">
        <v>0</v>
      </c>
      <c r="AL444" s="71">
        <v>0</v>
      </c>
      <c r="AM444" s="71">
        <v>97827052.640495077</v>
      </c>
      <c r="AN444" s="71">
        <v>0</v>
      </c>
      <c r="AO444" s="71">
        <v>0</v>
      </c>
      <c r="AP444" s="71">
        <v>3716814801.2799773</v>
      </c>
      <c r="AQ444" s="72"/>
      <c r="AR444" s="71">
        <v>7792</v>
      </c>
      <c r="AS444" s="71">
        <v>955</v>
      </c>
      <c r="AT444" s="71">
        <v>0</v>
      </c>
      <c r="AU444" s="71">
        <v>2</v>
      </c>
      <c r="AV444" s="71">
        <v>0</v>
      </c>
      <c r="AW444" s="71">
        <v>1</v>
      </c>
      <c r="AX444" s="71"/>
      <c r="AY444" s="72"/>
      <c r="AZ444" s="71">
        <v>32603.70000000019</v>
      </c>
      <c r="BA444" s="71">
        <v>30575.799999999981</v>
      </c>
      <c r="BB444" s="71">
        <v>0</v>
      </c>
      <c r="BC444" s="71">
        <v>121</v>
      </c>
      <c r="BD444" s="71">
        <v>0</v>
      </c>
      <c r="BE444" s="71">
        <v>5200</v>
      </c>
      <c r="BF444" s="71"/>
      <c r="BG444" s="72"/>
      <c r="BH444" s="71">
        <v>0</v>
      </c>
      <c r="BI444" s="71">
        <v>0</v>
      </c>
      <c r="BJ444" s="71">
        <v>448.33600000000001</v>
      </c>
      <c r="BK444" s="71">
        <v>0.32900000000000001</v>
      </c>
      <c r="BL444" s="71">
        <v>260.35000000000002</v>
      </c>
      <c r="BM444" s="71">
        <v>0</v>
      </c>
      <c r="BN444" s="72"/>
      <c r="BO444" s="71">
        <v>0</v>
      </c>
      <c r="BP444" s="71">
        <v>0</v>
      </c>
      <c r="BQ444" s="71">
        <v>37</v>
      </c>
      <c r="BR444" s="71">
        <v>1</v>
      </c>
      <c r="BS444" s="71">
        <v>21</v>
      </c>
      <c r="BT444" s="71">
        <v>0</v>
      </c>
      <c r="BU444"/>
      <c r="BV444" s="70">
        <v>604.42399999999998</v>
      </c>
      <c r="BW444" s="70">
        <v>1.018</v>
      </c>
      <c r="BX444" s="70">
        <v>97.007000000000005</v>
      </c>
      <c r="BY444" s="70">
        <v>0</v>
      </c>
      <c r="BZ444" s="70">
        <v>0</v>
      </c>
      <c r="CA444" s="70">
        <v>1E-3</v>
      </c>
      <c r="CB444" s="70">
        <v>6.5650000000000004</v>
      </c>
      <c r="CC444" s="70">
        <v>0</v>
      </c>
      <c r="CD444" s="70">
        <v>0</v>
      </c>
    </row>
    <row r="445" spans="1:82">
      <c r="A445" s="70" t="s">
        <v>2037</v>
      </c>
      <c r="B445" s="70">
        <v>357</v>
      </c>
      <c r="C445" s="70">
        <v>17</v>
      </c>
      <c r="D445" s="70">
        <v>21</v>
      </c>
      <c r="E445" s="70">
        <v>2020</v>
      </c>
      <c r="F445" s="70" t="s">
        <v>159</v>
      </c>
      <c r="G445" s="1064" t="s">
        <v>2020</v>
      </c>
      <c r="H445" s="70" t="s">
        <v>2021</v>
      </c>
      <c r="I445" s="148"/>
      <c r="J445" s="71">
        <v>1739.835855994075</v>
      </c>
      <c r="K445" s="71">
        <v>28.518831691697837</v>
      </c>
      <c r="L445" s="71">
        <v>47.741399862690443</v>
      </c>
      <c r="M445" s="71">
        <v>749.26367893187978</v>
      </c>
      <c r="N445" s="71">
        <v>887.30946979654061</v>
      </c>
      <c r="O445" s="71">
        <v>405.96409661695623</v>
      </c>
      <c r="P445" s="71">
        <v>277.15879631168849</v>
      </c>
      <c r="Q445" s="71">
        <v>42.369234795187197</v>
      </c>
      <c r="R445" s="71">
        <v>0</v>
      </c>
      <c r="S445" s="71">
        <v>107.3873726658372</v>
      </c>
      <c r="T445" s="72"/>
      <c r="U445" s="71">
        <v>125088582</v>
      </c>
      <c r="V445" s="71">
        <v>15675</v>
      </c>
      <c r="W445" s="71">
        <v>811</v>
      </c>
      <c r="X445" s="71">
        <v>208451</v>
      </c>
      <c r="Y445" s="71">
        <v>343042</v>
      </c>
      <c r="Z445" s="71">
        <v>290091</v>
      </c>
      <c r="AA445" s="71">
        <v>61170</v>
      </c>
      <c r="AB445" s="71">
        <v>718601</v>
      </c>
      <c r="AC445" s="71">
        <v>0</v>
      </c>
      <c r="AD445" s="71">
        <v>107.3873726658372</v>
      </c>
      <c r="AE445" s="72"/>
      <c r="AF445" s="71">
        <v>871396821.16535902</v>
      </c>
      <c r="AG445" s="71">
        <v>21793657.82898628</v>
      </c>
      <c r="AH445" s="71">
        <v>9889702.0785465129</v>
      </c>
      <c r="AI445" s="71">
        <v>1265654878.058692</v>
      </c>
      <c r="AJ445" s="71">
        <v>1433128767.4738419</v>
      </c>
      <c r="AK445" s="71"/>
      <c r="AL445" s="71"/>
      <c r="AM445" s="71">
        <v>93785414.323628977</v>
      </c>
      <c r="AN445" s="71"/>
      <c r="AO445" s="71"/>
      <c r="AP445" s="71">
        <v>3695649240.9290547</v>
      </c>
      <c r="AQ445" s="72"/>
      <c r="AR445" s="71">
        <v>8613</v>
      </c>
      <c r="AS445" s="71">
        <v>967</v>
      </c>
      <c r="AT445" s="71">
        <v>0</v>
      </c>
      <c r="AU445" s="71">
        <v>2</v>
      </c>
      <c r="AV445" s="71">
        <v>0</v>
      </c>
      <c r="AW445" s="71">
        <v>1</v>
      </c>
      <c r="AX445" s="71"/>
      <c r="AY445" s="72"/>
      <c r="AZ445" s="71">
        <v>36430.900000000271</v>
      </c>
      <c r="BA445" s="71">
        <v>37854.600000000079</v>
      </c>
      <c r="BB445" s="71">
        <v>0</v>
      </c>
      <c r="BC445" s="71">
        <v>121</v>
      </c>
      <c r="BD445" s="71">
        <v>0</v>
      </c>
      <c r="BE445" s="71">
        <v>5200</v>
      </c>
      <c r="BF445" s="71"/>
      <c r="BG445" s="72"/>
      <c r="BH445" s="71">
        <v>0</v>
      </c>
      <c r="BI445" s="71">
        <v>0</v>
      </c>
      <c r="BJ445" s="71">
        <v>416.73700000000002</v>
      </c>
      <c r="BK445" s="71">
        <v>0.16900000000000001</v>
      </c>
      <c r="BL445" s="71">
        <v>246.49599999999998</v>
      </c>
      <c r="BM445" s="71">
        <v>0</v>
      </c>
      <c r="BN445" s="72"/>
      <c r="BO445" s="71">
        <v>0</v>
      </c>
      <c r="BP445" s="71">
        <v>0</v>
      </c>
      <c r="BQ445" s="71">
        <v>34</v>
      </c>
      <c r="BR445" s="71">
        <v>1</v>
      </c>
      <c r="BS445" s="71">
        <v>23</v>
      </c>
      <c r="BT445" s="71">
        <v>0</v>
      </c>
      <c r="BU445"/>
      <c r="BV445" s="70">
        <v>579.798</v>
      </c>
      <c r="BW445" s="70">
        <v>0</v>
      </c>
      <c r="BX445" s="70">
        <v>79.16</v>
      </c>
      <c r="BY445" s="70">
        <v>0</v>
      </c>
      <c r="BZ445" s="70">
        <v>0</v>
      </c>
      <c r="CA445" s="70">
        <v>0</v>
      </c>
      <c r="CB445" s="70">
        <v>4.444</v>
      </c>
      <c r="CC445" s="70">
        <v>0</v>
      </c>
      <c r="CD445" s="70">
        <v>0</v>
      </c>
    </row>
    <row r="446" spans="1:82">
      <c r="A446" s="70" t="s">
        <v>2038</v>
      </c>
      <c r="B446" s="70">
        <v>357</v>
      </c>
      <c r="C446" s="70">
        <v>18</v>
      </c>
      <c r="D446" s="70">
        <v>21</v>
      </c>
      <c r="E446" s="70">
        <v>2021</v>
      </c>
      <c r="F446" s="70" t="s">
        <v>160</v>
      </c>
      <c r="G446" s="70" t="s">
        <v>2020</v>
      </c>
      <c r="H446" s="70" t="s">
        <v>2021</v>
      </c>
      <c r="I446" s="148"/>
      <c r="J446" s="71">
        <v>1545.2278587466119</v>
      </c>
      <c r="K446" s="71">
        <v>35.815985727235045</v>
      </c>
      <c r="L446" s="71">
        <v>46.534452403061387</v>
      </c>
      <c r="M446" s="71">
        <v>807.28251534583467</v>
      </c>
      <c r="N446" s="71">
        <v>853.03972441811209</v>
      </c>
      <c r="O446" s="71">
        <v>393.7239340379694</v>
      </c>
      <c r="P446" s="71">
        <v>287.87606984545783</v>
      </c>
      <c r="Q446" s="71">
        <v>41.986869574784997</v>
      </c>
      <c r="R446" s="71">
        <v>0</v>
      </c>
      <c r="S446" s="71">
        <v>109.79957334269</v>
      </c>
      <c r="T446" s="72"/>
      <c r="U446" s="71">
        <v>116171677</v>
      </c>
      <c r="V446" s="71">
        <v>15675</v>
      </c>
      <c r="W446" s="71">
        <v>811</v>
      </c>
      <c r="X446" s="71">
        <v>208451</v>
      </c>
      <c r="Y446" s="71">
        <v>347233</v>
      </c>
      <c r="Z446" s="71">
        <v>289687</v>
      </c>
      <c r="AA446" s="71">
        <v>61954</v>
      </c>
      <c r="AB446" s="71">
        <v>719112</v>
      </c>
      <c r="AC446" s="71">
        <v>0</v>
      </c>
      <c r="AD446" s="71">
        <v>109.79957334269</v>
      </c>
      <c r="AE446" s="72"/>
      <c r="AF446" s="71">
        <v>715190036.08251655</v>
      </c>
      <c r="AG446" s="71">
        <v>27010883.573260136</v>
      </c>
      <c r="AH446" s="71">
        <v>9361347.2816598155</v>
      </c>
      <c r="AI446" s="71">
        <v>1347241976.0464478</v>
      </c>
      <c r="AJ446" s="71">
        <v>1270470369.9301071</v>
      </c>
      <c r="AK446" s="71">
        <v>0</v>
      </c>
      <c r="AL446" s="71">
        <v>0</v>
      </c>
      <c r="AM446" s="71">
        <v>94393436.889244765</v>
      </c>
      <c r="AN446" s="71">
        <v>0</v>
      </c>
      <c r="AO446" s="71">
        <v>0</v>
      </c>
      <c r="AP446" s="71">
        <v>3463668049.803236</v>
      </c>
      <c r="AQ446" s="72"/>
      <c r="AR446" s="71">
        <v>9436</v>
      </c>
      <c r="AS446" s="71">
        <v>977</v>
      </c>
      <c r="AT446" s="71">
        <v>0</v>
      </c>
      <c r="AU446" s="71">
        <v>2</v>
      </c>
      <c r="AV446" s="71">
        <v>0</v>
      </c>
      <c r="AW446" s="71">
        <v>1</v>
      </c>
      <c r="AX446" s="71"/>
      <c r="AY446" s="72"/>
      <c r="AZ446" s="71">
        <v>40288.400000000423</v>
      </c>
      <c r="BA446" s="71">
        <v>40096.600000000079</v>
      </c>
      <c r="BB446" s="71">
        <v>0</v>
      </c>
      <c r="BC446" s="71">
        <v>121</v>
      </c>
      <c r="BD446" s="71">
        <v>0</v>
      </c>
      <c r="BE446" s="71">
        <v>5200</v>
      </c>
      <c r="BF446" s="71"/>
      <c r="BG446" s="72"/>
      <c r="BH446" s="71">
        <v>0</v>
      </c>
      <c r="BI446" s="71">
        <v>0</v>
      </c>
      <c r="BJ446" s="71">
        <v>451.82499999999999</v>
      </c>
      <c r="BK446" s="71">
        <v>1.202</v>
      </c>
      <c r="BL446" s="71">
        <v>257.44600000000003</v>
      </c>
      <c r="BM446" s="71">
        <v>0</v>
      </c>
      <c r="BN446" s="72"/>
      <c r="BO446" s="71">
        <v>0</v>
      </c>
      <c r="BP446" s="71">
        <v>0</v>
      </c>
      <c r="BQ446" s="71">
        <v>35</v>
      </c>
      <c r="BR446" s="71">
        <v>1</v>
      </c>
      <c r="BS446" s="71">
        <v>23</v>
      </c>
      <c r="BT446" s="71">
        <v>0</v>
      </c>
      <c r="BU446"/>
      <c r="BV446" s="70">
        <v>611.33299999999997</v>
      </c>
      <c r="BW446" s="70">
        <v>1.575</v>
      </c>
      <c r="BX446" s="70">
        <v>97.564999999999998</v>
      </c>
      <c r="BY446" s="70">
        <v>0</v>
      </c>
      <c r="BZ446" s="70">
        <v>0</v>
      </c>
      <c r="CA446" s="70">
        <v>0</v>
      </c>
      <c r="CB446" s="70">
        <v>0</v>
      </c>
      <c r="CC446" s="70">
        <v>0</v>
      </c>
      <c r="CD446" s="70">
        <v>0</v>
      </c>
    </row>
    <row r="447" spans="1:82">
      <c r="A447" s="70" t="s">
        <v>2039</v>
      </c>
      <c r="B447" s="70">
        <v>357</v>
      </c>
      <c r="C447" s="70">
        <v>19</v>
      </c>
      <c r="D447" s="70">
        <v>21</v>
      </c>
      <c r="E447" s="70">
        <v>2022</v>
      </c>
      <c r="F447" s="70" t="s">
        <v>161</v>
      </c>
      <c r="G447" s="70" t="s">
        <v>2020</v>
      </c>
      <c r="H447" s="70" t="s">
        <v>2021</v>
      </c>
      <c r="I447" s="148"/>
      <c r="J447" s="71">
        <v>1514.2292162671201</v>
      </c>
      <c r="K447" s="71">
        <v>31.545285205343827</v>
      </c>
      <c r="L447" s="71">
        <v>33.057137558826518</v>
      </c>
      <c r="M447" s="71">
        <v>799.71588025853634</v>
      </c>
      <c r="N447" s="71">
        <v>881.76299977196686</v>
      </c>
      <c r="O447" s="71">
        <v>415.09156130951453</v>
      </c>
      <c r="P447" s="71">
        <v>288.36829569125092</v>
      </c>
      <c r="Q447" s="71">
        <v>42.334363404009423</v>
      </c>
      <c r="R447" s="71">
        <v>0</v>
      </c>
      <c r="S447" s="71">
        <v>87.070108143399992</v>
      </c>
      <c r="T447" s="72"/>
      <c r="U447" s="71">
        <v>124061685</v>
      </c>
      <c r="V447" s="71">
        <v>15675</v>
      </c>
      <c r="W447" s="71">
        <v>811</v>
      </c>
      <c r="X447" s="71">
        <v>208451</v>
      </c>
      <c r="Y447" s="71">
        <v>351662</v>
      </c>
      <c r="Z447" s="71">
        <v>290171</v>
      </c>
      <c r="AA447" s="71">
        <v>63006</v>
      </c>
      <c r="AB447" s="71">
        <v>719118</v>
      </c>
      <c r="AC447" s="71">
        <v>0</v>
      </c>
      <c r="AD447" s="71">
        <v>87.070108143399992</v>
      </c>
      <c r="AE447" s="72"/>
      <c r="AF447" s="71">
        <v>726436660.02172232</v>
      </c>
      <c r="AG447" s="71">
        <v>25837200.023732979</v>
      </c>
      <c r="AH447" s="71">
        <v>7594503.126696826</v>
      </c>
      <c r="AI447" s="71">
        <v>1314954813.7382927</v>
      </c>
      <c r="AJ447" s="71">
        <v>1351770695.831094</v>
      </c>
      <c r="AK447" s="71">
        <v>0</v>
      </c>
      <c r="AL447" s="71">
        <v>0</v>
      </c>
      <c r="AM447" s="71">
        <v>92857761.69945614</v>
      </c>
      <c r="AN447" s="71">
        <v>0</v>
      </c>
      <c r="AO447" s="71">
        <v>0</v>
      </c>
      <c r="AP447" s="71">
        <v>3519451634.4409952</v>
      </c>
      <c r="AQ447" s="72"/>
      <c r="AR447" s="71">
        <v>10561</v>
      </c>
      <c r="AS447" s="71">
        <v>980</v>
      </c>
      <c r="AT447" s="71">
        <v>0</v>
      </c>
      <c r="AU447" s="71">
        <v>2</v>
      </c>
      <c r="AV447" s="71">
        <v>0</v>
      </c>
      <c r="AW447" s="71">
        <v>1</v>
      </c>
      <c r="AX447" s="71"/>
      <c r="AY447" s="72"/>
      <c r="AZ447" s="71">
        <v>45540.000000000546</v>
      </c>
      <c r="BA447" s="71">
        <v>40165.00000000008</v>
      </c>
      <c r="BB447" s="71">
        <v>0</v>
      </c>
      <c r="BC447" s="71">
        <v>121</v>
      </c>
      <c r="BD447" s="71">
        <v>0</v>
      </c>
      <c r="BE447" s="71">
        <v>5200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2040</v>
      </c>
      <c r="B448" s="70">
        <v>357</v>
      </c>
      <c r="C448" s="70">
        <v>20</v>
      </c>
      <c r="D448" s="70">
        <v>21</v>
      </c>
      <c r="E448" s="70">
        <v>2023</v>
      </c>
      <c r="F448" s="70" t="s">
        <v>1539</v>
      </c>
      <c r="G448" s="70" t="s">
        <v>2020</v>
      </c>
      <c r="H448" s="70" t="s">
        <v>2021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11719</v>
      </c>
      <c r="AS448" s="71">
        <v>986</v>
      </c>
      <c r="AT448" s="71">
        <v>0</v>
      </c>
      <c r="AU448" s="71">
        <v>2</v>
      </c>
      <c r="AV448" s="71">
        <v>0</v>
      </c>
      <c r="AW448" s="71">
        <v>2</v>
      </c>
      <c r="AX448" s="71"/>
      <c r="AY448" s="72"/>
      <c r="AZ448" s="71">
        <v>50582.600000000515</v>
      </c>
      <c r="BA448" s="71">
        <v>40385.300000000076</v>
      </c>
      <c r="BB448" s="71">
        <v>0</v>
      </c>
      <c r="BC448" s="71">
        <v>121</v>
      </c>
      <c r="BD448" s="71">
        <v>0</v>
      </c>
      <c r="BE448" s="71">
        <v>5728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2041</v>
      </c>
      <c r="B449" s="70">
        <v>357</v>
      </c>
      <c r="C449" s="70">
        <v>21</v>
      </c>
      <c r="D449" s="70">
        <v>21</v>
      </c>
      <c r="E449" s="70">
        <v>2024</v>
      </c>
      <c r="F449" s="70" t="s">
        <v>1585</v>
      </c>
      <c r="G449" s="70" t="s">
        <v>2020</v>
      </c>
      <c r="H449" s="70" t="s">
        <v>2021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2042</v>
      </c>
      <c r="B450" s="70">
        <v>358</v>
      </c>
      <c r="C450" s="70">
        <v>1</v>
      </c>
      <c r="D450" s="70">
        <v>22</v>
      </c>
      <c r="E450" s="70">
        <v>1990</v>
      </c>
      <c r="F450" s="70" t="s">
        <v>787</v>
      </c>
      <c r="G450" s="70" t="s">
        <v>2043</v>
      </c>
      <c r="H450" s="70" t="s">
        <v>2044</v>
      </c>
      <c r="I450" s="148"/>
      <c r="J450" s="71">
        <v>6951.5927920550002</v>
      </c>
      <c r="K450" s="71">
        <v>135.24519041353531</v>
      </c>
      <c r="L450" s="71">
        <v>31.530681236903099</v>
      </c>
      <c r="M450" s="71">
        <v>794.62084056819992</v>
      </c>
      <c r="N450" s="71">
        <v>823.55761247767691</v>
      </c>
      <c r="O450" s="71">
        <v>504.28179688502041</v>
      </c>
      <c r="P450" s="71">
        <v>595.81297528331811</v>
      </c>
      <c r="Q450" s="71">
        <v>39.442105102027099</v>
      </c>
      <c r="R450" s="71">
        <v>16.197871509811311</v>
      </c>
      <c r="S450" s="71">
        <v>39.342413697634889</v>
      </c>
      <c r="T450" s="72"/>
      <c r="U450" s="71">
        <v>125386291</v>
      </c>
      <c r="V450" s="71">
        <v>30167</v>
      </c>
      <c r="W450" s="71">
        <v>343</v>
      </c>
      <c r="X450" s="71">
        <v>243783</v>
      </c>
      <c r="Y450" s="71">
        <v>221192</v>
      </c>
      <c r="Z450" s="71">
        <v>207417</v>
      </c>
      <c r="AA450" s="71">
        <v>144670</v>
      </c>
      <c r="AB450" s="71">
        <v>640406</v>
      </c>
      <c r="AC450" s="71">
        <v>2805500.5</v>
      </c>
      <c r="AD450" s="71">
        <v>39.342413697634889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2045</v>
      </c>
      <c r="B451" s="70">
        <v>359</v>
      </c>
      <c r="C451" s="70">
        <v>2</v>
      </c>
      <c r="D451" s="70">
        <v>22</v>
      </c>
      <c r="E451" s="70">
        <v>2005</v>
      </c>
      <c r="F451" s="70" t="s">
        <v>789</v>
      </c>
      <c r="G451" s="70" t="s">
        <v>2043</v>
      </c>
      <c r="H451" s="70" t="s">
        <v>2044</v>
      </c>
      <c r="I451" s="148"/>
      <c r="J451" s="71">
        <v>4603.4980872774786</v>
      </c>
      <c r="K451" s="71">
        <v>93.062638928253591</v>
      </c>
      <c r="L451" s="71">
        <v>36.960759459364013</v>
      </c>
      <c r="M451" s="71">
        <v>1541.904379413724</v>
      </c>
      <c r="N451" s="71">
        <v>1511.214055210663</v>
      </c>
      <c r="O451" s="71">
        <v>776.44822875993998</v>
      </c>
      <c r="P451" s="71">
        <v>583.48085550071869</v>
      </c>
      <c r="Q451" s="71">
        <v>40.134376872311897</v>
      </c>
      <c r="R451" s="71">
        <v>16.165392811832799</v>
      </c>
      <c r="S451" s="71">
        <v>112.3176163541014</v>
      </c>
      <c r="T451" s="72"/>
      <c r="U451" s="71">
        <v>93888162</v>
      </c>
      <c r="V451" s="71">
        <v>26030</v>
      </c>
      <c r="W451" s="71">
        <v>454</v>
      </c>
      <c r="X451" s="71">
        <v>225419</v>
      </c>
      <c r="Y451" s="71">
        <v>279280</v>
      </c>
      <c r="Z451" s="71">
        <v>369563</v>
      </c>
      <c r="AA451" s="71">
        <v>116031</v>
      </c>
      <c r="AB451" s="71">
        <v>681233</v>
      </c>
      <c r="AC451" s="71">
        <v>2858515</v>
      </c>
      <c r="AD451" s="71">
        <v>112.3176163541014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2046</v>
      </c>
      <c r="B452" s="70">
        <v>360</v>
      </c>
      <c r="C452" s="70">
        <v>3</v>
      </c>
      <c r="D452" s="70">
        <v>22</v>
      </c>
      <c r="E452" s="70">
        <v>2006</v>
      </c>
      <c r="F452" s="70" t="s">
        <v>790</v>
      </c>
      <c r="G452" s="70" t="s">
        <v>2043</v>
      </c>
      <c r="H452" s="70" t="s">
        <v>2044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2047</v>
      </c>
      <c r="B453" s="70">
        <v>361</v>
      </c>
      <c r="C453" s="70">
        <v>4</v>
      </c>
      <c r="D453" s="70">
        <v>22</v>
      </c>
      <c r="E453" s="70">
        <v>2007</v>
      </c>
      <c r="F453" s="70" t="s">
        <v>791</v>
      </c>
      <c r="G453" s="70" t="s">
        <v>2043</v>
      </c>
      <c r="H453" s="70" t="s">
        <v>2044</v>
      </c>
      <c r="I453" s="148"/>
      <c r="J453" s="71">
        <v>4647.7303122261883</v>
      </c>
      <c r="K453" s="71">
        <v>80.648131179938758</v>
      </c>
      <c r="L453" s="71">
        <v>26.828442975914491</v>
      </c>
      <c r="M453" s="71">
        <v>1634.6830331582789</v>
      </c>
      <c r="N453" s="71">
        <v>1388.3694392230309</v>
      </c>
      <c r="O453" s="71">
        <v>759.32017245240547</v>
      </c>
      <c r="P453" s="71">
        <v>578.71980483924767</v>
      </c>
      <c r="Q453" s="71">
        <v>42.644566405908101</v>
      </c>
      <c r="R453" s="71">
        <v>15.346414214125041</v>
      </c>
      <c r="S453" s="71">
        <v>95.701129232187498</v>
      </c>
      <c r="T453" s="72"/>
      <c r="U453" s="71">
        <v>102907807</v>
      </c>
      <c r="V453" s="71">
        <v>23456</v>
      </c>
      <c r="W453" s="71">
        <v>519</v>
      </c>
      <c r="X453" s="71">
        <v>267297</v>
      </c>
      <c r="Y453" s="71">
        <v>286893</v>
      </c>
      <c r="Z453" s="71">
        <v>375705</v>
      </c>
      <c r="AA453" s="71">
        <v>113330</v>
      </c>
      <c r="AB453" s="71">
        <v>685564</v>
      </c>
      <c r="AC453" s="71">
        <v>2791558.5</v>
      </c>
      <c r="AD453" s="71">
        <v>95.701129232187498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2048</v>
      </c>
      <c r="B454" s="70">
        <v>362</v>
      </c>
      <c r="C454" s="70">
        <v>5</v>
      </c>
      <c r="D454" s="70">
        <v>22</v>
      </c>
      <c r="E454" s="70">
        <v>2008</v>
      </c>
      <c r="F454" s="70" t="s">
        <v>792</v>
      </c>
      <c r="G454" s="70" t="s">
        <v>2043</v>
      </c>
      <c r="H454" s="70" t="s">
        <v>2044</v>
      </c>
      <c r="I454" s="148"/>
      <c r="J454" s="71">
        <v>4006.083900393327</v>
      </c>
      <c r="K454" s="71">
        <v>61.204338280650013</v>
      </c>
      <c r="L454" s="71">
        <v>24.17728917545989</v>
      </c>
      <c r="M454" s="71">
        <v>1666.0393955028151</v>
      </c>
      <c r="N454" s="71">
        <v>1418.8381599498341</v>
      </c>
      <c r="O454" s="71">
        <v>739.53605259170865</v>
      </c>
      <c r="P454" s="71">
        <v>562.70721575254709</v>
      </c>
      <c r="Q454" s="71">
        <v>42.050706065806303</v>
      </c>
      <c r="R454" s="71">
        <v>14.88175891452134</v>
      </c>
      <c r="S454" s="71">
        <v>109.4190503449957</v>
      </c>
      <c r="T454" s="72"/>
      <c r="U454" s="71">
        <v>101795408</v>
      </c>
      <c r="V454" s="71">
        <v>23456</v>
      </c>
      <c r="W454" s="71">
        <v>519</v>
      </c>
      <c r="X454" s="71">
        <v>267297</v>
      </c>
      <c r="Y454" s="71">
        <v>290382</v>
      </c>
      <c r="Z454" s="71">
        <v>378759</v>
      </c>
      <c r="AA454" s="71">
        <v>110320</v>
      </c>
      <c r="AB454" s="71">
        <v>687136</v>
      </c>
      <c r="AC454" s="71">
        <v>2810959.5</v>
      </c>
      <c r="AD454" s="71">
        <v>109.4190503449957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2049</v>
      </c>
      <c r="B455" s="70">
        <v>363</v>
      </c>
      <c r="C455" s="70">
        <v>6</v>
      </c>
      <c r="D455" s="70">
        <v>22</v>
      </c>
      <c r="E455" s="70">
        <v>2009</v>
      </c>
      <c r="F455" s="70" t="s">
        <v>176</v>
      </c>
      <c r="G455" s="70" t="s">
        <v>2043</v>
      </c>
      <c r="H455" s="70" t="s">
        <v>2044</v>
      </c>
      <c r="I455" s="148"/>
      <c r="J455" s="71">
        <v>4085.1459616763241</v>
      </c>
      <c r="K455" s="71">
        <v>63.890902126254431</v>
      </c>
      <c r="L455" s="71">
        <v>28.92607682634803</v>
      </c>
      <c r="M455" s="71">
        <v>1618.562523866799</v>
      </c>
      <c r="N455" s="71">
        <v>1321.117792745719</v>
      </c>
      <c r="O455" s="71">
        <v>755.22958299953814</v>
      </c>
      <c r="P455" s="71">
        <v>536.58837440805075</v>
      </c>
      <c r="Q455" s="71">
        <v>40.166646718260097</v>
      </c>
      <c r="R455" s="71">
        <v>13.9245939204822</v>
      </c>
      <c r="S455" s="71">
        <v>99.878634050604333</v>
      </c>
      <c r="T455" s="72"/>
      <c r="U455" s="71">
        <v>88174069</v>
      </c>
      <c r="V455" s="71">
        <v>25102</v>
      </c>
      <c r="W455" s="71">
        <v>903</v>
      </c>
      <c r="X455" s="71">
        <v>293976</v>
      </c>
      <c r="Y455" s="71">
        <v>293649</v>
      </c>
      <c r="Z455" s="71">
        <v>381787</v>
      </c>
      <c r="AA455" s="71">
        <v>107999</v>
      </c>
      <c r="AB455" s="71">
        <v>688996</v>
      </c>
      <c r="AC455" s="71">
        <v>2565936</v>
      </c>
      <c r="AD455" s="71">
        <v>99.878634050604333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1719.0840000000001</v>
      </c>
      <c r="BK455" s="71">
        <v>0</v>
      </c>
      <c r="BL455" s="71">
        <v>194.91800000000001</v>
      </c>
      <c r="BM455" s="71">
        <v>0</v>
      </c>
      <c r="BN455" s="72"/>
      <c r="BO455" s="71">
        <v>0</v>
      </c>
      <c r="BP455" s="71">
        <v>0</v>
      </c>
      <c r="BQ455" s="71">
        <v>46</v>
      </c>
      <c r="BR455" s="71">
        <v>0</v>
      </c>
      <c r="BS455" s="71">
        <v>26</v>
      </c>
      <c r="BT455" s="71">
        <v>0</v>
      </c>
      <c r="BU455"/>
      <c r="BV455" s="70">
        <v>1808.8140000000001</v>
      </c>
      <c r="BW455" s="70">
        <v>90.233000000000004</v>
      </c>
      <c r="BX455" s="70">
        <v>4.2359999999999998</v>
      </c>
      <c r="BY455" s="70">
        <v>0</v>
      </c>
      <c r="BZ455" s="70">
        <v>10.718999999999999</v>
      </c>
      <c r="CA455" s="70">
        <v>0</v>
      </c>
      <c r="CB455" s="70">
        <v>0</v>
      </c>
      <c r="CC455" s="70">
        <v>0</v>
      </c>
      <c r="CD455" s="70">
        <v>0</v>
      </c>
    </row>
    <row r="456" spans="1:82">
      <c r="A456" s="70" t="s">
        <v>2050</v>
      </c>
      <c r="B456" s="70">
        <v>364</v>
      </c>
      <c r="C456" s="70">
        <v>7</v>
      </c>
      <c r="D456" s="70">
        <v>22</v>
      </c>
      <c r="E456" s="70">
        <v>2010</v>
      </c>
      <c r="F456" s="70" t="s">
        <v>177</v>
      </c>
      <c r="G456" s="70" t="s">
        <v>2043</v>
      </c>
      <c r="H456" s="70" t="s">
        <v>2044</v>
      </c>
      <c r="I456" s="148"/>
      <c r="J456" s="71">
        <v>4028.5108655910112</v>
      </c>
      <c r="K456" s="71">
        <v>69.794641649170487</v>
      </c>
      <c r="L456" s="71">
        <v>27.40483196819708</v>
      </c>
      <c r="M456" s="71">
        <v>1829.515950061274</v>
      </c>
      <c r="N456" s="71">
        <v>1435.0512546224529</v>
      </c>
      <c r="O456" s="71">
        <v>758.44477805028555</v>
      </c>
      <c r="P456" s="71">
        <v>539.20825251994688</v>
      </c>
      <c r="Q456" s="71">
        <v>41.950779076331898</v>
      </c>
      <c r="R456" s="71">
        <v>15.07919673132872</v>
      </c>
      <c r="S456" s="71">
        <v>95.515935072613303</v>
      </c>
      <c r="T456" s="72"/>
      <c r="U456" s="71">
        <v>90612193</v>
      </c>
      <c r="V456" s="71">
        <v>25102</v>
      </c>
      <c r="W456" s="71">
        <v>903</v>
      </c>
      <c r="X456" s="71">
        <v>293976</v>
      </c>
      <c r="Y456" s="71">
        <v>296389</v>
      </c>
      <c r="Z456" s="71">
        <v>385194</v>
      </c>
      <c r="AA456" s="71">
        <v>105816</v>
      </c>
      <c r="AB456" s="71">
        <v>689538</v>
      </c>
      <c r="AC456" s="71">
        <v>2633258.5</v>
      </c>
      <c r="AD456" s="71">
        <v>95.515935072613303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1784.817</v>
      </c>
      <c r="BK456" s="71">
        <v>0</v>
      </c>
      <c r="BL456" s="71">
        <v>269.286</v>
      </c>
      <c r="BM456" s="71">
        <v>0</v>
      </c>
      <c r="BN456" s="72"/>
      <c r="BO456" s="71">
        <v>0</v>
      </c>
      <c r="BP456" s="71">
        <v>0</v>
      </c>
      <c r="BQ456" s="71">
        <v>47</v>
      </c>
      <c r="BR456" s="71">
        <v>0</v>
      </c>
      <c r="BS456" s="71">
        <v>30</v>
      </c>
      <c r="BT456" s="71">
        <v>0</v>
      </c>
      <c r="BU456"/>
      <c r="BV456" s="70">
        <v>1867.6489999999999</v>
      </c>
      <c r="BW456" s="70">
        <v>93.727000000000004</v>
      </c>
      <c r="BX456" s="70">
        <v>83.65</v>
      </c>
      <c r="BY456" s="70">
        <v>0</v>
      </c>
      <c r="BZ456" s="70">
        <v>9.077</v>
      </c>
      <c r="CA456" s="70">
        <v>0</v>
      </c>
      <c r="CB456" s="70">
        <v>0</v>
      </c>
      <c r="CC456" s="70">
        <v>0</v>
      </c>
      <c r="CD456" s="70">
        <v>0</v>
      </c>
    </row>
    <row r="457" spans="1:82">
      <c r="A457" s="70" t="s">
        <v>2051</v>
      </c>
      <c r="B457" s="70">
        <v>365</v>
      </c>
      <c r="C457" s="70">
        <v>8</v>
      </c>
      <c r="D457" s="70">
        <v>22</v>
      </c>
      <c r="E457" s="70">
        <v>2011</v>
      </c>
      <c r="F457" s="70" t="s">
        <v>178</v>
      </c>
      <c r="G457" s="70" t="s">
        <v>2043</v>
      </c>
      <c r="H457" s="70" t="s">
        <v>2044</v>
      </c>
      <c r="I457" s="148"/>
      <c r="J457" s="71">
        <v>4317.4909534442477</v>
      </c>
      <c r="K457" s="71">
        <v>82.961860906016625</v>
      </c>
      <c r="L457" s="71">
        <v>36.768671318110457</v>
      </c>
      <c r="M457" s="71">
        <v>1739.613592750969</v>
      </c>
      <c r="N457" s="71">
        <v>1274.7080450963831</v>
      </c>
      <c r="O457" s="71">
        <v>754.11579644036954</v>
      </c>
      <c r="P457" s="71">
        <v>517.72744240072416</v>
      </c>
      <c r="Q457" s="71">
        <v>48.559354961241397</v>
      </c>
      <c r="R457" s="71">
        <v>15.238217162386031</v>
      </c>
      <c r="S457" s="71">
        <v>98.049539663172268</v>
      </c>
      <c r="T457" s="72"/>
      <c r="U457" s="71">
        <v>97491768</v>
      </c>
      <c r="V457" s="71">
        <v>25102</v>
      </c>
      <c r="W457" s="71">
        <v>903</v>
      </c>
      <c r="X457" s="71">
        <v>293976</v>
      </c>
      <c r="Y457" s="71">
        <v>299686</v>
      </c>
      <c r="Z457" s="71">
        <v>391316</v>
      </c>
      <c r="AA457" s="71">
        <v>104624</v>
      </c>
      <c r="AB457" s="71">
        <v>691955</v>
      </c>
      <c r="AC457" s="71">
        <v>2656627</v>
      </c>
      <c r="AD457" s="71">
        <v>98.049539663172268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1902.3710000000001</v>
      </c>
      <c r="BK457" s="71">
        <v>0</v>
      </c>
      <c r="BL457" s="71">
        <v>275.56700000000001</v>
      </c>
      <c r="BM457" s="71">
        <v>0</v>
      </c>
      <c r="BN457" s="72"/>
      <c r="BO457" s="71">
        <v>0</v>
      </c>
      <c r="BP457" s="71">
        <v>0</v>
      </c>
      <c r="BQ457" s="71">
        <v>47</v>
      </c>
      <c r="BR457" s="71">
        <v>0</v>
      </c>
      <c r="BS457" s="71">
        <v>28</v>
      </c>
      <c r="BT457" s="71">
        <v>0</v>
      </c>
      <c r="BU457"/>
      <c r="BV457" s="70">
        <v>1985.2360000000001</v>
      </c>
      <c r="BW457" s="70">
        <v>98.433000000000007</v>
      </c>
      <c r="BX457" s="70">
        <v>84.793999999999997</v>
      </c>
      <c r="BY457" s="70">
        <v>0.495</v>
      </c>
      <c r="BZ457" s="70">
        <v>8.98</v>
      </c>
      <c r="CA457" s="70">
        <v>0</v>
      </c>
      <c r="CB457" s="70">
        <v>0</v>
      </c>
      <c r="CC457" s="70">
        <v>0</v>
      </c>
      <c r="CD457" s="70">
        <v>0</v>
      </c>
    </row>
    <row r="458" spans="1:82">
      <c r="A458" s="70" t="s">
        <v>2052</v>
      </c>
      <c r="B458" s="70">
        <v>366</v>
      </c>
      <c r="C458" s="70">
        <v>9</v>
      </c>
      <c r="D458" s="70">
        <v>22</v>
      </c>
      <c r="E458" s="70">
        <v>2012</v>
      </c>
      <c r="F458" s="70" t="s">
        <v>179</v>
      </c>
      <c r="G458" s="70" t="s">
        <v>2043</v>
      </c>
      <c r="H458" s="70" t="s">
        <v>2044</v>
      </c>
      <c r="I458" s="148"/>
      <c r="J458" s="71">
        <v>4128.9132027978067</v>
      </c>
      <c r="K458" s="71">
        <v>75.038973340130383</v>
      </c>
      <c r="L458" s="71">
        <v>36.486234369094618</v>
      </c>
      <c r="M458" s="71">
        <v>1680.5370931016671</v>
      </c>
      <c r="N458" s="71">
        <v>1450.3502655709019</v>
      </c>
      <c r="O458" s="71">
        <v>760.10263031513819</v>
      </c>
      <c r="P458" s="71">
        <v>515.34808005705872</v>
      </c>
      <c r="Q458" s="71">
        <v>53.518780243289903</v>
      </c>
      <c r="R458" s="71">
        <v>15.4571481856155</v>
      </c>
      <c r="S458" s="71">
        <v>101.08192454271951</v>
      </c>
      <c r="T458" s="72"/>
      <c r="U458" s="71">
        <v>92598726</v>
      </c>
      <c r="V458" s="71">
        <v>25102</v>
      </c>
      <c r="W458" s="71">
        <v>903</v>
      </c>
      <c r="X458" s="71">
        <v>293976</v>
      </c>
      <c r="Y458" s="71">
        <v>308035</v>
      </c>
      <c r="Z458" s="71">
        <v>397551</v>
      </c>
      <c r="AA458" s="71">
        <v>103554</v>
      </c>
      <c r="AB458" s="71">
        <v>701923</v>
      </c>
      <c r="AC458" s="71">
        <v>2624998</v>
      </c>
      <c r="AD458" s="71">
        <v>101.08192454271951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1684.723</v>
      </c>
      <c r="BK458" s="71">
        <v>0</v>
      </c>
      <c r="BL458" s="71">
        <v>231.68400000000003</v>
      </c>
      <c r="BM458" s="71">
        <v>0</v>
      </c>
      <c r="BN458" s="72"/>
      <c r="BO458" s="71">
        <v>0</v>
      </c>
      <c r="BP458" s="71">
        <v>0</v>
      </c>
      <c r="BQ458" s="71">
        <v>45</v>
      </c>
      <c r="BR458" s="71">
        <v>0</v>
      </c>
      <c r="BS458" s="71">
        <v>26</v>
      </c>
      <c r="BT458" s="71">
        <v>0</v>
      </c>
      <c r="BU458"/>
      <c r="BV458" s="70">
        <v>1763.8320000000001</v>
      </c>
      <c r="BW458" s="70">
        <v>78.972999999999999</v>
      </c>
      <c r="BX458" s="70">
        <v>65.155000000000001</v>
      </c>
      <c r="BY458" s="70">
        <v>0</v>
      </c>
      <c r="BZ458" s="70">
        <v>8.4469999999999992</v>
      </c>
      <c r="CA458" s="70">
        <v>0</v>
      </c>
      <c r="CB458" s="70">
        <v>0</v>
      </c>
      <c r="CC458" s="70">
        <v>0</v>
      </c>
      <c r="CD458" s="70">
        <v>0</v>
      </c>
    </row>
    <row r="459" spans="1:82">
      <c r="A459" s="70" t="s">
        <v>2053</v>
      </c>
      <c r="B459" s="70">
        <v>367</v>
      </c>
      <c r="C459" s="70">
        <v>10</v>
      </c>
      <c r="D459" s="70">
        <v>22</v>
      </c>
      <c r="E459" s="70">
        <v>2013</v>
      </c>
      <c r="F459" s="70" t="s">
        <v>180</v>
      </c>
      <c r="G459" s="70" t="s">
        <v>2043</v>
      </c>
      <c r="H459" s="70" t="s">
        <v>2044</v>
      </c>
      <c r="I459" s="148"/>
      <c r="J459" s="71">
        <v>4142.7255314768336</v>
      </c>
      <c r="K459" s="71">
        <v>62.90949587163766</v>
      </c>
      <c r="L459" s="71">
        <v>33.886506120301547</v>
      </c>
      <c r="M459" s="71">
        <v>1660.8908051993851</v>
      </c>
      <c r="N459" s="71">
        <v>1469.238784225874</v>
      </c>
      <c r="O459" s="71">
        <v>739.98105893861282</v>
      </c>
      <c r="P459" s="71">
        <v>513.77817452433192</v>
      </c>
      <c r="Q459" s="71">
        <v>54.502092233045502</v>
      </c>
      <c r="R459" s="71">
        <v>15.624085930271811</v>
      </c>
      <c r="S459" s="71">
        <v>101.96261398704149</v>
      </c>
      <c r="T459" s="72"/>
      <c r="U459" s="71">
        <v>88882614</v>
      </c>
      <c r="V459" s="71">
        <v>25102</v>
      </c>
      <c r="W459" s="71">
        <v>903</v>
      </c>
      <c r="X459" s="71">
        <v>293976</v>
      </c>
      <c r="Y459" s="71">
        <v>310821</v>
      </c>
      <c r="Z459" s="71">
        <v>404307</v>
      </c>
      <c r="AA459" s="71">
        <v>102851</v>
      </c>
      <c r="AB459" s="71">
        <v>704572</v>
      </c>
      <c r="AC459" s="71">
        <v>2590033</v>
      </c>
      <c r="AD459" s="71">
        <v>101.96261398704149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1748.673</v>
      </c>
      <c r="BK459" s="71">
        <v>0</v>
      </c>
      <c r="BL459" s="71">
        <v>263.76400000000001</v>
      </c>
      <c r="BM459" s="71">
        <v>0</v>
      </c>
      <c r="BN459" s="72"/>
      <c r="BO459" s="71">
        <v>0</v>
      </c>
      <c r="BP459" s="71">
        <v>0</v>
      </c>
      <c r="BQ459" s="71">
        <v>44</v>
      </c>
      <c r="BR459" s="71">
        <v>0</v>
      </c>
      <c r="BS459" s="71">
        <v>25</v>
      </c>
      <c r="BT459" s="71">
        <v>0</v>
      </c>
      <c r="BU459"/>
      <c r="BV459" s="70">
        <v>1814.0719999999999</v>
      </c>
      <c r="BW459" s="70">
        <v>107.096</v>
      </c>
      <c r="BX459" s="70">
        <v>82.006</v>
      </c>
      <c r="BY459" s="70">
        <v>0</v>
      </c>
      <c r="BZ459" s="70">
        <v>9.2629999999999999</v>
      </c>
      <c r="CA459" s="70">
        <v>0</v>
      </c>
      <c r="CB459" s="70">
        <v>0</v>
      </c>
      <c r="CC459" s="70">
        <v>0</v>
      </c>
      <c r="CD459" s="70">
        <v>0</v>
      </c>
    </row>
    <row r="460" spans="1:82">
      <c r="A460" s="70" t="s">
        <v>2054</v>
      </c>
      <c r="B460" s="70">
        <v>368</v>
      </c>
      <c r="C460" s="70">
        <v>11</v>
      </c>
      <c r="D460" s="70">
        <v>22</v>
      </c>
      <c r="E460" s="70">
        <v>2014</v>
      </c>
      <c r="F460" s="70" t="s">
        <v>181</v>
      </c>
      <c r="G460" s="70" t="s">
        <v>2043</v>
      </c>
      <c r="H460" s="70" t="s">
        <v>2044</v>
      </c>
      <c r="I460" s="148"/>
      <c r="J460" s="71">
        <v>4201.1110468656689</v>
      </c>
      <c r="K460" s="71">
        <v>66.532001623455628</v>
      </c>
      <c r="L460" s="71">
        <v>47.518712089473873</v>
      </c>
      <c r="M460" s="71">
        <v>1707.9238008789489</v>
      </c>
      <c r="N460" s="71">
        <v>1365.167172498353</v>
      </c>
      <c r="O460" s="71">
        <v>710.83669442955284</v>
      </c>
      <c r="P460" s="71">
        <v>514.2242662336937</v>
      </c>
      <c r="Q460" s="71">
        <v>52.399497508931802</v>
      </c>
      <c r="R460" s="71">
        <v>15.84363487393054</v>
      </c>
      <c r="S460" s="71">
        <v>100.8408876477051</v>
      </c>
      <c r="T460" s="72"/>
      <c r="U460" s="71">
        <v>96239475</v>
      </c>
      <c r="V460" s="71">
        <v>23077</v>
      </c>
      <c r="W460" s="71">
        <v>1289</v>
      </c>
      <c r="X460" s="71">
        <v>298300</v>
      </c>
      <c r="Y460" s="71">
        <v>314249</v>
      </c>
      <c r="Z460" s="71">
        <v>409054</v>
      </c>
      <c r="AA460" s="71">
        <v>102408</v>
      </c>
      <c r="AB460" s="71">
        <v>706027</v>
      </c>
      <c r="AC460" s="71">
        <v>2634686.5</v>
      </c>
      <c r="AD460" s="71">
        <v>100.8408876477051</v>
      </c>
      <c r="AE460" s="72"/>
      <c r="AF460" s="71"/>
      <c r="AG460" s="71"/>
      <c r="AH460" s="71"/>
      <c r="AI460" s="71"/>
      <c r="AJ460" s="71"/>
      <c r="AK460" s="71"/>
      <c r="AL460" s="71"/>
      <c r="AM460" s="71"/>
      <c r="AN460" s="71"/>
      <c r="AO460" s="71"/>
      <c r="AP460" s="71"/>
      <c r="AQ460" s="72"/>
      <c r="AR460" s="71">
        <v>5552</v>
      </c>
      <c r="AS460" s="71">
        <v>3009</v>
      </c>
      <c r="AT460" s="71">
        <v>0</v>
      </c>
      <c r="AU460" s="71">
        <v>0</v>
      </c>
      <c r="AV460" s="71">
        <v>0</v>
      </c>
      <c r="AW460" s="71">
        <v>2</v>
      </c>
      <c r="AX460" s="71"/>
      <c r="AY460" s="72"/>
      <c r="AZ460" s="71">
        <v>26136.806</v>
      </c>
      <c r="BA460" s="71">
        <v>77079.786999999997</v>
      </c>
      <c r="BB460" s="71">
        <v>0</v>
      </c>
      <c r="BC460" s="71">
        <v>0</v>
      </c>
      <c r="BD460" s="71">
        <v>0</v>
      </c>
      <c r="BE460" s="71">
        <v>7576.2</v>
      </c>
      <c r="BF460" s="71"/>
      <c r="BG460" s="72"/>
      <c r="BH460" s="71">
        <v>0</v>
      </c>
      <c r="BI460" s="71">
        <v>0</v>
      </c>
      <c r="BJ460" s="71">
        <v>1594.9090000000001</v>
      </c>
      <c r="BK460" s="71">
        <v>0</v>
      </c>
      <c r="BL460" s="71">
        <v>261.98599999999999</v>
      </c>
      <c r="BM460" s="71">
        <v>0</v>
      </c>
      <c r="BN460" s="72"/>
      <c r="BO460" s="71">
        <v>0</v>
      </c>
      <c r="BP460" s="71">
        <v>0</v>
      </c>
      <c r="BQ460" s="71">
        <v>41</v>
      </c>
      <c r="BR460" s="71">
        <v>0</v>
      </c>
      <c r="BS460" s="71">
        <v>26</v>
      </c>
      <c r="BT460" s="71">
        <v>0</v>
      </c>
      <c r="BU460"/>
      <c r="BV460" s="70">
        <v>1668.3030000000001</v>
      </c>
      <c r="BW460" s="70">
        <v>108.849</v>
      </c>
      <c r="BX460" s="70">
        <v>79.742999999999995</v>
      </c>
      <c r="BY460" s="70">
        <v>0</v>
      </c>
      <c r="BZ460" s="70">
        <v>0</v>
      </c>
      <c r="CA460" s="70">
        <v>0</v>
      </c>
      <c r="CB460" s="70">
        <v>0</v>
      </c>
      <c r="CC460" s="70">
        <v>0</v>
      </c>
      <c r="CD460" s="70">
        <v>0</v>
      </c>
    </row>
    <row r="461" spans="1:82">
      <c r="A461" s="70" t="s">
        <v>2055</v>
      </c>
      <c r="B461" s="70">
        <v>369</v>
      </c>
      <c r="C461" s="70">
        <v>12</v>
      </c>
      <c r="D461" s="70">
        <v>22</v>
      </c>
      <c r="E461" s="70">
        <v>2015</v>
      </c>
      <c r="F461" s="70" t="s">
        <v>182</v>
      </c>
      <c r="G461" s="70" t="s">
        <v>2043</v>
      </c>
      <c r="H461" s="70" t="s">
        <v>2044</v>
      </c>
      <c r="I461" s="148"/>
      <c r="J461" s="71">
        <v>4658.8584312253806</v>
      </c>
      <c r="K461" s="71">
        <v>60.187746723618993</v>
      </c>
      <c r="L461" s="71">
        <v>72.358295013261085</v>
      </c>
      <c r="M461" s="71">
        <v>1553.806204673516</v>
      </c>
      <c r="N461" s="71">
        <v>1463.6192631610891</v>
      </c>
      <c r="O461" s="71">
        <v>711.20037988919455</v>
      </c>
      <c r="P461" s="71">
        <v>512.20834068396061</v>
      </c>
      <c r="Q461" s="71">
        <v>51.411105629107901</v>
      </c>
      <c r="R461" s="71">
        <v>15.407305637704535</v>
      </c>
      <c r="S461" s="71">
        <v>103.17413049380779</v>
      </c>
      <c r="T461" s="72"/>
      <c r="U461" s="71">
        <v>104448619</v>
      </c>
      <c r="V461" s="71">
        <v>23077</v>
      </c>
      <c r="W461" s="71">
        <v>1289</v>
      </c>
      <c r="X461" s="71">
        <v>298300</v>
      </c>
      <c r="Y461" s="71">
        <v>317675</v>
      </c>
      <c r="Z461" s="71">
        <v>413202</v>
      </c>
      <c r="AA461" s="71">
        <v>101926</v>
      </c>
      <c r="AB461" s="71">
        <v>707615</v>
      </c>
      <c r="AC461" s="71">
        <v>2633627.5</v>
      </c>
      <c r="AD461" s="71">
        <v>103.17413049380779</v>
      </c>
      <c r="AE461" s="72"/>
      <c r="AF461" s="71">
        <v>1322958170.2396591</v>
      </c>
      <c r="AG461" s="71">
        <v>43152246.641657732</v>
      </c>
      <c r="AH461" s="71">
        <v>14541563.045377251</v>
      </c>
      <c r="AI461" s="71">
        <v>1798479926.007462</v>
      </c>
      <c r="AJ461" s="71">
        <v>1798818635.499882</v>
      </c>
      <c r="AK461" s="71">
        <v>0</v>
      </c>
      <c r="AL461" s="71">
        <v>0</v>
      </c>
      <c r="AM461" s="71">
        <v>96975667.416716143</v>
      </c>
      <c r="AN461" s="71">
        <v>0</v>
      </c>
      <c r="AO461" s="71">
        <v>0</v>
      </c>
      <c r="AP461" s="71">
        <v>5074926208.8507547</v>
      </c>
      <c r="AQ461" s="72"/>
      <c r="AR461" s="71">
        <v>6718</v>
      </c>
      <c r="AS461" s="71">
        <v>4373</v>
      </c>
      <c r="AT461" s="71">
        <v>0</v>
      </c>
      <c r="AU461" s="71">
        <v>1</v>
      </c>
      <c r="AV461" s="71">
        <v>0</v>
      </c>
      <c r="AW461" s="71">
        <v>2</v>
      </c>
      <c r="AX461" s="71"/>
      <c r="AY461" s="72"/>
      <c r="AZ461" s="71">
        <v>31897.45</v>
      </c>
      <c r="BA461" s="71">
        <v>111327.787</v>
      </c>
      <c r="BB461" s="71">
        <v>0</v>
      </c>
      <c r="BC461" s="71">
        <v>110</v>
      </c>
      <c r="BD461" s="71">
        <v>0</v>
      </c>
      <c r="BE461" s="71">
        <v>7576.2</v>
      </c>
      <c r="BF461" s="71"/>
      <c r="BG461" s="72"/>
      <c r="BH461" s="71">
        <v>0</v>
      </c>
      <c r="BI461" s="71">
        <v>0</v>
      </c>
      <c r="BJ461" s="71">
        <v>1710.6010000000001</v>
      </c>
      <c r="BK461" s="71">
        <v>0</v>
      </c>
      <c r="BL461" s="71">
        <v>268.56199999999995</v>
      </c>
      <c r="BM461" s="71">
        <v>0</v>
      </c>
      <c r="BN461" s="72"/>
      <c r="BO461" s="71">
        <v>0</v>
      </c>
      <c r="BP461" s="71">
        <v>0</v>
      </c>
      <c r="BQ461" s="71">
        <v>41</v>
      </c>
      <c r="BR461" s="71">
        <v>0</v>
      </c>
      <c r="BS461" s="71">
        <v>27</v>
      </c>
      <c r="BT461" s="71">
        <v>0</v>
      </c>
      <c r="BU461"/>
      <c r="BV461" s="70">
        <v>1775.175</v>
      </c>
      <c r="BW461" s="70">
        <v>111.70099999999999</v>
      </c>
      <c r="BX461" s="70">
        <v>81.650000000000006</v>
      </c>
      <c r="BY461" s="70">
        <v>0.92500000000000004</v>
      </c>
      <c r="BZ461" s="70">
        <v>9.7119999999999997</v>
      </c>
      <c r="CA461" s="70">
        <v>0</v>
      </c>
      <c r="CB461" s="70">
        <v>0</v>
      </c>
      <c r="CC461" s="70">
        <v>0</v>
      </c>
      <c r="CD461" s="70">
        <v>0</v>
      </c>
    </row>
    <row r="462" spans="1:82">
      <c r="A462" s="70" t="s">
        <v>2056</v>
      </c>
      <c r="B462" s="70">
        <v>370</v>
      </c>
      <c r="C462" s="70">
        <v>13</v>
      </c>
      <c r="D462" s="70">
        <v>22</v>
      </c>
      <c r="E462" s="70">
        <v>2016</v>
      </c>
      <c r="F462" s="70" t="s">
        <v>155</v>
      </c>
      <c r="G462" s="1064" t="s">
        <v>2043</v>
      </c>
      <c r="H462" s="70" t="s">
        <v>2044</v>
      </c>
      <c r="I462" s="148"/>
      <c r="J462" s="71">
        <v>4672.7180960424403</v>
      </c>
      <c r="K462" s="71">
        <v>59.705718489900427</v>
      </c>
      <c r="L462" s="71">
        <v>56.541023944137748</v>
      </c>
      <c r="M462" s="71">
        <v>1552.3561121982461</v>
      </c>
      <c r="N462" s="71">
        <v>1280.9507097087801</v>
      </c>
      <c r="O462" s="71">
        <v>710.77804069349725</v>
      </c>
      <c r="P462" s="71">
        <v>500.7155889146274</v>
      </c>
      <c r="Q462" s="71">
        <v>50.053527800883757</v>
      </c>
      <c r="R462" s="71">
        <v>15.791171592553633</v>
      </c>
      <c r="S462" s="71">
        <v>100.59845285045044</v>
      </c>
      <c r="T462" s="72"/>
      <c r="U462" s="71">
        <v>100679425</v>
      </c>
      <c r="V462" s="71">
        <v>23077</v>
      </c>
      <c r="W462" s="71">
        <v>1289</v>
      </c>
      <c r="X462" s="71">
        <v>298300</v>
      </c>
      <c r="Y462" s="71">
        <v>320974</v>
      </c>
      <c r="Z462" s="71">
        <v>418033</v>
      </c>
      <c r="AA462" s="71">
        <v>103055</v>
      </c>
      <c r="AB462" s="71">
        <v>708652</v>
      </c>
      <c r="AC462" s="71">
        <v>2696976.6679256642</v>
      </c>
      <c r="AD462" s="71">
        <v>100.5984528504504</v>
      </c>
      <c r="AE462" s="72"/>
      <c r="AF462" s="71">
        <v>1369159419.44384</v>
      </c>
      <c r="AG462" s="71">
        <v>42451778.831922233</v>
      </c>
      <c r="AH462" s="71">
        <v>9011071.9651331492</v>
      </c>
      <c r="AI462" s="71">
        <v>1854189103.2932079</v>
      </c>
      <c r="AJ462" s="71">
        <v>1555998395.700027</v>
      </c>
      <c r="AK462" s="71">
        <v>0</v>
      </c>
      <c r="AL462" s="71">
        <v>0</v>
      </c>
      <c r="AM462" s="71">
        <v>97193234.905656472</v>
      </c>
      <c r="AN462" s="71">
        <v>0</v>
      </c>
      <c r="AO462" s="71">
        <v>0</v>
      </c>
      <c r="AP462" s="71">
        <v>4928003004.1397877</v>
      </c>
      <c r="AQ462" s="72"/>
      <c r="AR462" s="71">
        <v>8121</v>
      </c>
      <c r="AS462" s="71">
        <v>5108</v>
      </c>
      <c r="AT462" s="71">
        <v>0</v>
      </c>
      <c r="AU462" s="71">
        <v>1</v>
      </c>
      <c r="AV462" s="71">
        <v>0</v>
      </c>
      <c r="AW462" s="71">
        <v>2</v>
      </c>
      <c r="AX462" s="71"/>
      <c r="AY462" s="72"/>
      <c r="AZ462" s="71">
        <v>38938.910000000003</v>
      </c>
      <c r="BA462" s="71">
        <v>172131.38699999999</v>
      </c>
      <c r="BB462" s="71">
        <v>0</v>
      </c>
      <c r="BC462" s="71">
        <v>110</v>
      </c>
      <c r="BD462" s="71">
        <v>0</v>
      </c>
      <c r="BE462" s="71">
        <v>7576.2</v>
      </c>
      <c r="BF462" s="71"/>
      <c r="BG462" s="72"/>
      <c r="BH462" s="71">
        <v>0</v>
      </c>
      <c r="BI462" s="71">
        <v>0</v>
      </c>
      <c r="BJ462" s="71">
        <v>1696.16</v>
      </c>
      <c r="BK462" s="71">
        <v>0</v>
      </c>
      <c r="BL462" s="71">
        <v>272.08300000000003</v>
      </c>
      <c r="BM462" s="71">
        <v>0</v>
      </c>
      <c r="BN462" s="72"/>
      <c r="BO462" s="71">
        <v>0</v>
      </c>
      <c r="BP462" s="71">
        <v>0</v>
      </c>
      <c r="BQ462" s="71">
        <v>40</v>
      </c>
      <c r="BR462" s="71">
        <v>0</v>
      </c>
      <c r="BS462" s="71">
        <v>28</v>
      </c>
      <c r="BT462" s="71">
        <v>0</v>
      </c>
      <c r="BU462"/>
      <c r="BV462" s="70">
        <v>1763.154</v>
      </c>
      <c r="BW462" s="70">
        <v>0</v>
      </c>
      <c r="BX462" s="70">
        <v>205.089</v>
      </c>
      <c r="BY462" s="70">
        <v>0</v>
      </c>
      <c r="BZ462" s="70">
        <v>0</v>
      </c>
      <c r="CA462" s="70">
        <v>0</v>
      </c>
      <c r="CB462" s="70">
        <v>0</v>
      </c>
      <c r="CC462" s="70">
        <v>0</v>
      </c>
      <c r="CD462" s="70">
        <v>0</v>
      </c>
    </row>
    <row r="463" spans="1:82">
      <c r="A463" s="70" t="s">
        <v>2057</v>
      </c>
      <c r="B463" s="70">
        <v>371</v>
      </c>
      <c r="C463" s="70">
        <v>14</v>
      </c>
      <c r="D463" s="70">
        <v>22</v>
      </c>
      <c r="E463" s="70">
        <v>2017</v>
      </c>
      <c r="F463" s="70" t="s">
        <v>156</v>
      </c>
      <c r="G463" s="1064" t="s">
        <v>2043</v>
      </c>
      <c r="H463" s="70" t="s">
        <v>2044</v>
      </c>
      <c r="I463" s="148"/>
      <c r="J463" s="71">
        <v>4298.7813905773719</v>
      </c>
      <c r="K463" s="71">
        <v>62.107081699533055</v>
      </c>
      <c r="L463" s="71">
        <v>53.546815477778921</v>
      </c>
      <c r="M463" s="71">
        <v>1468.5158273772549</v>
      </c>
      <c r="N463" s="71">
        <v>1296.3659046864302</v>
      </c>
      <c r="O463" s="71">
        <v>705.81483058829349</v>
      </c>
      <c r="P463" s="71">
        <v>494.21245332866761</v>
      </c>
      <c r="Q463" s="71">
        <v>48.439485795037101</v>
      </c>
      <c r="R463" s="71">
        <v>15.202565577366313</v>
      </c>
      <c r="S463" s="71">
        <v>102.58508282547899</v>
      </c>
      <c r="T463" s="72"/>
      <c r="U463" s="71">
        <v>101815990</v>
      </c>
      <c r="V463" s="71">
        <v>23077</v>
      </c>
      <c r="W463" s="71">
        <v>1289</v>
      </c>
      <c r="X463" s="71">
        <v>298300</v>
      </c>
      <c r="Y463" s="71">
        <v>324245</v>
      </c>
      <c r="Z463" s="71">
        <v>422000</v>
      </c>
      <c r="AA463" s="71">
        <v>102365</v>
      </c>
      <c r="AB463" s="71">
        <v>709188</v>
      </c>
      <c r="AC463" s="71">
        <v>2647967.4999999991</v>
      </c>
      <c r="AD463" s="71">
        <v>102.58508282547901</v>
      </c>
      <c r="AE463" s="72"/>
      <c r="AF463" s="71">
        <v>1343555261.4254041</v>
      </c>
      <c r="AG463" s="71">
        <v>43559066.13234435</v>
      </c>
      <c r="AH463" s="71">
        <v>11374783.75638007</v>
      </c>
      <c r="AI463" s="71">
        <v>1824373826.4861851</v>
      </c>
      <c r="AJ463" s="71">
        <v>1662644345.344182</v>
      </c>
      <c r="AK463" s="71">
        <v>0</v>
      </c>
      <c r="AL463" s="71">
        <v>0</v>
      </c>
      <c r="AM463" s="71">
        <v>97418944.436228201</v>
      </c>
      <c r="AN463" s="71">
        <v>0</v>
      </c>
      <c r="AO463" s="71">
        <v>0</v>
      </c>
      <c r="AP463" s="71">
        <v>4982926227.5807228</v>
      </c>
      <c r="AQ463" s="72"/>
      <c r="AR463" s="71">
        <v>9184</v>
      </c>
      <c r="AS463" s="71">
        <v>5608</v>
      </c>
      <c r="AT463" s="71">
        <v>0</v>
      </c>
      <c r="AU463" s="71">
        <v>1</v>
      </c>
      <c r="AV463" s="71">
        <v>0</v>
      </c>
      <c r="AW463" s="71">
        <v>2</v>
      </c>
      <c r="AX463" s="71"/>
      <c r="AY463" s="72"/>
      <c r="AZ463" s="71">
        <v>44194.61</v>
      </c>
      <c r="BA463" s="71">
        <v>193157.38700000031</v>
      </c>
      <c r="BB463" s="71">
        <v>0</v>
      </c>
      <c r="BC463" s="71">
        <v>110</v>
      </c>
      <c r="BD463" s="71">
        <v>0</v>
      </c>
      <c r="BE463" s="71">
        <v>7576.2</v>
      </c>
      <c r="BF463" s="71"/>
      <c r="BG463" s="72"/>
      <c r="BH463" s="71">
        <v>0</v>
      </c>
      <c r="BI463" s="71">
        <v>0</v>
      </c>
      <c r="BJ463" s="71">
        <v>1520.116</v>
      </c>
      <c r="BK463" s="71">
        <v>0</v>
      </c>
      <c r="BL463" s="71">
        <v>295.02</v>
      </c>
      <c r="BM463" s="71">
        <v>0</v>
      </c>
      <c r="BN463" s="72"/>
      <c r="BO463" s="71">
        <v>0</v>
      </c>
      <c r="BP463" s="71">
        <v>0</v>
      </c>
      <c r="BQ463" s="71">
        <v>40</v>
      </c>
      <c r="BR463" s="71">
        <v>0</v>
      </c>
      <c r="BS463" s="71">
        <v>29</v>
      </c>
      <c r="BT463" s="71">
        <v>0</v>
      </c>
      <c r="BU463"/>
      <c r="BV463" s="70">
        <v>1611.329</v>
      </c>
      <c r="BW463" s="70">
        <v>0</v>
      </c>
      <c r="BX463" s="70">
        <v>197.875</v>
      </c>
      <c r="BY463" s="70">
        <v>0</v>
      </c>
      <c r="BZ463" s="70">
        <v>5.9320000000000004</v>
      </c>
      <c r="CA463" s="70">
        <v>0</v>
      </c>
      <c r="CB463" s="70">
        <v>0</v>
      </c>
      <c r="CC463" s="70">
        <v>0</v>
      </c>
      <c r="CD463" s="70">
        <v>0</v>
      </c>
    </row>
    <row r="464" spans="1:82">
      <c r="A464" s="70" t="s">
        <v>2058</v>
      </c>
      <c r="B464" s="70">
        <v>372</v>
      </c>
      <c r="C464" s="70">
        <v>15</v>
      </c>
      <c r="D464" s="70">
        <v>22</v>
      </c>
      <c r="E464" s="70">
        <v>2018</v>
      </c>
      <c r="F464" s="70" t="s">
        <v>183</v>
      </c>
      <c r="G464" s="70" t="s">
        <v>2043</v>
      </c>
      <c r="H464" s="70" t="s">
        <v>2044</v>
      </c>
      <c r="I464" s="148"/>
      <c r="J464" s="71">
        <v>3887.7518681967686</v>
      </c>
      <c r="K464" s="71">
        <v>57.630837183864855</v>
      </c>
      <c r="L464" s="71">
        <v>48.782177889519353</v>
      </c>
      <c r="M464" s="71">
        <v>1365.507662538241</v>
      </c>
      <c r="N464" s="71">
        <v>1049.3422463531595</v>
      </c>
      <c r="O464" s="71">
        <v>698.39979217314101</v>
      </c>
      <c r="P464" s="71">
        <v>492.64842465171796</v>
      </c>
      <c r="Q464" s="71">
        <v>44.952285647405802</v>
      </c>
      <c r="R464" s="71">
        <v>15.216524095169392</v>
      </c>
      <c r="S464" s="71">
        <v>106.49922381535347</v>
      </c>
      <c r="T464" s="72"/>
      <c r="U464" s="71">
        <v>105800909</v>
      </c>
      <c r="V464" s="71">
        <v>23077</v>
      </c>
      <c r="W464" s="71">
        <v>1289</v>
      </c>
      <c r="X464" s="71">
        <v>298300</v>
      </c>
      <c r="Y464" s="71">
        <v>327462</v>
      </c>
      <c r="Z464" s="71">
        <v>425562</v>
      </c>
      <c r="AA464" s="71">
        <v>103067</v>
      </c>
      <c r="AB464" s="71">
        <v>709241</v>
      </c>
      <c r="AC464" s="71">
        <v>2640011.5</v>
      </c>
      <c r="AD464" s="71">
        <v>106.4992238153535</v>
      </c>
      <c r="AE464" s="72"/>
      <c r="AF464" s="71">
        <v>1291326209.270746</v>
      </c>
      <c r="AG464" s="71">
        <v>40247721.379800677</v>
      </c>
      <c r="AH464" s="71">
        <v>10657506.305787699</v>
      </c>
      <c r="AI464" s="71">
        <v>1761755197.372946</v>
      </c>
      <c r="AJ464" s="71">
        <v>1378134350.0217421</v>
      </c>
      <c r="AK464" s="71">
        <v>0</v>
      </c>
      <c r="AL464" s="71">
        <v>0</v>
      </c>
      <c r="AM464" s="71">
        <v>97627811.41224055</v>
      </c>
      <c r="AN464" s="71">
        <v>0</v>
      </c>
      <c r="AO464" s="71">
        <v>0</v>
      </c>
      <c r="AP464" s="71">
        <v>4579748795.7632637</v>
      </c>
      <c r="AQ464" s="72"/>
      <c r="AR464" s="71">
        <v>10297</v>
      </c>
      <c r="AS464" s="71">
        <v>6043</v>
      </c>
      <c r="AT464" s="71">
        <v>0</v>
      </c>
      <c r="AU464" s="71">
        <v>1</v>
      </c>
      <c r="AV464" s="71">
        <v>0</v>
      </c>
      <c r="AW464" s="71">
        <v>2</v>
      </c>
      <c r="AX464" s="71"/>
      <c r="AY464" s="72"/>
      <c r="AZ464" s="71">
        <v>49800.01</v>
      </c>
      <c r="BA464" s="71">
        <v>224391.48699999999</v>
      </c>
      <c r="BB464" s="71">
        <v>0</v>
      </c>
      <c r="BC464" s="71">
        <v>110</v>
      </c>
      <c r="BD464" s="71">
        <v>0</v>
      </c>
      <c r="BE464" s="71">
        <v>7576.2</v>
      </c>
      <c r="BF464" s="71"/>
      <c r="BG464" s="72"/>
      <c r="BH464" s="71">
        <v>0</v>
      </c>
      <c r="BI464" s="71">
        <v>0</v>
      </c>
      <c r="BJ464" s="71">
        <v>1648.3589999999999</v>
      </c>
      <c r="BK464" s="71">
        <v>0</v>
      </c>
      <c r="BL464" s="71">
        <v>280.58300000000003</v>
      </c>
      <c r="BM464" s="71">
        <v>0</v>
      </c>
      <c r="BN464" s="72"/>
      <c r="BO464" s="71">
        <v>0</v>
      </c>
      <c r="BP464" s="71">
        <v>0</v>
      </c>
      <c r="BQ464" s="71">
        <v>41</v>
      </c>
      <c r="BR464" s="71">
        <v>0</v>
      </c>
      <c r="BS464" s="71">
        <v>28</v>
      </c>
      <c r="BT464" s="71">
        <v>0</v>
      </c>
      <c r="BU464"/>
      <c r="BV464" s="70">
        <v>1732.0129999999999</v>
      </c>
      <c r="BW464" s="70">
        <v>0</v>
      </c>
      <c r="BX464" s="70">
        <v>196.929</v>
      </c>
      <c r="BY464" s="70">
        <v>0</v>
      </c>
      <c r="BZ464" s="70">
        <v>0</v>
      </c>
      <c r="CA464" s="70">
        <v>0</v>
      </c>
      <c r="CB464" s="70">
        <v>0</v>
      </c>
      <c r="CC464" s="70">
        <v>0</v>
      </c>
      <c r="CD464" s="70">
        <v>0</v>
      </c>
    </row>
    <row r="465" spans="1:82">
      <c r="A465" s="70" t="s">
        <v>2059</v>
      </c>
      <c r="B465" s="70">
        <v>373</v>
      </c>
      <c r="C465" s="70">
        <v>16</v>
      </c>
      <c r="D465" s="70">
        <v>22</v>
      </c>
      <c r="E465" s="70">
        <v>2019</v>
      </c>
      <c r="F465" s="70" t="s">
        <v>158</v>
      </c>
      <c r="G465" s="70" t="s">
        <v>2043</v>
      </c>
      <c r="H465" s="70" t="s">
        <v>2044</v>
      </c>
      <c r="I465" s="148"/>
      <c r="J465" s="71">
        <v>4009.9549076351932</v>
      </c>
      <c r="K465" s="71">
        <v>51.338509662321606</v>
      </c>
      <c r="L465" s="71">
        <v>48.65894978699454</v>
      </c>
      <c r="M465" s="71">
        <v>1240.0996051784771</v>
      </c>
      <c r="N465" s="71">
        <v>923.59545486825573</v>
      </c>
      <c r="O465" s="71">
        <v>683.88685258346788</v>
      </c>
      <c r="P465" s="71">
        <v>493.01185284502071</v>
      </c>
      <c r="Q465" s="71">
        <v>43.7508794807501</v>
      </c>
      <c r="R465" s="71">
        <v>14.566254585850857</v>
      </c>
      <c r="S465" s="71">
        <v>112.24531264915407</v>
      </c>
      <c r="T465" s="72"/>
      <c r="U465" s="71">
        <v>106565350</v>
      </c>
      <c r="V465" s="71">
        <v>23077</v>
      </c>
      <c r="W465" s="71">
        <v>1289</v>
      </c>
      <c r="X465" s="71">
        <v>298300</v>
      </c>
      <c r="Y465" s="71">
        <v>330998</v>
      </c>
      <c r="Z465" s="71">
        <v>428159</v>
      </c>
      <c r="AA465" s="71">
        <v>102371</v>
      </c>
      <c r="AB465" s="71">
        <v>708973</v>
      </c>
      <c r="AC465" s="71">
        <v>2568584.5</v>
      </c>
      <c r="AD465" s="71">
        <v>112.2453126491541</v>
      </c>
      <c r="AE465" s="72"/>
      <c r="AF465" s="71">
        <v>1373214383.943244</v>
      </c>
      <c r="AG465" s="71">
        <v>39687880.8228103</v>
      </c>
      <c r="AH465" s="71">
        <v>11454165.521100171</v>
      </c>
      <c r="AI465" s="71">
        <v>1743434411.286067</v>
      </c>
      <c r="AJ465" s="71">
        <v>1343479445.604584</v>
      </c>
      <c r="AK465" s="71">
        <v>0</v>
      </c>
      <c r="AL465" s="71">
        <v>0</v>
      </c>
      <c r="AM465" s="71">
        <v>96556785.454113498</v>
      </c>
      <c r="AN465" s="71">
        <v>0</v>
      </c>
      <c r="AO465" s="71">
        <v>0</v>
      </c>
      <c r="AP465" s="71">
        <v>4607827072.6319189</v>
      </c>
      <c r="AQ465" s="72"/>
      <c r="AR465" s="71">
        <v>11748</v>
      </c>
      <c r="AS465" s="71">
        <v>6366</v>
      </c>
      <c r="AT465" s="71">
        <v>0</v>
      </c>
      <c r="AU465" s="71">
        <v>1</v>
      </c>
      <c r="AV465" s="71">
        <v>0</v>
      </c>
      <c r="AW465" s="71">
        <v>2</v>
      </c>
      <c r="AX465" s="71"/>
      <c r="AY465" s="72"/>
      <c r="AZ465" s="71">
        <v>56972.310000000551</v>
      </c>
      <c r="BA465" s="71">
        <v>242257.08699999959</v>
      </c>
      <c r="BB465" s="71">
        <v>0</v>
      </c>
      <c r="BC465" s="71">
        <v>110</v>
      </c>
      <c r="BD465" s="71">
        <v>0</v>
      </c>
      <c r="BE465" s="71">
        <v>7576.2</v>
      </c>
      <c r="BF465" s="71"/>
      <c r="BG465" s="72"/>
      <c r="BH465" s="71">
        <v>0</v>
      </c>
      <c r="BI465" s="71">
        <v>0</v>
      </c>
      <c r="BJ465" s="71">
        <v>1573.204</v>
      </c>
      <c r="BK465" s="71">
        <v>0</v>
      </c>
      <c r="BL465" s="71">
        <v>259.66300000000001</v>
      </c>
      <c r="BM465" s="71">
        <v>0</v>
      </c>
      <c r="BN465" s="72"/>
      <c r="BO465" s="71">
        <v>0</v>
      </c>
      <c r="BP465" s="71">
        <v>0</v>
      </c>
      <c r="BQ465" s="71">
        <v>40</v>
      </c>
      <c r="BR465" s="71">
        <v>0</v>
      </c>
      <c r="BS465" s="71">
        <v>27</v>
      </c>
      <c r="BT465" s="71">
        <v>0</v>
      </c>
      <c r="BU465"/>
      <c r="BV465" s="70">
        <v>1635.902</v>
      </c>
      <c r="BW465" s="70">
        <v>0</v>
      </c>
      <c r="BX465" s="70">
        <v>191.94800000000001</v>
      </c>
      <c r="BY465" s="70">
        <v>0</v>
      </c>
      <c r="BZ465" s="70">
        <v>5.0170000000000003</v>
      </c>
      <c r="CA465" s="70">
        <v>0</v>
      </c>
      <c r="CB465" s="70">
        <v>0</v>
      </c>
      <c r="CC465" s="70">
        <v>0</v>
      </c>
      <c r="CD465" s="70">
        <v>0</v>
      </c>
    </row>
    <row r="466" spans="1:82">
      <c r="A466" s="70" t="s">
        <v>2060</v>
      </c>
      <c r="B466" s="70">
        <v>374</v>
      </c>
      <c r="C466" s="70">
        <v>17</v>
      </c>
      <c r="D466" s="70">
        <v>22</v>
      </c>
      <c r="E466" s="70">
        <v>2020</v>
      </c>
      <c r="F466" s="70" t="s">
        <v>159</v>
      </c>
      <c r="G466" s="70" t="s">
        <v>2043</v>
      </c>
      <c r="H466" s="70" t="s">
        <v>2044</v>
      </c>
      <c r="I466" s="148"/>
      <c r="J466" s="71">
        <v>3644.2347493388811</v>
      </c>
      <c r="K466" s="71">
        <v>58.001374355766437</v>
      </c>
      <c r="L466" s="71">
        <v>45.759768132287647</v>
      </c>
      <c r="M466" s="71">
        <v>1173.7182651588025</v>
      </c>
      <c r="N466" s="71">
        <v>1034.4461773770786</v>
      </c>
      <c r="O466" s="71">
        <v>602.69975760128511</v>
      </c>
      <c r="P466" s="71">
        <v>465.00331776812106</v>
      </c>
      <c r="Q466" s="71">
        <v>41.753331078562098</v>
      </c>
      <c r="R466" s="71">
        <v>14.522208435552965</v>
      </c>
      <c r="S466" s="71">
        <v>110.105536910692</v>
      </c>
      <c r="T466" s="72"/>
      <c r="U466" s="71">
        <v>101272238</v>
      </c>
      <c r="V466" s="71">
        <v>25155</v>
      </c>
      <c r="W466" s="71">
        <v>1433</v>
      </c>
      <c r="X466" s="71">
        <v>315600</v>
      </c>
      <c r="Y466" s="71">
        <v>333913</v>
      </c>
      <c r="Z466" s="71">
        <v>430673</v>
      </c>
      <c r="AA466" s="71">
        <v>102628</v>
      </c>
      <c r="AB466" s="71">
        <v>708155</v>
      </c>
      <c r="AC466" s="71">
        <v>2574348.5</v>
      </c>
      <c r="AD466" s="71">
        <v>110.105536910692</v>
      </c>
      <c r="AE466" s="72"/>
      <c r="AF466" s="71">
        <v>1338992458.8508379</v>
      </c>
      <c r="AG466" s="71">
        <v>42599065.461329564</v>
      </c>
      <c r="AH466" s="71">
        <v>11669224.262906764</v>
      </c>
      <c r="AI466" s="71">
        <v>1700996227.0336478</v>
      </c>
      <c r="AJ466" s="71">
        <v>1576223227.9745829</v>
      </c>
      <c r="AK466" s="71"/>
      <c r="AL466" s="71"/>
      <c r="AM466" s="71">
        <v>92422095.266148359</v>
      </c>
      <c r="AN466" s="71"/>
      <c r="AO466" s="71"/>
      <c r="AP466" s="71">
        <v>4762902298.849453</v>
      </c>
      <c r="AQ466" s="72"/>
      <c r="AR466" s="71">
        <v>13195</v>
      </c>
      <c r="AS466" s="71">
        <v>6478</v>
      </c>
      <c r="AT466" s="71">
        <v>0</v>
      </c>
      <c r="AU466" s="71">
        <v>1</v>
      </c>
      <c r="AV466" s="71">
        <v>0</v>
      </c>
      <c r="AW466" s="71">
        <v>2</v>
      </c>
      <c r="AX466" s="71"/>
      <c r="AY466" s="72"/>
      <c r="AZ466" s="71">
        <v>64469.970000000991</v>
      </c>
      <c r="BA466" s="71">
        <v>250016.48699999909</v>
      </c>
      <c r="BB466" s="71">
        <v>0</v>
      </c>
      <c r="BC466" s="71">
        <v>110</v>
      </c>
      <c r="BD466" s="71">
        <v>0</v>
      </c>
      <c r="BE466" s="71">
        <v>7576.2</v>
      </c>
      <c r="BF466" s="71"/>
      <c r="BG466" s="72"/>
      <c r="BH466" s="71">
        <v>0</v>
      </c>
      <c r="BI466" s="71">
        <v>0</v>
      </c>
      <c r="BJ466" s="71">
        <v>1262.9760000000001</v>
      </c>
      <c r="BK466" s="71">
        <v>0</v>
      </c>
      <c r="BL466" s="71">
        <v>239.72400000000002</v>
      </c>
      <c r="BM466" s="71">
        <v>0</v>
      </c>
      <c r="BN466" s="72"/>
      <c r="BO466" s="71">
        <v>0</v>
      </c>
      <c r="BP466" s="71">
        <v>0</v>
      </c>
      <c r="BQ466" s="71">
        <v>39</v>
      </c>
      <c r="BR466" s="71">
        <v>0</v>
      </c>
      <c r="BS466" s="71">
        <v>27</v>
      </c>
      <c r="BT466" s="71">
        <v>0</v>
      </c>
      <c r="BU466"/>
      <c r="BV466" s="70">
        <v>1429.1479999999999</v>
      </c>
      <c r="BW466" s="70">
        <v>0</v>
      </c>
      <c r="BX466" s="70">
        <v>73.552000000000007</v>
      </c>
      <c r="BY466" s="70">
        <v>0</v>
      </c>
      <c r="BZ466" s="70">
        <v>0</v>
      </c>
      <c r="CA466" s="70">
        <v>0</v>
      </c>
      <c r="CB466" s="70">
        <v>0</v>
      </c>
      <c r="CC466" s="70">
        <v>0</v>
      </c>
      <c r="CD466" s="70">
        <v>0</v>
      </c>
    </row>
    <row r="467" spans="1:82">
      <c r="A467" s="70" t="s">
        <v>2061</v>
      </c>
      <c r="B467" s="70">
        <v>374</v>
      </c>
      <c r="C467" s="70">
        <v>18</v>
      </c>
      <c r="D467" s="70">
        <v>22</v>
      </c>
      <c r="E467" s="70">
        <v>2021</v>
      </c>
      <c r="F467" s="70" t="s">
        <v>160</v>
      </c>
      <c r="G467" s="70" t="s">
        <v>2043</v>
      </c>
      <c r="H467" s="70" t="s">
        <v>2044</v>
      </c>
      <c r="I467" s="148"/>
      <c r="J467" s="71">
        <v>3510.6541114864522</v>
      </c>
      <c r="K467" s="71">
        <v>63.9656296864447</v>
      </c>
      <c r="L467" s="71">
        <v>40.65374747142409</v>
      </c>
      <c r="M467" s="71">
        <v>1333.0598811513648</v>
      </c>
      <c r="N467" s="71">
        <v>1062.0616254089589</v>
      </c>
      <c r="O467" s="71">
        <v>586.66955163178</v>
      </c>
      <c r="P467" s="71">
        <v>478.84709019246475</v>
      </c>
      <c r="Q467" s="71">
        <v>41.132958129097503</v>
      </c>
      <c r="R467" s="71">
        <v>11.629489648362215</v>
      </c>
      <c r="S467" s="71">
        <v>98.11500657711855</v>
      </c>
      <c r="T467" s="72"/>
      <c r="U467" s="71">
        <v>106907744</v>
      </c>
      <c r="V467" s="71">
        <v>25155</v>
      </c>
      <c r="W467" s="71">
        <v>1433</v>
      </c>
      <c r="X467" s="71">
        <v>315600</v>
      </c>
      <c r="Y467" s="71">
        <v>334975</v>
      </c>
      <c r="Z467" s="71">
        <v>431649</v>
      </c>
      <c r="AA467" s="71">
        <v>103053</v>
      </c>
      <c r="AB467" s="71">
        <v>704487</v>
      </c>
      <c r="AC467" s="71">
        <v>1999951.9999999995</v>
      </c>
      <c r="AD467" s="71">
        <v>98.11500657711855</v>
      </c>
      <c r="AE467" s="72"/>
      <c r="AF467" s="71">
        <v>1243857946.1879683</v>
      </c>
      <c r="AG467" s="71">
        <v>45543459.756998591</v>
      </c>
      <c r="AH467" s="71">
        <v>10257659.207874129</v>
      </c>
      <c r="AI467" s="71">
        <v>1961069994.4552591</v>
      </c>
      <c r="AJ467" s="71">
        <v>1589548690.4713609</v>
      </c>
      <c r="AK467" s="71">
        <v>0</v>
      </c>
      <c r="AL467" s="71">
        <v>0</v>
      </c>
      <c r="AM467" s="71">
        <v>92473702.530055657</v>
      </c>
      <c r="AN467" s="71">
        <v>0</v>
      </c>
      <c r="AO467" s="71">
        <v>0</v>
      </c>
      <c r="AP467" s="71">
        <v>4942751452.6095171</v>
      </c>
      <c r="AQ467" s="72"/>
      <c r="AR467" s="71">
        <v>14697</v>
      </c>
      <c r="AS467" s="71">
        <v>6539</v>
      </c>
      <c r="AT467" s="71">
        <v>0</v>
      </c>
      <c r="AU467" s="71">
        <v>1</v>
      </c>
      <c r="AV467" s="71">
        <v>0</v>
      </c>
      <c r="AW467" s="71">
        <v>3</v>
      </c>
      <c r="AX467" s="71"/>
      <c r="AY467" s="72"/>
      <c r="AZ467" s="71">
        <v>72565.270000001445</v>
      </c>
      <c r="BA467" s="71">
        <v>257494.6869999991</v>
      </c>
      <c r="BB467" s="71">
        <v>0</v>
      </c>
      <c r="BC467" s="71">
        <v>110</v>
      </c>
      <c r="BD467" s="71">
        <v>0</v>
      </c>
      <c r="BE467" s="71">
        <v>8486.2000000000007</v>
      </c>
      <c r="BF467" s="71"/>
      <c r="BG467" s="72"/>
      <c r="BH467" s="71">
        <v>0</v>
      </c>
      <c r="BI467" s="71">
        <v>0</v>
      </c>
      <c r="BJ467" s="71">
        <v>1473.2840000000001</v>
      </c>
      <c r="BK467" s="71">
        <v>0</v>
      </c>
      <c r="BL467" s="71">
        <v>230.56500000000003</v>
      </c>
      <c r="BM467" s="71">
        <v>0</v>
      </c>
      <c r="BN467" s="72"/>
      <c r="BO467" s="71">
        <v>0</v>
      </c>
      <c r="BP467" s="71">
        <v>0</v>
      </c>
      <c r="BQ467" s="71">
        <v>38</v>
      </c>
      <c r="BR467" s="71">
        <v>0</v>
      </c>
      <c r="BS467" s="71">
        <v>27</v>
      </c>
      <c r="BT467" s="71">
        <v>0</v>
      </c>
      <c r="BU467"/>
      <c r="BV467" s="70">
        <v>1501.241</v>
      </c>
      <c r="BW467" s="70">
        <v>0</v>
      </c>
      <c r="BX467" s="70">
        <v>198.12200000000001</v>
      </c>
      <c r="BY467" s="70">
        <v>0</v>
      </c>
      <c r="BZ467" s="70">
        <v>4.4859999999999998</v>
      </c>
      <c r="CA467" s="70">
        <v>0</v>
      </c>
      <c r="CB467" s="70">
        <v>0</v>
      </c>
      <c r="CC467" s="70">
        <v>0</v>
      </c>
      <c r="CD467" s="70">
        <v>0</v>
      </c>
    </row>
    <row r="468" spans="1:82">
      <c r="A468" s="70" t="s">
        <v>2062</v>
      </c>
      <c r="B468" s="70">
        <v>374</v>
      </c>
      <c r="C468" s="70">
        <v>19</v>
      </c>
      <c r="D468" s="70">
        <v>22</v>
      </c>
      <c r="E468" s="70">
        <v>2022</v>
      </c>
      <c r="F468" s="70" t="s">
        <v>161</v>
      </c>
      <c r="G468" s="70" t="s">
        <v>2043</v>
      </c>
      <c r="H468" s="70" t="s">
        <v>2044</v>
      </c>
      <c r="I468" s="148"/>
      <c r="J468" s="71">
        <v>3431.9969776763191</v>
      </c>
      <c r="K468" s="71">
        <v>58.860267038015586</v>
      </c>
      <c r="L468" s="71">
        <v>30.296562658240603</v>
      </c>
      <c r="M468" s="71">
        <v>1269.4082222176175</v>
      </c>
      <c r="N468" s="71">
        <v>1077.31602169499</v>
      </c>
      <c r="O468" s="71">
        <v>622.58226745610102</v>
      </c>
      <c r="P468" s="71">
        <v>475.2360407437551</v>
      </c>
      <c r="Q468" s="71">
        <v>41.327806836823299</v>
      </c>
      <c r="R468" s="71">
        <v>10.536175891895054</v>
      </c>
      <c r="S468" s="71">
        <v>88.519564274858951</v>
      </c>
      <c r="T468" s="72"/>
      <c r="U468" s="71">
        <v>113009933</v>
      </c>
      <c r="V468" s="71">
        <v>25155</v>
      </c>
      <c r="W468" s="71">
        <v>1433</v>
      </c>
      <c r="X468" s="71">
        <v>315600</v>
      </c>
      <c r="Y468" s="71">
        <v>337895</v>
      </c>
      <c r="Z468" s="71">
        <v>435218</v>
      </c>
      <c r="AA468" s="71">
        <v>103835</v>
      </c>
      <c r="AB468" s="71">
        <v>702020</v>
      </c>
      <c r="AC468" s="71">
        <v>1834688.9999999995</v>
      </c>
      <c r="AD468" s="71">
        <v>88.519564274858951</v>
      </c>
      <c r="AE468" s="72"/>
      <c r="AF468" s="71">
        <v>1107011821.8374529</v>
      </c>
      <c r="AG468" s="71">
        <v>45672373.152975097</v>
      </c>
      <c r="AH468" s="71">
        <v>8467331.6731428001</v>
      </c>
      <c r="AI468" s="71">
        <v>1788191405.7033811</v>
      </c>
      <c r="AJ468" s="71">
        <v>1641044109.1019404</v>
      </c>
      <c r="AK468" s="71">
        <v>0</v>
      </c>
      <c r="AL468" s="71">
        <v>0</v>
      </c>
      <c r="AM468" s="71">
        <v>90649943.21968326</v>
      </c>
      <c r="AN468" s="71">
        <v>0</v>
      </c>
      <c r="AO468" s="71">
        <v>0</v>
      </c>
      <c r="AP468" s="71">
        <v>4681036984.6885757</v>
      </c>
      <c r="AQ468" s="72"/>
      <c r="AR468" s="71">
        <v>16297</v>
      </c>
      <c r="AS468" s="71">
        <v>6572</v>
      </c>
      <c r="AT468" s="71">
        <v>0</v>
      </c>
      <c r="AU468" s="71">
        <v>1</v>
      </c>
      <c r="AV468" s="71">
        <v>0</v>
      </c>
      <c r="AW468" s="71">
        <v>3</v>
      </c>
      <c r="AX468" s="71"/>
      <c r="AY468" s="72"/>
      <c r="AZ468" s="71">
        <v>81146.970000000438</v>
      </c>
      <c r="BA468" s="71">
        <v>271917.88699999911</v>
      </c>
      <c r="BB468" s="71">
        <v>0</v>
      </c>
      <c r="BC468" s="71">
        <v>110</v>
      </c>
      <c r="BD468" s="71">
        <v>0</v>
      </c>
      <c r="BE468" s="71">
        <v>8486.2000000000007</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2063</v>
      </c>
      <c r="B469" s="70">
        <v>374</v>
      </c>
      <c r="C469" s="70">
        <v>20</v>
      </c>
      <c r="D469" s="70">
        <v>22</v>
      </c>
      <c r="E469" s="70">
        <v>2023</v>
      </c>
      <c r="F469" s="70" t="s">
        <v>1539</v>
      </c>
      <c r="G469" s="70" t="s">
        <v>2043</v>
      </c>
      <c r="H469" s="70" t="s">
        <v>2044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18240</v>
      </c>
      <c r="AS469" s="71">
        <v>6607</v>
      </c>
      <c r="AT469" s="71">
        <v>0</v>
      </c>
      <c r="AU469" s="71">
        <v>1</v>
      </c>
      <c r="AV469" s="71">
        <v>0</v>
      </c>
      <c r="AW469" s="71">
        <v>3</v>
      </c>
      <c r="AX469" s="71"/>
      <c r="AY469" s="72"/>
      <c r="AZ469" s="71">
        <v>90648.469999997644</v>
      </c>
      <c r="BA469" s="71">
        <v>275405.68699999899</v>
      </c>
      <c r="BB469" s="71">
        <v>0</v>
      </c>
      <c r="BC469" s="71">
        <v>110</v>
      </c>
      <c r="BD469" s="71">
        <v>0</v>
      </c>
      <c r="BE469" s="71">
        <v>8486.2000000000007</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2064</v>
      </c>
      <c r="B470" s="70">
        <v>374</v>
      </c>
      <c r="C470" s="70">
        <v>21</v>
      </c>
      <c r="D470" s="70">
        <v>22</v>
      </c>
      <c r="E470" s="70">
        <v>2024</v>
      </c>
      <c r="F470" s="70" t="s">
        <v>1585</v>
      </c>
      <c r="G470" s="70" t="s">
        <v>2043</v>
      </c>
      <c r="H470" s="70" t="s">
        <v>2044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2065</v>
      </c>
      <c r="B471" s="70">
        <v>409</v>
      </c>
      <c r="C471" s="70">
        <v>1</v>
      </c>
      <c r="D471" s="70">
        <v>25</v>
      </c>
      <c r="E471" s="70">
        <v>1990</v>
      </c>
      <c r="F471" s="70" t="s">
        <v>787</v>
      </c>
      <c r="G471" s="70" t="s">
        <v>2066</v>
      </c>
      <c r="H471" s="70" t="s">
        <v>2067</v>
      </c>
      <c r="I471" s="148"/>
      <c r="J471" s="71">
        <v>310.02780334565517</v>
      </c>
      <c r="K471" s="71">
        <v>59.926645786257438</v>
      </c>
      <c r="L471" s="71">
        <v>9.0862260608523666</v>
      </c>
      <c r="M471" s="71">
        <v>390.15084955081079</v>
      </c>
      <c r="N471" s="71">
        <v>525.3419717093567</v>
      </c>
      <c r="O471" s="71">
        <v>417.68080658507188</v>
      </c>
      <c r="P471" s="71">
        <v>402.29216312054882</v>
      </c>
      <c r="Q471" s="71">
        <v>38.872835954864101</v>
      </c>
      <c r="R471" s="71">
        <v>0</v>
      </c>
      <c r="S471" s="71">
        <v>48.884478094696142</v>
      </c>
      <c r="T471" s="72"/>
      <c r="U471" s="71">
        <v>77335080</v>
      </c>
      <c r="V471" s="71">
        <v>23009</v>
      </c>
      <c r="W471" s="71">
        <v>83</v>
      </c>
      <c r="X471" s="71">
        <v>162739</v>
      </c>
      <c r="Y471" s="71">
        <v>229974</v>
      </c>
      <c r="Z471" s="71">
        <v>171797</v>
      </c>
      <c r="AA471" s="71">
        <v>97681</v>
      </c>
      <c r="AB471" s="71">
        <v>631163</v>
      </c>
      <c r="AC471" s="71">
        <v>0</v>
      </c>
      <c r="AD471" s="71">
        <v>48.884478094696142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2068</v>
      </c>
      <c r="B472" s="70">
        <v>410</v>
      </c>
      <c r="C472" s="70">
        <v>2</v>
      </c>
      <c r="D472" s="70">
        <v>25</v>
      </c>
      <c r="E472" s="70">
        <v>2005</v>
      </c>
      <c r="F472" s="70" t="s">
        <v>789</v>
      </c>
      <c r="G472" s="70" t="s">
        <v>2066</v>
      </c>
      <c r="H472" s="70" t="s">
        <v>2067</v>
      </c>
      <c r="I472" s="148"/>
      <c r="J472" s="71">
        <v>282.57767542087993</v>
      </c>
      <c r="K472" s="71">
        <v>34.357307800813118</v>
      </c>
      <c r="L472" s="71">
        <v>4.745390961680263</v>
      </c>
      <c r="M472" s="71">
        <v>589.86457008135937</v>
      </c>
      <c r="N472" s="71">
        <v>749.84689044017682</v>
      </c>
      <c r="O472" s="71">
        <v>389.91436096860951</v>
      </c>
      <c r="P472" s="71">
        <v>329.603749634103</v>
      </c>
      <c r="Q472" s="71">
        <v>36.771135261130901</v>
      </c>
      <c r="R472" s="71">
        <v>0</v>
      </c>
      <c r="S472" s="71">
        <v>39.657655741093592</v>
      </c>
      <c r="T472" s="72"/>
      <c r="U472" s="71">
        <v>35908982</v>
      </c>
      <c r="V472" s="71">
        <v>16101</v>
      </c>
      <c r="W472" s="71">
        <v>57</v>
      </c>
      <c r="X472" s="71">
        <v>140476</v>
      </c>
      <c r="Y472" s="71">
        <v>283307</v>
      </c>
      <c r="Z472" s="71">
        <v>185586</v>
      </c>
      <c r="AA472" s="71">
        <v>65545</v>
      </c>
      <c r="AB472" s="71">
        <v>624146</v>
      </c>
      <c r="AC472" s="71">
        <v>0</v>
      </c>
      <c r="AD472" s="71">
        <v>39.657655741093592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2069</v>
      </c>
      <c r="B473" s="70">
        <v>411</v>
      </c>
      <c r="C473" s="70">
        <v>3</v>
      </c>
      <c r="D473" s="70">
        <v>25</v>
      </c>
      <c r="E473" s="70">
        <v>2006</v>
      </c>
      <c r="F473" s="70" t="s">
        <v>790</v>
      </c>
      <c r="G473" s="70" t="s">
        <v>2066</v>
      </c>
      <c r="H473" s="70" t="s">
        <v>2067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2070</v>
      </c>
      <c r="B474" s="70">
        <v>412</v>
      </c>
      <c r="C474" s="70">
        <v>4</v>
      </c>
      <c r="D474" s="70">
        <v>25</v>
      </c>
      <c r="E474" s="70">
        <v>2007</v>
      </c>
      <c r="F474" s="70" t="s">
        <v>791</v>
      </c>
      <c r="G474" s="70" t="s">
        <v>2066</v>
      </c>
      <c r="H474" s="70" t="s">
        <v>2067</v>
      </c>
      <c r="I474" s="148"/>
      <c r="J474" s="71">
        <v>314.41128717556592</v>
      </c>
      <c r="K474" s="71">
        <v>46.014570754326293</v>
      </c>
      <c r="L474" s="71">
        <v>8.5946506047764277</v>
      </c>
      <c r="M474" s="71">
        <v>674.69753812286365</v>
      </c>
      <c r="N474" s="71">
        <v>813.06342473161146</v>
      </c>
      <c r="O474" s="71">
        <v>371.44146927599519</v>
      </c>
      <c r="P474" s="71">
        <v>326.67821472673768</v>
      </c>
      <c r="Q474" s="71">
        <v>39.303982894721798</v>
      </c>
      <c r="R474" s="71">
        <v>0</v>
      </c>
      <c r="S474" s="71">
        <v>43.401863919869932</v>
      </c>
      <c r="T474" s="72"/>
      <c r="U474" s="71">
        <v>34581505</v>
      </c>
      <c r="V474" s="71">
        <v>19414</v>
      </c>
      <c r="W474" s="71">
        <v>77</v>
      </c>
      <c r="X474" s="71">
        <v>172110</v>
      </c>
      <c r="Y474" s="71">
        <v>292676</v>
      </c>
      <c r="Z474" s="71">
        <v>183786</v>
      </c>
      <c r="AA474" s="71">
        <v>63973</v>
      </c>
      <c r="AB474" s="71">
        <v>631860</v>
      </c>
      <c r="AC474" s="71">
        <v>0</v>
      </c>
      <c r="AD474" s="71">
        <v>43.401863919869932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2071</v>
      </c>
      <c r="B475" s="70">
        <v>413</v>
      </c>
      <c r="C475" s="70">
        <v>5</v>
      </c>
      <c r="D475" s="70">
        <v>25</v>
      </c>
      <c r="E475" s="70">
        <v>2008</v>
      </c>
      <c r="F475" s="70" t="s">
        <v>792</v>
      </c>
      <c r="G475" s="70" t="s">
        <v>2066</v>
      </c>
      <c r="H475" s="70" t="s">
        <v>2067</v>
      </c>
      <c r="I475" s="148"/>
      <c r="J475" s="71">
        <v>243.6367574631337</v>
      </c>
      <c r="K475" s="71">
        <v>36.501538311126758</v>
      </c>
      <c r="L475" s="71">
        <v>7.6911269208973367</v>
      </c>
      <c r="M475" s="71">
        <v>673.27883331138923</v>
      </c>
      <c r="N475" s="71">
        <v>814.46402891677883</v>
      </c>
      <c r="O475" s="71">
        <v>355.26370147010101</v>
      </c>
      <c r="P475" s="71">
        <v>319.4250968028237</v>
      </c>
      <c r="Q475" s="71">
        <v>39.055599338356899</v>
      </c>
      <c r="R475" s="71">
        <v>0</v>
      </c>
      <c r="S475" s="71">
        <v>53.160096556408021</v>
      </c>
      <c r="T475" s="72"/>
      <c r="U475" s="71">
        <v>34173434</v>
      </c>
      <c r="V475" s="71">
        <v>19414</v>
      </c>
      <c r="W475" s="71">
        <v>77</v>
      </c>
      <c r="X475" s="71">
        <v>172110</v>
      </c>
      <c r="Y475" s="71">
        <v>298213</v>
      </c>
      <c r="Z475" s="71">
        <v>181951</v>
      </c>
      <c r="AA475" s="71">
        <v>62624</v>
      </c>
      <c r="AB475" s="71">
        <v>638194</v>
      </c>
      <c r="AC475" s="71">
        <v>0</v>
      </c>
      <c r="AD475" s="71">
        <v>53.160096556408021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2072</v>
      </c>
      <c r="B476" s="70">
        <v>414</v>
      </c>
      <c r="C476" s="70">
        <v>6</v>
      </c>
      <c r="D476" s="70">
        <v>25</v>
      </c>
      <c r="E476" s="70">
        <v>2009</v>
      </c>
      <c r="F476" s="70" t="s">
        <v>176</v>
      </c>
      <c r="G476" s="70" t="s">
        <v>2066</v>
      </c>
      <c r="H476" s="70" t="s">
        <v>2067</v>
      </c>
      <c r="I476" s="148"/>
      <c r="J476" s="71">
        <v>202.34337857266809</v>
      </c>
      <c r="K476" s="71">
        <v>37.171631525090852</v>
      </c>
      <c r="L476" s="71">
        <v>11.30137402163113</v>
      </c>
      <c r="M476" s="71">
        <v>642.75479632590827</v>
      </c>
      <c r="N476" s="71">
        <v>753.56131471270112</v>
      </c>
      <c r="O476" s="71">
        <v>357.21716181332152</v>
      </c>
      <c r="P476" s="71">
        <v>303.43359847636071</v>
      </c>
      <c r="Q476" s="71">
        <v>37.489690319883699</v>
      </c>
      <c r="R476" s="71">
        <v>0</v>
      </c>
      <c r="S476" s="71">
        <v>59.992981680990127</v>
      </c>
      <c r="T476" s="72"/>
      <c r="U476" s="71">
        <v>24996176</v>
      </c>
      <c r="V476" s="71">
        <v>22794</v>
      </c>
      <c r="W476" s="71">
        <v>109</v>
      </c>
      <c r="X476" s="71">
        <v>187746</v>
      </c>
      <c r="Y476" s="71">
        <v>302346</v>
      </c>
      <c r="Z476" s="71">
        <v>180582</v>
      </c>
      <c r="AA476" s="71">
        <v>61072</v>
      </c>
      <c r="AB476" s="71">
        <v>643077</v>
      </c>
      <c r="AC476" s="71">
        <v>0</v>
      </c>
      <c r="AD476" s="71">
        <v>59.992981680990127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91.468999999999994</v>
      </c>
      <c r="BK476" s="71">
        <v>0</v>
      </c>
      <c r="BL476" s="71">
        <v>156.67699999999999</v>
      </c>
      <c r="BM476" s="71">
        <v>0</v>
      </c>
      <c r="BN476" s="72"/>
      <c r="BO476" s="71">
        <v>0</v>
      </c>
      <c r="BP476" s="71">
        <v>0</v>
      </c>
      <c r="BQ476" s="71">
        <v>4</v>
      </c>
      <c r="BR476" s="71">
        <v>0</v>
      </c>
      <c r="BS476" s="71">
        <v>10</v>
      </c>
      <c r="BT476" s="71">
        <v>0</v>
      </c>
      <c r="BU476"/>
      <c r="BV476" s="70">
        <v>167.749</v>
      </c>
      <c r="BW476" s="70">
        <v>0</v>
      </c>
      <c r="BX476" s="70">
        <v>60.4</v>
      </c>
      <c r="BY476" s="70">
        <v>0</v>
      </c>
      <c r="BZ476" s="70">
        <v>19.997</v>
      </c>
      <c r="CA476" s="70">
        <v>0</v>
      </c>
      <c r="CB476" s="70">
        <v>0</v>
      </c>
      <c r="CC476" s="70">
        <v>0</v>
      </c>
      <c r="CD476" s="70">
        <v>0</v>
      </c>
    </row>
    <row r="477" spans="1:82">
      <c r="A477" s="70" t="s">
        <v>2073</v>
      </c>
      <c r="B477" s="70">
        <v>415</v>
      </c>
      <c r="C477" s="70">
        <v>7</v>
      </c>
      <c r="D477" s="70">
        <v>25</v>
      </c>
      <c r="E477" s="70">
        <v>2010</v>
      </c>
      <c r="F477" s="70" t="s">
        <v>177</v>
      </c>
      <c r="G477" s="70" t="s">
        <v>2066</v>
      </c>
      <c r="H477" s="70" t="s">
        <v>2067</v>
      </c>
      <c r="I477" s="148"/>
      <c r="J477" s="71">
        <v>185.3934360150146</v>
      </c>
      <c r="K477" s="71">
        <v>33.32291323984326</v>
      </c>
      <c r="L477" s="71">
        <v>10.556080338774869</v>
      </c>
      <c r="M477" s="71">
        <v>650.23178416663291</v>
      </c>
      <c r="N477" s="71">
        <v>771.31896138046363</v>
      </c>
      <c r="O477" s="71">
        <v>352.0345161732335</v>
      </c>
      <c r="P477" s="71">
        <v>307.58759108838962</v>
      </c>
      <c r="Q477" s="71">
        <v>39.263339422333402</v>
      </c>
      <c r="R477" s="71">
        <v>0</v>
      </c>
      <c r="S477" s="71">
        <v>73.023871975003317</v>
      </c>
      <c r="T477" s="72"/>
      <c r="U477" s="71">
        <v>24480501</v>
      </c>
      <c r="V477" s="71">
        <v>22794</v>
      </c>
      <c r="W477" s="71">
        <v>109</v>
      </c>
      <c r="X477" s="71">
        <v>187746</v>
      </c>
      <c r="Y477" s="71">
        <v>305264</v>
      </c>
      <c r="Z477" s="71">
        <v>178789</v>
      </c>
      <c r="AA477" s="71">
        <v>60362</v>
      </c>
      <c r="AB477" s="71">
        <v>645365</v>
      </c>
      <c r="AC477" s="71">
        <v>0</v>
      </c>
      <c r="AD477" s="71">
        <v>73.023871975003317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81.331999999999994</v>
      </c>
      <c r="BK477" s="71">
        <v>0</v>
      </c>
      <c r="BL477" s="71">
        <v>145.42399999999998</v>
      </c>
      <c r="BM477" s="71">
        <v>0</v>
      </c>
      <c r="BN477" s="72"/>
      <c r="BO477" s="71">
        <v>0</v>
      </c>
      <c r="BP477" s="71">
        <v>0</v>
      </c>
      <c r="BQ477" s="71">
        <v>4</v>
      </c>
      <c r="BR477" s="71">
        <v>0</v>
      </c>
      <c r="BS477" s="71">
        <v>10</v>
      </c>
      <c r="BT477" s="71">
        <v>0</v>
      </c>
      <c r="BU477"/>
      <c r="BV477" s="70">
        <v>151.214</v>
      </c>
      <c r="BW477" s="70">
        <v>0</v>
      </c>
      <c r="BX477" s="70">
        <v>59.7</v>
      </c>
      <c r="BY477" s="70">
        <v>0</v>
      </c>
      <c r="BZ477" s="70">
        <v>15.842000000000001</v>
      </c>
      <c r="CA477" s="70">
        <v>0</v>
      </c>
      <c r="CB477" s="70">
        <v>0</v>
      </c>
      <c r="CC477" s="70">
        <v>0</v>
      </c>
      <c r="CD477" s="70">
        <v>0</v>
      </c>
    </row>
    <row r="478" spans="1:82">
      <c r="A478" s="70" t="s">
        <v>2074</v>
      </c>
      <c r="B478" s="70">
        <v>416</v>
      </c>
      <c r="C478" s="70">
        <v>8</v>
      </c>
      <c r="D478" s="70">
        <v>25</v>
      </c>
      <c r="E478" s="70">
        <v>2011</v>
      </c>
      <c r="F478" s="70" t="s">
        <v>178</v>
      </c>
      <c r="G478" s="70" t="s">
        <v>2066</v>
      </c>
      <c r="H478" s="70" t="s">
        <v>2067</v>
      </c>
      <c r="I478" s="148"/>
      <c r="J478" s="71">
        <v>236.58950300218029</v>
      </c>
      <c r="K478" s="71">
        <v>50.305979195737329</v>
      </c>
      <c r="L478" s="71">
        <v>4.654476362258297</v>
      </c>
      <c r="M478" s="71">
        <v>826.84841979101714</v>
      </c>
      <c r="N478" s="71">
        <v>896.64570437012219</v>
      </c>
      <c r="O478" s="71">
        <v>343.85927402572747</v>
      </c>
      <c r="P478" s="71">
        <v>297.5458153398182</v>
      </c>
      <c r="Q478" s="71">
        <v>45.3401936996245</v>
      </c>
      <c r="R478" s="71">
        <v>0</v>
      </c>
      <c r="S478" s="71">
        <v>72.691237695686041</v>
      </c>
      <c r="T478" s="72"/>
      <c r="U478" s="71">
        <v>29352655</v>
      </c>
      <c r="V478" s="71">
        <v>22794</v>
      </c>
      <c r="W478" s="71">
        <v>109</v>
      </c>
      <c r="X478" s="71">
        <v>187746</v>
      </c>
      <c r="Y478" s="71">
        <v>307217</v>
      </c>
      <c r="Z478" s="71">
        <v>178431</v>
      </c>
      <c r="AA478" s="71">
        <v>60129</v>
      </c>
      <c r="AB478" s="71">
        <v>646083</v>
      </c>
      <c r="AC478" s="71">
        <v>0</v>
      </c>
      <c r="AD478" s="71">
        <v>72.691237695686041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84.096999999999994</v>
      </c>
      <c r="BK478" s="71">
        <v>0</v>
      </c>
      <c r="BL478" s="71">
        <v>136.405</v>
      </c>
      <c r="BM478" s="71">
        <v>0</v>
      </c>
      <c r="BN478" s="72"/>
      <c r="BO478" s="71">
        <v>0</v>
      </c>
      <c r="BP478" s="71">
        <v>0</v>
      </c>
      <c r="BQ478" s="71">
        <v>4</v>
      </c>
      <c r="BR478" s="71">
        <v>0</v>
      </c>
      <c r="BS478" s="71">
        <v>10</v>
      </c>
      <c r="BT478" s="71">
        <v>0</v>
      </c>
      <c r="BU478"/>
      <c r="BV478" s="70">
        <v>155.40199999999999</v>
      </c>
      <c r="BW478" s="70">
        <v>0</v>
      </c>
      <c r="BX478" s="70">
        <v>65.099999999999994</v>
      </c>
      <c r="BY478" s="70">
        <v>0</v>
      </c>
      <c r="BZ478" s="70">
        <v>0</v>
      </c>
      <c r="CA478" s="70">
        <v>0</v>
      </c>
      <c r="CB478" s="70">
        <v>0</v>
      </c>
      <c r="CC478" s="70">
        <v>0</v>
      </c>
      <c r="CD478" s="70">
        <v>0</v>
      </c>
    </row>
    <row r="479" spans="1:82">
      <c r="A479" s="70" t="s">
        <v>2075</v>
      </c>
      <c r="B479" s="70">
        <v>417</v>
      </c>
      <c r="C479" s="70">
        <v>9</v>
      </c>
      <c r="D479" s="70">
        <v>25</v>
      </c>
      <c r="E479" s="70">
        <v>2012</v>
      </c>
      <c r="F479" s="70" t="s">
        <v>179</v>
      </c>
      <c r="G479" s="70" t="s">
        <v>2066</v>
      </c>
      <c r="H479" s="70" t="s">
        <v>2067</v>
      </c>
      <c r="I479" s="148"/>
      <c r="J479" s="71">
        <v>244.29276507012821</v>
      </c>
      <c r="K479" s="71">
        <v>49.62329896704076</v>
      </c>
      <c r="L479" s="71">
        <v>4.6081765770304486</v>
      </c>
      <c r="M479" s="71">
        <v>870.60022987687898</v>
      </c>
      <c r="N479" s="71">
        <v>980.02530412063356</v>
      </c>
      <c r="O479" s="71">
        <v>342.68678669975213</v>
      </c>
      <c r="P479" s="71">
        <v>297.06890069766507</v>
      </c>
      <c r="Q479" s="71">
        <v>51.053672697240302</v>
      </c>
      <c r="R479" s="71">
        <v>0</v>
      </c>
      <c r="S479" s="71">
        <v>73.529803718608662</v>
      </c>
      <c r="T479" s="72"/>
      <c r="U479" s="71">
        <v>32681769</v>
      </c>
      <c r="V479" s="71">
        <v>22794</v>
      </c>
      <c r="W479" s="71">
        <v>109</v>
      </c>
      <c r="X479" s="71">
        <v>187746</v>
      </c>
      <c r="Y479" s="71">
        <v>318045</v>
      </c>
      <c r="Z479" s="71">
        <v>179233</v>
      </c>
      <c r="AA479" s="71">
        <v>59693</v>
      </c>
      <c r="AB479" s="71">
        <v>669592</v>
      </c>
      <c r="AC479" s="71">
        <v>0</v>
      </c>
      <c r="AD479" s="71">
        <v>73.529803718608662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98.927000000000007</v>
      </c>
      <c r="BK479" s="71">
        <v>0</v>
      </c>
      <c r="BL479" s="71">
        <v>91.677000000000007</v>
      </c>
      <c r="BM479" s="71">
        <v>0</v>
      </c>
      <c r="BN479" s="72"/>
      <c r="BO479" s="71">
        <v>0</v>
      </c>
      <c r="BP479" s="71">
        <v>0</v>
      </c>
      <c r="BQ479" s="71">
        <v>4</v>
      </c>
      <c r="BR479" s="71">
        <v>0</v>
      </c>
      <c r="BS479" s="71">
        <v>9</v>
      </c>
      <c r="BT479" s="71">
        <v>0</v>
      </c>
      <c r="BU479"/>
      <c r="BV479" s="70">
        <v>175.22499999999999</v>
      </c>
      <c r="BW479" s="70">
        <v>0</v>
      </c>
      <c r="BX479" s="70">
        <v>0</v>
      </c>
      <c r="BY479" s="70">
        <v>0</v>
      </c>
      <c r="BZ479" s="70">
        <v>15.379</v>
      </c>
      <c r="CA479" s="70">
        <v>0</v>
      </c>
      <c r="CB479" s="70">
        <v>0</v>
      </c>
      <c r="CC479" s="70">
        <v>0</v>
      </c>
      <c r="CD479" s="70">
        <v>0</v>
      </c>
    </row>
    <row r="480" spans="1:82">
      <c r="A480" s="70" t="s">
        <v>2076</v>
      </c>
      <c r="B480" s="70">
        <v>418</v>
      </c>
      <c r="C480" s="70">
        <v>10</v>
      </c>
      <c r="D480" s="70">
        <v>25</v>
      </c>
      <c r="E480" s="70">
        <v>2013</v>
      </c>
      <c r="F480" s="70" t="s">
        <v>180</v>
      </c>
      <c r="G480" s="70" t="s">
        <v>2066</v>
      </c>
      <c r="H480" s="70" t="s">
        <v>2067</v>
      </c>
      <c r="I480" s="148"/>
      <c r="J480" s="71">
        <v>203.72447422034071</v>
      </c>
      <c r="K480" s="71">
        <v>42.791573758089058</v>
      </c>
      <c r="L480" s="71">
        <v>4.2235085697674224</v>
      </c>
      <c r="M480" s="71">
        <v>926.33552550450759</v>
      </c>
      <c r="N480" s="71">
        <v>946.4550391041081</v>
      </c>
      <c r="O480" s="71">
        <v>330.47644469720211</v>
      </c>
      <c r="P480" s="71">
        <v>298.1582862863151</v>
      </c>
      <c r="Q480" s="71">
        <v>51.857560478773202</v>
      </c>
      <c r="R480" s="71">
        <v>0</v>
      </c>
      <c r="S480" s="71">
        <v>75.511424997240198</v>
      </c>
      <c r="T480" s="72"/>
      <c r="U480" s="71">
        <v>26371932</v>
      </c>
      <c r="V480" s="71">
        <v>22794</v>
      </c>
      <c r="W480" s="71">
        <v>109</v>
      </c>
      <c r="X480" s="71">
        <v>187746</v>
      </c>
      <c r="Y480" s="71">
        <v>319486</v>
      </c>
      <c r="Z480" s="71">
        <v>180564</v>
      </c>
      <c r="AA480" s="71">
        <v>59687</v>
      </c>
      <c r="AB480" s="71">
        <v>670385</v>
      </c>
      <c r="AC480" s="71">
        <v>0</v>
      </c>
      <c r="AD480" s="71">
        <v>75.511424997240198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111.31100000000001</v>
      </c>
      <c r="BK480" s="71">
        <v>0</v>
      </c>
      <c r="BL480" s="71">
        <v>180.59399999999999</v>
      </c>
      <c r="BM480" s="71">
        <v>0</v>
      </c>
      <c r="BN480" s="72"/>
      <c r="BO480" s="71">
        <v>0</v>
      </c>
      <c r="BP480" s="71">
        <v>0</v>
      </c>
      <c r="BQ480" s="71">
        <v>4</v>
      </c>
      <c r="BR480" s="71">
        <v>0</v>
      </c>
      <c r="BS480" s="71">
        <v>10</v>
      </c>
      <c r="BT480" s="71">
        <v>0</v>
      </c>
      <c r="BU480"/>
      <c r="BV480" s="70">
        <v>198.00800000000001</v>
      </c>
      <c r="BW480" s="70">
        <v>0</v>
      </c>
      <c r="BX480" s="70">
        <v>80.662000000000006</v>
      </c>
      <c r="BY480" s="70">
        <v>0</v>
      </c>
      <c r="BZ480" s="70">
        <v>13.234999999999999</v>
      </c>
      <c r="CA480" s="70">
        <v>0</v>
      </c>
      <c r="CB480" s="70">
        <v>0</v>
      </c>
      <c r="CC480" s="70">
        <v>0</v>
      </c>
      <c r="CD480" s="70">
        <v>0</v>
      </c>
    </row>
    <row r="481" spans="1:82">
      <c r="A481" s="70" t="s">
        <v>2077</v>
      </c>
      <c r="B481" s="70">
        <v>419</v>
      </c>
      <c r="C481" s="70">
        <v>11</v>
      </c>
      <c r="D481" s="70">
        <v>25</v>
      </c>
      <c r="E481" s="70">
        <v>2014</v>
      </c>
      <c r="F481" s="70" t="s">
        <v>181</v>
      </c>
      <c r="G481" s="70" t="s">
        <v>2066</v>
      </c>
      <c r="H481" s="70" t="s">
        <v>2067</v>
      </c>
      <c r="I481" s="148"/>
      <c r="J481" s="71">
        <v>152.8091843327004</v>
      </c>
      <c r="K481" s="71">
        <v>37.826876972647447</v>
      </c>
      <c r="L481" s="71">
        <v>16.548249490609969</v>
      </c>
      <c r="M481" s="71">
        <v>859.12294777212571</v>
      </c>
      <c r="N481" s="71">
        <v>861.42139233768989</v>
      </c>
      <c r="O481" s="71">
        <v>314.63491426566168</v>
      </c>
      <c r="P481" s="71">
        <v>300.180072452508</v>
      </c>
      <c r="Q481" s="71">
        <v>50.030774552876203</v>
      </c>
      <c r="R481" s="71">
        <v>0</v>
      </c>
      <c r="S481" s="71">
        <v>71.485696386145108</v>
      </c>
      <c r="T481" s="72"/>
      <c r="U481" s="71">
        <v>22689403</v>
      </c>
      <c r="V481" s="71">
        <v>19266</v>
      </c>
      <c r="W481" s="71">
        <v>187</v>
      </c>
      <c r="X481" s="71">
        <v>192292</v>
      </c>
      <c r="Y481" s="71">
        <v>324120</v>
      </c>
      <c r="Z481" s="71">
        <v>181058</v>
      </c>
      <c r="AA481" s="71">
        <v>59781</v>
      </c>
      <c r="AB481" s="71">
        <v>674111</v>
      </c>
      <c r="AC481" s="71">
        <v>0</v>
      </c>
      <c r="AD481" s="71">
        <v>71.485696386145108</v>
      </c>
      <c r="AE481" s="72"/>
      <c r="AF481" s="71"/>
      <c r="AG481" s="71"/>
      <c r="AH481" s="71"/>
      <c r="AI481" s="71"/>
      <c r="AJ481" s="71"/>
      <c r="AK481" s="71"/>
      <c r="AL481" s="71"/>
      <c r="AM481" s="71"/>
      <c r="AN481" s="71"/>
      <c r="AO481" s="71"/>
      <c r="AP481" s="71"/>
      <c r="AQ481" s="72"/>
      <c r="AR481" s="71">
        <v>4689</v>
      </c>
      <c r="AS481" s="71">
        <v>189</v>
      </c>
      <c r="AT481" s="71">
        <v>0</v>
      </c>
      <c r="AU481" s="71">
        <v>0</v>
      </c>
      <c r="AV481" s="71">
        <v>0</v>
      </c>
      <c r="AW481" s="71">
        <v>1</v>
      </c>
      <c r="AX481" s="71"/>
      <c r="AY481" s="72"/>
      <c r="AZ481" s="71">
        <v>16736.599999999999</v>
      </c>
      <c r="BA481" s="71">
        <v>3224.5</v>
      </c>
      <c r="BB481" s="71">
        <v>0</v>
      </c>
      <c r="BC481" s="71">
        <v>0</v>
      </c>
      <c r="BD481" s="71">
        <v>0</v>
      </c>
      <c r="BE481" s="71">
        <v>8424</v>
      </c>
      <c r="BF481" s="71"/>
      <c r="BG481" s="72"/>
      <c r="BH481" s="71">
        <v>0</v>
      </c>
      <c r="BI481" s="71">
        <v>0</v>
      </c>
      <c r="BJ481" s="71">
        <v>116.685</v>
      </c>
      <c r="BK481" s="71">
        <v>0</v>
      </c>
      <c r="BL481" s="71">
        <v>176.98999999999998</v>
      </c>
      <c r="BM481" s="71">
        <v>0</v>
      </c>
      <c r="BN481" s="72"/>
      <c r="BO481" s="71">
        <v>0</v>
      </c>
      <c r="BP481" s="71">
        <v>0</v>
      </c>
      <c r="BQ481" s="71">
        <v>4</v>
      </c>
      <c r="BR481" s="71">
        <v>0</v>
      </c>
      <c r="BS481" s="71">
        <v>10</v>
      </c>
      <c r="BT481" s="71">
        <v>0</v>
      </c>
      <c r="BU481"/>
      <c r="BV481" s="70">
        <v>198.68199999999999</v>
      </c>
      <c r="BW481" s="70">
        <v>0</v>
      </c>
      <c r="BX481" s="70">
        <v>82.623000000000005</v>
      </c>
      <c r="BY481" s="70">
        <v>0</v>
      </c>
      <c r="BZ481" s="70">
        <v>12.37</v>
      </c>
      <c r="CA481" s="70">
        <v>0</v>
      </c>
      <c r="CB481" s="70">
        <v>0</v>
      </c>
      <c r="CC481" s="70">
        <v>0</v>
      </c>
      <c r="CD481" s="70">
        <v>0</v>
      </c>
    </row>
    <row r="482" spans="1:82">
      <c r="A482" s="70" t="s">
        <v>2078</v>
      </c>
      <c r="B482" s="70">
        <v>420</v>
      </c>
      <c r="C482" s="70">
        <v>12</v>
      </c>
      <c r="D482" s="70">
        <v>25</v>
      </c>
      <c r="E482" s="70">
        <v>2015</v>
      </c>
      <c r="F482" s="70" t="s">
        <v>182</v>
      </c>
      <c r="G482" s="1064" t="s">
        <v>2066</v>
      </c>
      <c r="H482" s="70" t="s">
        <v>2067</v>
      </c>
      <c r="I482" s="148"/>
      <c r="J482" s="71">
        <v>201.55577655535649</v>
      </c>
      <c r="K482" s="71">
        <v>40.229399161702808</v>
      </c>
      <c r="L482" s="71">
        <v>20.626953853752369</v>
      </c>
      <c r="M482" s="71">
        <v>914.0547617196836</v>
      </c>
      <c r="N482" s="71">
        <v>871.83817303622823</v>
      </c>
      <c r="O482" s="71">
        <v>314.34491551329222</v>
      </c>
      <c r="P482" s="71">
        <v>300.37200458530401</v>
      </c>
      <c r="Q482" s="71">
        <v>49.304719000222001</v>
      </c>
      <c r="R482" s="71">
        <v>0</v>
      </c>
      <c r="S482" s="71">
        <v>77.201626315737045</v>
      </c>
      <c r="T482" s="72"/>
      <c r="U482" s="71">
        <v>27149469</v>
      </c>
      <c r="V482" s="71">
        <v>19266</v>
      </c>
      <c r="W482" s="71">
        <v>187</v>
      </c>
      <c r="X482" s="71">
        <v>192292</v>
      </c>
      <c r="Y482" s="71">
        <v>329506</v>
      </c>
      <c r="Z482" s="71">
        <v>182632</v>
      </c>
      <c r="AA482" s="71">
        <v>59772</v>
      </c>
      <c r="AB482" s="71">
        <v>678623</v>
      </c>
      <c r="AC482" s="71">
        <v>0</v>
      </c>
      <c r="AD482" s="71">
        <v>77.201626315737045</v>
      </c>
      <c r="AE482" s="72"/>
      <c r="AF482" s="71">
        <v>273014296.41979063</v>
      </c>
      <c r="AG482" s="71">
        <v>33344918.255638711</v>
      </c>
      <c r="AH482" s="71">
        <v>4203971.8738687811</v>
      </c>
      <c r="AI482" s="71">
        <v>1125100747.133477</v>
      </c>
      <c r="AJ482" s="71">
        <v>1286107930.7703581</v>
      </c>
      <c r="AK482" s="71">
        <v>0</v>
      </c>
      <c r="AL482" s="71">
        <v>0</v>
      </c>
      <c r="AM482" s="71">
        <v>93002435.433582053</v>
      </c>
      <c r="AN482" s="71">
        <v>0</v>
      </c>
      <c r="AO482" s="71">
        <v>0</v>
      </c>
      <c r="AP482" s="71">
        <v>2814774299.8867149</v>
      </c>
      <c r="AQ482" s="72"/>
      <c r="AR482" s="71">
        <v>5038</v>
      </c>
      <c r="AS482" s="71">
        <v>263</v>
      </c>
      <c r="AT482" s="71">
        <v>0</v>
      </c>
      <c r="AU482" s="71">
        <v>0</v>
      </c>
      <c r="AV482" s="71">
        <v>0</v>
      </c>
      <c r="AW482" s="71">
        <v>1</v>
      </c>
      <c r="AX482" s="71"/>
      <c r="AY482" s="72"/>
      <c r="AZ482" s="71">
        <v>18139</v>
      </c>
      <c r="BA482" s="71">
        <v>5224.5</v>
      </c>
      <c r="BB482" s="71">
        <v>0</v>
      </c>
      <c r="BC482" s="71">
        <v>0</v>
      </c>
      <c r="BD482" s="71">
        <v>0</v>
      </c>
      <c r="BE482" s="71">
        <v>8424</v>
      </c>
      <c r="BF482" s="71"/>
      <c r="BG482" s="72"/>
      <c r="BH482" s="71">
        <v>0</v>
      </c>
      <c r="BI482" s="71">
        <v>0</v>
      </c>
      <c r="BJ482" s="71">
        <v>108.864</v>
      </c>
      <c r="BK482" s="71">
        <v>0</v>
      </c>
      <c r="BL482" s="71">
        <v>164.73399999999998</v>
      </c>
      <c r="BM482" s="71">
        <v>0</v>
      </c>
      <c r="BN482" s="72"/>
      <c r="BO482" s="71">
        <v>0</v>
      </c>
      <c r="BP482" s="71">
        <v>0</v>
      </c>
      <c r="BQ482" s="71">
        <v>4</v>
      </c>
      <c r="BR482" s="71">
        <v>0</v>
      </c>
      <c r="BS482" s="71">
        <v>10</v>
      </c>
      <c r="BT482" s="71">
        <v>0</v>
      </c>
      <c r="BU482"/>
      <c r="BV482" s="70">
        <v>185.88399999999999</v>
      </c>
      <c r="BW482" s="70">
        <v>0</v>
      </c>
      <c r="BX482" s="70">
        <v>80.438000000000002</v>
      </c>
      <c r="BY482" s="70">
        <v>0</v>
      </c>
      <c r="BZ482" s="70">
        <v>7.2759999999999998</v>
      </c>
      <c r="CA482" s="70">
        <v>0</v>
      </c>
      <c r="CB482" s="70">
        <v>0</v>
      </c>
      <c r="CC482" s="70">
        <v>0</v>
      </c>
      <c r="CD482" s="70">
        <v>0</v>
      </c>
    </row>
    <row r="483" spans="1:82">
      <c r="A483" s="70" t="s">
        <v>2079</v>
      </c>
      <c r="B483" s="70">
        <v>421</v>
      </c>
      <c r="C483" s="70">
        <v>13</v>
      </c>
      <c r="D483" s="70">
        <v>25</v>
      </c>
      <c r="E483" s="70">
        <v>2016</v>
      </c>
      <c r="F483" s="70" t="s">
        <v>155</v>
      </c>
      <c r="G483" s="1064" t="s">
        <v>2066</v>
      </c>
      <c r="H483" s="70" t="s">
        <v>2067</v>
      </c>
      <c r="I483" s="148"/>
      <c r="J483" s="71">
        <v>165.31706409889864</v>
      </c>
      <c r="K483" s="71">
        <v>41.435812156555748</v>
      </c>
      <c r="L483" s="71">
        <v>23.30934839545624</v>
      </c>
      <c r="M483" s="71">
        <v>704.05782769887242</v>
      </c>
      <c r="N483" s="71">
        <v>839.63880464268834</v>
      </c>
      <c r="O483" s="71">
        <v>312.17525661698187</v>
      </c>
      <c r="P483" s="71">
        <v>294.47741897955206</v>
      </c>
      <c r="Q483" s="71">
        <v>48.120258566565653</v>
      </c>
      <c r="R483" s="71">
        <v>0</v>
      </c>
      <c r="S483" s="71">
        <v>95.41168195615208</v>
      </c>
      <c r="T483" s="72"/>
      <c r="U483" s="71">
        <v>26038152</v>
      </c>
      <c r="V483" s="71">
        <v>19266</v>
      </c>
      <c r="W483" s="71">
        <v>187</v>
      </c>
      <c r="X483" s="71">
        <v>192292</v>
      </c>
      <c r="Y483" s="71">
        <v>334551</v>
      </c>
      <c r="Z483" s="71">
        <v>183601</v>
      </c>
      <c r="AA483" s="71">
        <v>60608</v>
      </c>
      <c r="AB483" s="71">
        <v>681281</v>
      </c>
      <c r="AC483" s="71">
        <v>0</v>
      </c>
      <c r="AD483" s="71">
        <v>95.41168195615208</v>
      </c>
      <c r="AE483" s="72"/>
      <c r="AF483" s="71">
        <v>237873335.98878419</v>
      </c>
      <c r="AG483" s="71">
        <v>32778939.060716029</v>
      </c>
      <c r="AH483" s="71">
        <v>3615482.6455233209</v>
      </c>
      <c r="AI483" s="71">
        <v>1087819988.6742561</v>
      </c>
      <c r="AJ483" s="71">
        <v>1178342711.48668</v>
      </c>
      <c r="AK483" s="71">
        <v>0</v>
      </c>
      <c r="AL483" s="71">
        <v>0</v>
      </c>
      <c r="AM483" s="71">
        <v>93439239.951006338</v>
      </c>
      <c r="AN483" s="71">
        <v>0</v>
      </c>
      <c r="AO483" s="71">
        <v>0</v>
      </c>
      <c r="AP483" s="71">
        <v>2633869697.8069663</v>
      </c>
      <c r="AQ483" s="72"/>
      <c r="AR483" s="71">
        <v>5368</v>
      </c>
      <c r="AS483" s="71">
        <v>304</v>
      </c>
      <c r="AT483" s="71">
        <v>0</v>
      </c>
      <c r="AU483" s="71">
        <v>0</v>
      </c>
      <c r="AV483" s="71">
        <v>0</v>
      </c>
      <c r="AW483" s="71">
        <v>1</v>
      </c>
      <c r="AX483" s="71"/>
      <c r="AY483" s="72"/>
      <c r="AZ483" s="71">
        <v>19484.099999999999</v>
      </c>
      <c r="BA483" s="71">
        <v>5909.6</v>
      </c>
      <c r="BB483" s="71">
        <v>0</v>
      </c>
      <c r="BC483" s="71">
        <v>0</v>
      </c>
      <c r="BD483" s="71">
        <v>0</v>
      </c>
      <c r="BE483" s="71">
        <v>8424</v>
      </c>
      <c r="BF483" s="71"/>
      <c r="BG483" s="72"/>
      <c r="BH483" s="71">
        <v>0</v>
      </c>
      <c r="BI483" s="71">
        <v>0</v>
      </c>
      <c r="BJ483" s="71">
        <v>113.148</v>
      </c>
      <c r="BK483" s="71">
        <v>0</v>
      </c>
      <c r="BL483" s="71">
        <v>148.86599999999999</v>
      </c>
      <c r="BM483" s="71">
        <v>0</v>
      </c>
      <c r="BN483" s="72"/>
      <c r="BO483" s="71">
        <v>0</v>
      </c>
      <c r="BP483" s="71">
        <v>0</v>
      </c>
      <c r="BQ483" s="71">
        <v>4</v>
      </c>
      <c r="BR483" s="71">
        <v>0</v>
      </c>
      <c r="BS483" s="71">
        <v>9</v>
      </c>
      <c r="BT483" s="71">
        <v>0</v>
      </c>
      <c r="BU483"/>
      <c r="BV483" s="70">
        <v>183.12700000000001</v>
      </c>
      <c r="BW483" s="70">
        <v>0</v>
      </c>
      <c r="BX483" s="70">
        <v>78.887</v>
      </c>
      <c r="BY483" s="70">
        <v>0</v>
      </c>
      <c r="BZ483" s="70">
        <v>0</v>
      </c>
      <c r="CA483" s="70">
        <v>0</v>
      </c>
      <c r="CB483" s="70">
        <v>0</v>
      </c>
      <c r="CC483" s="70">
        <v>0</v>
      </c>
      <c r="CD483" s="70">
        <v>0</v>
      </c>
    </row>
    <row r="484" spans="1:82">
      <c r="A484" s="70" t="s">
        <v>2080</v>
      </c>
      <c r="B484" s="70">
        <v>422</v>
      </c>
      <c r="C484" s="70">
        <v>14</v>
      </c>
      <c r="D484" s="70">
        <v>25</v>
      </c>
      <c r="E484" s="70">
        <v>2017</v>
      </c>
      <c r="F484" s="70" t="s">
        <v>156</v>
      </c>
      <c r="G484" s="70" t="s">
        <v>2066</v>
      </c>
      <c r="H484" s="70" t="s">
        <v>2067</v>
      </c>
      <c r="I484" s="148"/>
      <c r="J484" s="71">
        <v>149.27774752483978</v>
      </c>
      <c r="K484" s="71">
        <v>42.389563364996548</v>
      </c>
      <c r="L484" s="71">
        <v>19.197537064462221</v>
      </c>
      <c r="M484" s="71">
        <v>706.34797041421177</v>
      </c>
      <c r="N484" s="71">
        <v>872.69127710931741</v>
      </c>
      <c r="O484" s="71">
        <v>307.00269055403703</v>
      </c>
      <c r="P484" s="71">
        <v>290.81118669713567</v>
      </c>
      <c r="Q484" s="71">
        <v>46.817910370382499</v>
      </c>
      <c r="R484" s="71">
        <v>0</v>
      </c>
      <c r="S484" s="71">
        <v>100.60057233156127</v>
      </c>
      <c r="T484" s="72"/>
      <c r="U484" s="71">
        <v>25397428</v>
      </c>
      <c r="V484" s="71">
        <v>19266</v>
      </c>
      <c r="W484" s="71">
        <v>187</v>
      </c>
      <c r="X484" s="71">
        <v>192292</v>
      </c>
      <c r="Y484" s="71">
        <v>340838</v>
      </c>
      <c r="Z484" s="71">
        <v>183554</v>
      </c>
      <c r="AA484" s="71">
        <v>60235</v>
      </c>
      <c r="AB484" s="71">
        <v>685447</v>
      </c>
      <c r="AC484" s="71">
        <v>0</v>
      </c>
      <c r="AD484" s="71">
        <v>100.6005723315613</v>
      </c>
      <c r="AE484" s="72"/>
      <c r="AF484" s="71">
        <v>220723531.694291</v>
      </c>
      <c r="AG484" s="71">
        <v>34281129.942846641</v>
      </c>
      <c r="AH484" s="71">
        <v>4046114.8251519701</v>
      </c>
      <c r="AI484" s="71">
        <v>1138520424.5665519</v>
      </c>
      <c r="AJ484" s="71">
        <v>1294225265.8301389</v>
      </c>
      <c r="AK484" s="71">
        <v>0</v>
      </c>
      <c r="AL484" s="71">
        <v>0</v>
      </c>
      <c r="AM484" s="71">
        <v>94157717.286501348</v>
      </c>
      <c r="AN484" s="71">
        <v>0</v>
      </c>
      <c r="AO484" s="71">
        <v>0</v>
      </c>
      <c r="AP484" s="71">
        <v>2785954184.1454816</v>
      </c>
      <c r="AQ484" s="72"/>
      <c r="AR484" s="71">
        <v>5560</v>
      </c>
      <c r="AS484" s="71">
        <v>328</v>
      </c>
      <c r="AT484" s="71">
        <v>0</v>
      </c>
      <c r="AU484" s="71">
        <v>0</v>
      </c>
      <c r="AV484" s="71">
        <v>0</v>
      </c>
      <c r="AW484" s="71">
        <v>1</v>
      </c>
      <c r="AX484" s="71"/>
      <c r="AY484" s="72"/>
      <c r="AZ484" s="71">
        <v>20286.099999999999</v>
      </c>
      <c r="BA484" s="71">
        <v>6320.8000000000038</v>
      </c>
      <c r="BB484" s="71">
        <v>0</v>
      </c>
      <c r="BC484" s="71">
        <v>0</v>
      </c>
      <c r="BD484" s="71">
        <v>0</v>
      </c>
      <c r="BE484" s="71">
        <v>8424</v>
      </c>
      <c r="BF484" s="71"/>
      <c r="BG484" s="72"/>
      <c r="BH484" s="71">
        <v>0</v>
      </c>
      <c r="BI484" s="71">
        <v>0</v>
      </c>
      <c r="BJ484" s="71">
        <v>110.419</v>
      </c>
      <c r="BK484" s="71">
        <v>0</v>
      </c>
      <c r="BL484" s="71">
        <v>175.07099999999997</v>
      </c>
      <c r="BM484" s="71">
        <v>0</v>
      </c>
      <c r="BN484" s="72"/>
      <c r="BO484" s="71">
        <v>0</v>
      </c>
      <c r="BP484" s="71">
        <v>0</v>
      </c>
      <c r="BQ484" s="71">
        <v>4</v>
      </c>
      <c r="BR484" s="71">
        <v>0</v>
      </c>
      <c r="BS484" s="71">
        <v>9</v>
      </c>
      <c r="BT484" s="71">
        <v>0</v>
      </c>
      <c r="BU484"/>
      <c r="BV484" s="70">
        <v>178.245</v>
      </c>
      <c r="BW484" s="70">
        <v>0</v>
      </c>
      <c r="BX484" s="70">
        <v>98.317999999999998</v>
      </c>
      <c r="BY484" s="70">
        <v>0</v>
      </c>
      <c r="BZ484" s="70">
        <v>8.9269999999999996</v>
      </c>
      <c r="CA484" s="70">
        <v>0</v>
      </c>
      <c r="CB484" s="70">
        <v>0</v>
      </c>
      <c r="CC484" s="70">
        <v>0</v>
      </c>
      <c r="CD484" s="70">
        <v>0</v>
      </c>
    </row>
    <row r="485" spans="1:82">
      <c r="A485" s="70" t="s">
        <v>2081</v>
      </c>
      <c r="B485" s="70">
        <v>423</v>
      </c>
      <c r="C485" s="70">
        <v>15</v>
      </c>
      <c r="D485" s="70">
        <v>25</v>
      </c>
      <c r="E485" s="70">
        <v>2018</v>
      </c>
      <c r="F485" s="70" t="s">
        <v>183</v>
      </c>
      <c r="G485" s="70" t="s">
        <v>2066</v>
      </c>
      <c r="H485" s="70" t="s">
        <v>2067</v>
      </c>
      <c r="I485" s="148"/>
      <c r="J485" s="71">
        <v>142.73860485050318</v>
      </c>
      <c r="K485" s="71">
        <v>39.851373446099572</v>
      </c>
      <c r="L485" s="71">
        <v>17.940675067433961</v>
      </c>
      <c r="M485" s="71">
        <v>700.96207836636654</v>
      </c>
      <c r="N485" s="71">
        <v>844.65106770834541</v>
      </c>
      <c r="O485" s="71">
        <v>301.95851547106435</v>
      </c>
      <c r="P485" s="71">
        <v>288.00242105174266</v>
      </c>
      <c r="Q485" s="71">
        <v>43.638464352267697</v>
      </c>
      <c r="R485" s="71">
        <v>0</v>
      </c>
      <c r="S485" s="71">
        <v>104.9546413581123</v>
      </c>
      <c r="T485" s="72"/>
      <c r="U485" s="71">
        <v>24535333</v>
      </c>
      <c r="V485" s="71">
        <v>19266</v>
      </c>
      <c r="W485" s="71">
        <v>187</v>
      </c>
      <c r="X485" s="71">
        <v>192292</v>
      </c>
      <c r="Y485" s="71">
        <v>346739</v>
      </c>
      <c r="Z485" s="71">
        <v>183995</v>
      </c>
      <c r="AA485" s="71">
        <v>60253</v>
      </c>
      <c r="AB485" s="71">
        <v>688512</v>
      </c>
      <c r="AC485" s="71">
        <v>0</v>
      </c>
      <c r="AD485" s="71">
        <v>104.9546413581123</v>
      </c>
      <c r="AE485" s="72"/>
      <c r="AF485" s="71">
        <v>207395959.86291891</v>
      </c>
      <c r="AG485" s="71">
        <v>30404897.578431319</v>
      </c>
      <c r="AH485" s="71">
        <v>3853994.0216483148</v>
      </c>
      <c r="AI485" s="71">
        <v>1090254286.417578</v>
      </c>
      <c r="AJ485" s="71">
        <v>1228416985.704082</v>
      </c>
      <c r="AK485" s="71">
        <v>0</v>
      </c>
      <c r="AL485" s="71">
        <v>0</v>
      </c>
      <c r="AM485" s="71">
        <v>94774441.538298771</v>
      </c>
      <c r="AN485" s="71">
        <v>0</v>
      </c>
      <c r="AO485" s="71">
        <v>0</v>
      </c>
      <c r="AP485" s="71">
        <v>2655100565.1229572</v>
      </c>
      <c r="AQ485" s="72"/>
      <c r="AR485" s="71">
        <v>5813</v>
      </c>
      <c r="AS485" s="71">
        <v>363</v>
      </c>
      <c r="AT485" s="71">
        <v>0</v>
      </c>
      <c r="AU485" s="71">
        <v>0</v>
      </c>
      <c r="AV485" s="71">
        <v>0</v>
      </c>
      <c r="AW485" s="71">
        <v>1</v>
      </c>
      <c r="AX485" s="71"/>
      <c r="AY485" s="72"/>
      <c r="AZ485" s="71">
        <v>21330.199999999979</v>
      </c>
      <c r="BA485" s="71">
        <v>6845.8</v>
      </c>
      <c r="BB485" s="71">
        <v>0</v>
      </c>
      <c r="BC485" s="71">
        <v>0</v>
      </c>
      <c r="BD485" s="71">
        <v>0</v>
      </c>
      <c r="BE485" s="71">
        <v>8424</v>
      </c>
      <c r="BF485" s="71"/>
      <c r="BG485" s="72"/>
      <c r="BH485" s="71">
        <v>0</v>
      </c>
      <c r="BI485" s="71">
        <v>0</v>
      </c>
      <c r="BJ485" s="71">
        <v>107.73099999999999</v>
      </c>
      <c r="BK485" s="71">
        <v>0</v>
      </c>
      <c r="BL485" s="71">
        <v>169.011</v>
      </c>
      <c r="BM485" s="71">
        <v>0</v>
      </c>
      <c r="BN485" s="72"/>
      <c r="BO485" s="71">
        <v>0</v>
      </c>
      <c r="BP485" s="71">
        <v>0</v>
      </c>
      <c r="BQ485" s="71">
        <v>4</v>
      </c>
      <c r="BR485" s="71">
        <v>0</v>
      </c>
      <c r="BS485" s="71">
        <v>9</v>
      </c>
      <c r="BT485" s="71">
        <v>0</v>
      </c>
      <c r="BU485"/>
      <c r="BV485" s="70">
        <v>179.17599999999999</v>
      </c>
      <c r="BW485" s="70">
        <v>0</v>
      </c>
      <c r="BX485" s="70">
        <v>87.66</v>
      </c>
      <c r="BY485" s="70">
        <v>0</v>
      </c>
      <c r="BZ485" s="70">
        <v>9.9060000000000006</v>
      </c>
      <c r="CA485" s="70">
        <v>0</v>
      </c>
      <c r="CB485" s="70">
        <v>0</v>
      </c>
      <c r="CC485" s="70">
        <v>0</v>
      </c>
      <c r="CD485" s="70">
        <v>0</v>
      </c>
    </row>
    <row r="486" spans="1:82">
      <c r="A486" s="70" t="s">
        <v>2082</v>
      </c>
      <c r="B486" s="70">
        <v>424</v>
      </c>
      <c r="C486" s="70">
        <v>16</v>
      </c>
      <c r="D486" s="70">
        <v>25</v>
      </c>
      <c r="E486" s="70">
        <v>2019</v>
      </c>
      <c r="F486" s="70" t="s">
        <v>158</v>
      </c>
      <c r="G486" s="70" t="s">
        <v>2066</v>
      </c>
      <c r="H486" s="70" t="s">
        <v>2067</v>
      </c>
      <c r="I486" s="148"/>
      <c r="J486" s="71">
        <v>141.08012775935825</v>
      </c>
      <c r="K486" s="71">
        <v>36.087866761347158</v>
      </c>
      <c r="L486" s="71">
        <v>18.190723604527356</v>
      </c>
      <c r="M486" s="71">
        <v>678.21205761365297</v>
      </c>
      <c r="N486" s="71">
        <v>805.03029966012173</v>
      </c>
      <c r="O486" s="71">
        <v>293.02613901342141</v>
      </c>
      <c r="P486" s="71">
        <v>286.57207904135902</v>
      </c>
      <c r="Q486" s="71">
        <v>42.6601513503104</v>
      </c>
      <c r="R486" s="71">
        <v>0</v>
      </c>
      <c r="S486" s="71">
        <v>108.21609950375866</v>
      </c>
      <c r="T486" s="72"/>
      <c r="U486" s="71">
        <v>25356939</v>
      </c>
      <c r="V486" s="71">
        <v>19266</v>
      </c>
      <c r="W486" s="71">
        <v>187</v>
      </c>
      <c r="X486" s="71">
        <v>192292</v>
      </c>
      <c r="Y486" s="71">
        <v>352835</v>
      </c>
      <c r="Z486" s="71">
        <v>183454</v>
      </c>
      <c r="AA486" s="71">
        <v>59505</v>
      </c>
      <c r="AB486" s="71">
        <v>691298</v>
      </c>
      <c r="AC486" s="71">
        <v>0</v>
      </c>
      <c r="AD486" s="71">
        <v>108.2160995037587</v>
      </c>
      <c r="AE486" s="72"/>
      <c r="AF486" s="71">
        <v>215649263.5412235</v>
      </c>
      <c r="AG486" s="71">
        <v>29326516.432070639</v>
      </c>
      <c r="AH486" s="71">
        <v>4096701.615363338</v>
      </c>
      <c r="AI486" s="71">
        <v>1100801785.640682</v>
      </c>
      <c r="AJ486" s="71">
        <v>1214431752.620445</v>
      </c>
      <c r="AK486" s="71">
        <v>0</v>
      </c>
      <c r="AL486" s="71">
        <v>0</v>
      </c>
      <c r="AM486" s="71">
        <v>94149583.511442259</v>
      </c>
      <c r="AN486" s="71">
        <v>0</v>
      </c>
      <c r="AO486" s="71">
        <v>0</v>
      </c>
      <c r="AP486" s="71">
        <v>2658455603.3612266</v>
      </c>
      <c r="AQ486" s="72"/>
      <c r="AR486" s="71">
        <v>6101</v>
      </c>
      <c r="AS486" s="71">
        <v>378</v>
      </c>
      <c r="AT486" s="71">
        <v>0</v>
      </c>
      <c r="AU486" s="71">
        <v>1</v>
      </c>
      <c r="AV486" s="71">
        <v>0</v>
      </c>
      <c r="AW486" s="71">
        <v>1</v>
      </c>
      <c r="AX486" s="71"/>
      <c r="AY486" s="72"/>
      <c r="AZ486" s="71">
        <v>22492.59999999998</v>
      </c>
      <c r="BA486" s="71">
        <v>7050.2000000000016</v>
      </c>
      <c r="BB486" s="71">
        <v>0</v>
      </c>
      <c r="BC486" s="71">
        <v>49.9</v>
      </c>
      <c r="BD486" s="71">
        <v>0</v>
      </c>
      <c r="BE486" s="71">
        <v>8424</v>
      </c>
      <c r="BF486" s="71"/>
      <c r="BG486" s="72"/>
      <c r="BH486" s="71">
        <v>0</v>
      </c>
      <c r="BI486" s="71">
        <v>0</v>
      </c>
      <c r="BJ486" s="71">
        <v>102.327</v>
      </c>
      <c r="BK486" s="71">
        <v>0</v>
      </c>
      <c r="BL486" s="71">
        <v>171.28200000000001</v>
      </c>
      <c r="BM486" s="71">
        <v>0</v>
      </c>
      <c r="BN486" s="72"/>
      <c r="BO486" s="71">
        <v>0</v>
      </c>
      <c r="BP486" s="71">
        <v>0</v>
      </c>
      <c r="BQ486" s="71">
        <v>4</v>
      </c>
      <c r="BR486" s="71">
        <v>0</v>
      </c>
      <c r="BS486" s="71">
        <v>9</v>
      </c>
      <c r="BT486" s="71">
        <v>0</v>
      </c>
      <c r="BU486"/>
      <c r="BV486" s="70">
        <v>165.696</v>
      </c>
      <c r="BW486" s="70">
        <v>0</v>
      </c>
      <c r="BX486" s="70">
        <v>97.61</v>
      </c>
      <c r="BY486" s="70">
        <v>0</v>
      </c>
      <c r="BZ486" s="70">
        <v>10.303000000000001</v>
      </c>
      <c r="CA486" s="70">
        <v>0</v>
      </c>
      <c r="CB486" s="70">
        <v>0</v>
      </c>
      <c r="CC486" s="70">
        <v>0</v>
      </c>
      <c r="CD486" s="70">
        <v>0</v>
      </c>
    </row>
    <row r="487" spans="1:82">
      <c r="A487" s="70" t="s">
        <v>2083</v>
      </c>
      <c r="B487" s="70">
        <v>425</v>
      </c>
      <c r="C487" s="70">
        <v>17</v>
      </c>
      <c r="D487" s="70">
        <v>25</v>
      </c>
      <c r="E487" s="70">
        <v>2020</v>
      </c>
      <c r="F487" s="70" t="s">
        <v>159</v>
      </c>
      <c r="G487" s="70" t="s">
        <v>2066</v>
      </c>
      <c r="H487" s="70" t="s">
        <v>2067</v>
      </c>
      <c r="I487" s="148"/>
      <c r="J487" s="71">
        <v>109.260453436603</v>
      </c>
      <c r="K487" s="71">
        <v>35.973768988382062</v>
      </c>
      <c r="L487" s="71">
        <v>13.945761076460492</v>
      </c>
      <c r="M487" s="71">
        <v>603.98794118252169</v>
      </c>
      <c r="N487" s="71">
        <v>818.71363297463245</v>
      </c>
      <c r="O487" s="71">
        <v>256.1165743792659</v>
      </c>
      <c r="P487" s="71">
        <v>268.94416662862341</v>
      </c>
      <c r="Q487" s="71">
        <v>40.7419777901004</v>
      </c>
      <c r="R487" s="71">
        <v>0</v>
      </c>
      <c r="S487" s="71">
        <v>100.26927640818209</v>
      </c>
      <c r="T487" s="72"/>
      <c r="U487" s="71">
        <v>21568142</v>
      </c>
      <c r="V487" s="71">
        <v>19037</v>
      </c>
      <c r="W487" s="71">
        <v>176</v>
      </c>
      <c r="X487" s="71">
        <v>196220</v>
      </c>
      <c r="Y487" s="71">
        <v>357044</v>
      </c>
      <c r="Z487" s="71">
        <v>183014</v>
      </c>
      <c r="AA487" s="71">
        <v>59357</v>
      </c>
      <c r="AB487" s="71">
        <v>691002</v>
      </c>
      <c r="AC487" s="71">
        <v>0</v>
      </c>
      <c r="AD487" s="71">
        <v>100.26927640818209</v>
      </c>
      <c r="AE487" s="72"/>
      <c r="AF487" s="71">
        <v>171831176.07347071</v>
      </c>
      <c r="AG487" s="71">
        <v>27522277.909563113</v>
      </c>
      <c r="AH487" s="71">
        <v>3262322.1446200502</v>
      </c>
      <c r="AI487" s="71">
        <v>995541082.35682845</v>
      </c>
      <c r="AJ487" s="71">
        <v>1267649782.434329</v>
      </c>
      <c r="AK487" s="71"/>
      <c r="AL487" s="71"/>
      <c r="AM487" s="71">
        <v>90183438.192343563</v>
      </c>
      <c r="AN487" s="71"/>
      <c r="AO487" s="71"/>
      <c r="AP487" s="71">
        <v>2555990079.111155</v>
      </c>
      <c r="AQ487" s="72"/>
      <c r="AR487" s="71">
        <v>6372</v>
      </c>
      <c r="AS487" s="71">
        <v>383</v>
      </c>
      <c r="AT487" s="71">
        <v>0</v>
      </c>
      <c r="AU487" s="71">
        <v>1</v>
      </c>
      <c r="AV487" s="71">
        <v>0</v>
      </c>
      <c r="AW487" s="71">
        <v>1</v>
      </c>
      <c r="AX487" s="71"/>
      <c r="AY487" s="72"/>
      <c r="AZ487" s="71">
        <v>23681.399999999911</v>
      </c>
      <c r="BA487" s="71">
        <v>7124.6</v>
      </c>
      <c r="BB487" s="71">
        <v>0</v>
      </c>
      <c r="BC487" s="71">
        <v>49.9</v>
      </c>
      <c r="BD487" s="71">
        <v>0</v>
      </c>
      <c r="BE487" s="71">
        <v>8424</v>
      </c>
      <c r="BF487" s="71"/>
      <c r="BG487" s="72"/>
      <c r="BH487" s="71">
        <v>0</v>
      </c>
      <c r="BI487" s="71">
        <v>0</v>
      </c>
      <c r="BJ487" s="71">
        <v>86.656999999999996</v>
      </c>
      <c r="BK487" s="71">
        <v>0</v>
      </c>
      <c r="BL487" s="71">
        <v>158.596</v>
      </c>
      <c r="BM487" s="71">
        <v>0</v>
      </c>
      <c r="BN487" s="72"/>
      <c r="BO487" s="71">
        <v>0</v>
      </c>
      <c r="BP487" s="71">
        <v>0</v>
      </c>
      <c r="BQ487" s="71">
        <v>3</v>
      </c>
      <c r="BR487" s="71">
        <v>0</v>
      </c>
      <c r="BS487" s="71">
        <v>8</v>
      </c>
      <c r="BT487" s="71">
        <v>0</v>
      </c>
      <c r="BU487"/>
      <c r="BV487" s="70">
        <v>149.47300000000001</v>
      </c>
      <c r="BW487" s="70">
        <v>0</v>
      </c>
      <c r="BX487" s="70">
        <v>88.346000000000004</v>
      </c>
      <c r="BY487" s="70">
        <v>0</v>
      </c>
      <c r="BZ487" s="70">
        <v>7.4340000000000002</v>
      </c>
      <c r="CA487" s="70">
        <v>0</v>
      </c>
      <c r="CB487" s="70">
        <v>0</v>
      </c>
      <c r="CC487" s="70">
        <v>0</v>
      </c>
      <c r="CD487" s="70">
        <v>0</v>
      </c>
    </row>
    <row r="488" spans="1:82">
      <c r="A488" s="70" t="s">
        <v>2084</v>
      </c>
      <c r="B488" s="70">
        <v>425</v>
      </c>
      <c r="C488" s="70">
        <v>18</v>
      </c>
      <c r="D488" s="70">
        <v>25</v>
      </c>
      <c r="E488" s="70">
        <v>2021</v>
      </c>
      <c r="F488" s="70" t="s">
        <v>160</v>
      </c>
      <c r="G488" s="70" t="s">
        <v>2066</v>
      </c>
      <c r="H488" s="70" t="s">
        <v>2067</v>
      </c>
      <c r="I488" s="148"/>
      <c r="J488" s="71">
        <v>134.86709996007059</v>
      </c>
      <c r="K488" s="71">
        <v>41.20241672307138</v>
      </c>
      <c r="L488" s="71">
        <v>14.989760889279205</v>
      </c>
      <c r="M488" s="71">
        <v>660.6251208114362</v>
      </c>
      <c r="N488" s="71">
        <v>831.91285824057047</v>
      </c>
      <c r="O488" s="71">
        <v>249.62565232503923</v>
      </c>
      <c r="P488" s="71">
        <v>276.95188996673045</v>
      </c>
      <c r="Q488" s="71">
        <v>40.234906030217502</v>
      </c>
      <c r="R488" s="71">
        <v>0</v>
      </c>
      <c r="S488" s="71">
        <v>96.505260775466837</v>
      </c>
      <c r="T488" s="72"/>
      <c r="U488" s="71">
        <v>26263986</v>
      </c>
      <c r="V488" s="71">
        <v>19037</v>
      </c>
      <c r="W488" s="71">
        <v>176</v>
      </c>
      <c r="X488" s="71">
        <v>196220</v>
      </c>
      <c r="Y488" s="71">
        <v>359923</v>
      </c>
      <c r="Z488" s="71">
        <v>183665</v>
      </c>
      <c r="AA488" s="71">
        <v>59603</v>
      </c>
      <c r="AB488" s="71">
        <v>689106</v>
      </c>
      <c r="AC488" s="71">
        <v>0</v>
      </c>
      <c r="AD488" s="71">
        <v>96.505260775466837</v>
      </c>
      <c r="AE488" s="72"/>
      <c r="AF488" s="71">
        <v>208645908.01706362</v>
      </c>
      <c r="AG488" s="71">
        <v>31589766.416701544</v>
      </c>
      <c r="AH488" s="71">
        <v>3336407.2539972924</v>
      </c>
      <c r="AI488" s="71">
        <v>1076274709.4005253</v>
      </c>
      <c r="AJ488" s="71">
        <v>1231626167.4290481</v>
      </c>
      <c r="AK488" s="71">
        <v>0</v>
      </c>
      <c r="AL488" s="71">
        <v>0</v>
      </c>
      <c r="AM488" s="71">
        <v>90454732.671683848</v>
      </c>
      <c r="AN488" s="71">
        <v>0</v>
      </c>
      <c r="AO488" s="71">
        <v>0</v>
      </c>
      <c r="AP488" s="71">
        <v>2641927691.1890197</v>
      </c>
      <c r="AQ488" s="72"/>
      <c r="AR488" s="71">
        <v>6641</v>
      </c>
      <c r="AS488" s="71">
        <v>384</v>
      </c>
      <c r="AT488" s="71">
        <v>0</v>
      </c>
      <c r="AU488" s="71">
        <v>1</v>
      </c>
      <c r="AV488" s="71">
        <v>0</v>
      </c>
      <c r="AW488" s="71">
        <v>1</v>
      </c>
      <c r="AX488" s="71"/>
      <c r="AY488" s="72"/>
      <c r="AZ488" s="71">
        <v>24802.099999999911</v>
      </c>
      <c r="BA488" s="71">
        <v>7134.6</v>
      </c>
      <c r="BB488" s="71">
        <v>0</v>
      </c>
      <c r="BC488" s="71">
        <v>49.9</v>
      </c>
      <c r="BD488" s="71">
        <v>0</v>
      </c>
      <c r="BE488" s="71">
        <v>8424</v>
      </c>
      <c r="BF488" s="71"/>
      <c r="BG488" s="72"/>
      <c r="BH488" s="71">
        <v>0</v>
      </c>
      <c r="BI488" s="71">
        <v>0</v>
      </c>
      <c r="BJ488" s="71">
        <v>103.526</v>
      </c>
      <c r="BK488" s="71">
        <v>0</v>
      </c>
      <c r="BL488" s="71">
        <v>159.74700000000004</v>
      </c>
      <c r="BM488" s="71">
        <v>0</v>
      </c>
      <c r="BN488" s="72"/>
      <c r="BO488" s="71">
        <v>0</v>
      </c>
      <c r="BP488" s="71">
        <v>0</v>
      </c>
      <c r="BQ488" s="71">
        <v>3</v>
      </c>
      <c r="BR488" s="71">
        <v>0</v>
      </c>
      <c r="BS488" s="71">
        <v>9</v>
      </c>
      <c r="BT488" s="71">
        <v>0</v>
      </c>
      <c r="BU488"/>
      <c r="BV488" s="70">
        <v>167.18700000000001</v>
      </c>
      <c r="BW488" s="70">
        <v>0</v>
      </c>
      <c r="BX488" s="70">
        <v>85.299000000000007</v>
      </c>
      <c r="BY488" s="70">
        <v>0</v>
      </c>
      <c r="BZ488" s="70">
        <v>10.787000000000001</v>
      </c>
      <c r="CA488" s="70">
        <v>0</v>
      </c>
      <c r="CB488" s="70">
        <v>0</v>
      </c>
      <c r="CC488" s="70">
        <v>0</v>
      </c>
      <c r="CD488" s="70">
        <v>0</v>
      </c>
    </row>
    <row r="489" spans="1:82">
      <c r="A489" s="70" t="s">
        <v>2085</v>
      </c>
      <c r="B489" s="70">
        <v>425</v>
      </c>
      <c r="C489" s="70">
        <v>19</v>
      </c>
      <c r="D489" s="70">
        <v>25</v>
      </c>
      <c r="E489" s="70">
        <v>2022</v>
      </c>
      <c r="F489" s="70" t="s">
        <v>161</v>
      </c>
      <c r="G489" s="70" t="s">
        <v>2066</v>
      </c>
      <c r="H489" s="70" t="s">
        <v>2067</v>
      </c>
      <c r="I489" s="148"/>
      <c r="J489" s="71">
        <v>122.1217461077463</v>
      </c>
      <c r="K489" s="71">
        <v>38.891114207406218</v>
      </c>
      <c r="L489" s="71">
        <v>13.140085711775466</v>
      </c>
      <c r="M489" s="71">
        <v>650.34958508204659</v>
      </c>
      <c r="N489" s="71">
        <v>859.92938772383854</v>
      </c>
      <c r="O489" s="71">
        <v>263.26187108303446</v>
      </c>
      <c r="P489" s="71">
        <v>273.04046306784994</v>
      </c>
      <c r="Q489" s="71">
        <v>40.626902491933954</v>
      </c>
      <c r="R489" s="71">
        <v>0</v>
      </c>
      <c r="S489" s="71">
        <v>105.49954150245171</v>
      </c>
      <c r="T489" s="72"/>
      <c r="U489" s="71">
        <v>28593642</v>
      </c>
      <c r="V489" s="71">
        <v>19037</v>
      </c>
      <c r="W489" s="71">
        <v>176</v>
      </c>
      <c r="X489" s="71">
        <v>196220</v>
      </c>
      <c r="Y489" s="71">
        <v>365583</v>
      </c>
      <c r="Z489" s="71">
        <v>184034</v>
      </c>
      <c r="AA489" s="71">
        <v>59657</v>
      </c>
      <c r="AB489" s="71">
        <v>690114</v>
      </c>
      <c r="AC489" s="71">
        <v>0</v>
      </c>
      <c r="AD489" s="71">
        <v>105.49954150245171</v>
      </c>
      <c r="AE489" s="72"/>
      <c r="AF489" s="71">
        <v>184596262.52037704</v>
      </c>
      <c r="AG489" s="71">
        <v>31922378.438860606</v>
      </c>
      <c r="AH489" s="71">
        <v>3325012.0494680577</v>
      </c>
      <c r="AI489" s="71">
        <v>1046952033.6974655</v>
      </c>
      <c r="AJ489" s="71">
        <v>1335700762.5386887</v>
      </c>
      <c r="AK489" s="71">
        <v>0</v>
      </c>
      <c r="AL489" s="71">
        <v>0</v>
      </c>
      <c r="AM489" s="71">
        <v>89112553.652472138</v>
      </c>
      <c r="AN489" s="71">
        <v>0</v>
      </c>
      <c r="AO489" s="71">
        <v>0</v>
      </c>
      <c r="AP489" s="71">
        <v>2691609002.8973317</v>
      </c>
      <c r="AQ489" s="72"/>
      <c r="AR489" s="71">
        <v>7092</v>
      </c>
      <c r="AS489" s="71">
        <v>386</v>
      </c>
      <c r="AT489" s="71">
        <v>0</v>
      </c>
      <c r="AU489" s="71">
        <v>1</v>
      </c>
      <c r="AV489" s="71">
        <v>0</v>
      </c>
      <c r="AW489" s="71">
        <v>1</v>
      </c>
      <c r="AX489" s="71"/>
      <c r="AY489" s="72"/>
      <c r="AZ489" s="71">
        <v>26719.999999999905</v>
      </c>
      <c r="BA489" s="71">
        <v>7172.6</v>
      </c>
      <c r="BB489" s="71">
        <v>0</v>
      </c>
      <c r="BC489" s="71">
        <v>49.9</v>
      </c>
      <c r="BD489" s="71">
        <v>0</v>
      </c>
      <c r="BE489" s="71">
        <v>8424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2086</v>
      </c>
      <c r="B490" s="70">
        <v>425</v>
      </c>
      <c r="C490" s="70">
        <v>20</v>
      </c>
      <c r="D490" s="70">
        <v>25</v>
      </c>
      <c r="E490" s="70">
        <v>2023</v>
      </c>
      <c r="F490" s="70" t="s">
        <v>1539</v>
      </c>
      <c r="G490" s="70" t="s">
        <v>2066</v>
      </c>
      <c r="H490" s="70" t="s">
        <v>2067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7848</v>
      </c>
      <c r="AS490" s="71">
        <v>387</v>
      </c>
      <c r="AT490" s="71">
        <v>0</v>
      </c>
      <c r="AU490" s="71">
        <v>1</v>
      </c>
      <c r="AV490" s="71">
        <v>0</v>
      </c>
      <c r="AW490" s="71">
        <v>1</v>
      </c>
      <c r="AX490" s="71"/>
      <c r="AY490" s="72"/>
      <c r="AZ490" s="71">
        <v>29766.09999999998</v>
      </c>
      <c r="BA490" s="71">
        <v>7189.5</v>
      </c>
      <c r="BB490" s="71">
        <v>0</v>
      </c>
      <c r="BC490" s="71">
        <v>49.9</v>
      </c>
      <c r="BD490" s="71">
        <v>0</v>
      </c>
      <c r="BE490" s="71">
        <v>8424</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2087</v>
      </c>
      <c r="B491" s="70">
        <v>425</v>
      </c>
      <c r="C491" s="70">
        <v>21</v>
      </c>
      <c r="D491" s="70">
        <v>25</v>
      </c>
      <c r="E491" s="70">
        <v>2024</v>
      </c>
      <c r="F491" s="70" t="s">
        <v>1585</v>
      </c>
      <c r="G491" s="70" t="s">
        <v>2066</v>
      </c>
      <c r="H491" s="70" t="s">
        <v>2067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2088</v>
      </c>
      <c r="B492" s="70">
        <v>392</v>
      </c>
      <c r="C492" s="70">
        <v>1</v>
      </c>
      <c r="D492" s="70">
        <v>24</v>
      </c>
      <c r="E492" s="70">
        <v>1990</v>
      </c>
      <c r="F492" s="70" t="s">
        <v>787</v>
      </c>
      <c r="G492" s="70" t="s">
        <v>2089</v>
      </c>
      <c r="H492" s="70" t="s">
        <v>2090</v>
      </c>
      <c r="I492" s="148"/>
      <c r="J492" s="71">
        <v>248.14419710917721</v>
      </c>
      <c r="K492" s="71">
        <v>49.037284839134912</v>
      </c>
      <c r="L492" s="71">
        <v>9.5241164734235646</v>
      </c>
      <c r="M492" s="71">
        <v>321.33101971773112</v>
      </c>
      <c r="N492" s="71">
        <v>483.07685843321889</v>
      </c>
      <c r="O492" s="71">
        <v>350.85800427193078</v>
      </c>
      <c r="P492" s="71">
        <v>352.37681605181439</v>
      </c>
      <c r="Q492" s="71">
        <v>34.855740763415902</v>
      </c>
      <c r="R492" s="71">
        <v>0</v>
      </c>
      <c r="S492" s="71">
        <v>43.832785902269677</v>
      </c>
      <c r="T492" s="72"/>
      <c r="U492" s="71">
        <v>61898485</v>
      </c>
      <c r="V492" s="71">
        <v>18828</v>
      </c>
      <c r="W492" s="71">
        <v>87</v>
      </c>
      <c r="X492" s="71">
        <v>134033</v>
      </c>
      <c r="Y492" s="71">
        <v>211472</v>
      </c>
      <c r="Z492" s="71">
        <v>144312</v>
      </c>
      <c r="AA492" s="71">
        <v>85561</v>
      </c>
      <c r="AB492" s="71">
        <v>565939</v>
      </c>
      <c r="AC492" s="71">
        <v>0</v>
      </c>
      <c r="AD492" s="71">
        <v>43.832785902269677</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2091</v>
      </c>
      <c r="B493" s="70">
        <v>393</v>
      </c>
      <c r="C493" s="70">
        <v>2</v>
      </c>
      <c r="D493" s="70">
        <v>24</v>
      </c>
      <c r="E493" s="70">
        <v>2005</v>
      </c>
      <c r="F493" s="70" t="s">
        <v>789</v>
      </c>
      <c r="G493" s="70" t="s">
        <v>2089</v>
      </c>
      <c r="H493" s="70" t="s">
        <v>2090</v>
      </c>
      <c r="I493" s="148"/>
      <c r="J493" s="71">
        <v>227.69384564673649</v>
      </c>
      <c r="K493" s="71">
        <v>31.877760464340561</v>
      </c>
      <c r="L493" s="71">
        <v>12.071608586730489</v>
      </c>
      <c r="M493" s="71">
        <v>512.53501967688942</v>
      </c>
      <c r="N493" s="71">
        <v>771.73298551389485</v>
      </c>
      <c r="O493" s="71">
        <v>361.37451055210403</v>
      </c>
      <c r="P493" s="71">
        <v>288.29830757910992</v>
      </c>
      <c r="Q493" s="71">
        <v>37.7396277173154</v>
      </c>
      <c r="R493" s="71">
        <v>0</v>
      </c>
      <c r="S493" s="71">
        <v>40.430202769058383</v>
      </c>
      <c r="T493" s="72"/>
      <c r="U493" s="71">
        <v>28934537</v>
      </c>
      <c r="V493" s="71">
        <v>14939</v>
      </c>
      <c r="W493" s="71">
        <v>145</v>
      </c>
      <c r="X493" s="71">
        <v>122060</v>
      </c>
      <c r="Y493" s="71">
        <v>291576</v>
      </c>
      <c r="Z493" s="71">
        <v>172002</v>
      </c>
      <c r="AA493" s="71">
        <v>57331</v>
      </c>
      <c r="AB493" s="71">
        <v>640585</v>
      </c>
      <c r="AC493" s="71">
        <v>0</v>
      </c>
      <c r="AD493" s="71">
        <v>40.430202769058383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2092</v>
      </c>
      <c r="B494" s="70">
        <v>394</v>
      </c>
      <c r="C494" s="70">
        <v>3</v>
      </c>
      <c r="D494" s="70">
        <v>24</v>
      </c>
      <c r="E494" s="70">
        <v>2006</v>
      </c>
      <c r="F494" s="70" t="s">
        <v>790</v>
      </c>
      <c r="G494" s="70" t="s">
        <v>2089</v>
      </c>
      <c r="H494" s="70" t="s">
        <v>2090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2093</v>
      </c>
      <c r="B495" s="70">
        <v>395</v>
      </c>
      <c r="C495" s="70">
        <v>4</v>
      </c>
      <c r="D495" s="70">
        <v>24</v>
      </c>
      <c r="E495" s="70">
        <v>2007</v>
      </c>
      <c r="F495" s="70" t="s">
        <v>791</v>
      </c>
      <c r="G495" s="70" t="s">
        <v>2089</v>
      </c>
      <c r="H495" s="70" t="s">
        <v>2090</v>
      </c>
      <c r="I495" s="148"/>
      <c r="J495" s="71">
        <v>262.27896389055229</v>
      </c>
      <c r="K495" s="71">
        <v>36.984205318353133</v>
      </c>
      <c r="L495" s="71">
        <v>19.42167799001427</v>
      </c>
      <c r="M495" s="71">
        <v>571.13493535643624</v>
      </c>
      <c r="N495" s="71">
        <v>831.38732675818585</v>
      </c>
      <c r="O495" s="71">
        <v>345.42039630564688</v>
      </c>
      <c r="P495" s="71">
        <v>283.03294717215329</v>
      </c>
      <c r="Q495" s="71">
        <v>40.296006316373798</v>
      </c>
      <c r="R495" s="71">
        <v>0</v>
      </c>
      <c r="S495" s="71">
        <v>43.21832741663254</v>
      </c>
      <c r="T495" s="72"/>
      <c r="U495" s="71">
        <v>28847569</v>
      </c>
      <c r="V495" s="71">
        <v>15604</v>
      </c>
      <c r="W495" s="71">
        <v>174</v>
      </c>
      <c r="X495" s="71">
        <v>145692</v>
      </c>
      <c r="Y495" s="71">
        <v>299272</v>
      </c>
      <c r="Z495" s="71">
        <v>170911</v>
      </c>
      <c r="AA495" s="71">
        <v>55426</v>
      </c>
      <c r="AB495" s="71">
        <v>647808</v>
      </c>
      <c r="AC495" s="71">
        <v>0</v>
      </c>
      <c r="AD495" s="71">
        <v>43.21832741663254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2094</v>
      </c>
      <c r="B496" s="70">
        <v>396</v>
      </c>
      <c r="C496" s="70">
        <v>5</v>
      </c>
      <c r="D496" s="70">
        <v>24</v>
      </c>
      <c r="E496" s="70">
        <v>2008</v>
      </c>
      <c r="F496" s="70" t="s">
        <v>792</v>
      </c>
      <c r="G496" s="70" t="s">
        <v>2089</v>
      </c>
      <c r="H496" s="70" t="s">
        <v>2090</v>
      </c>
      <c r="I496" s="148"/>
      <c r="J496" s="71">
        <v>203.4317846604111</v>
      </c>
      <c r="K496" s="71">
        <v>29.3381067171537</v>
      </c>
      <c r="L496" s="71">
        <v>17.379949145923849</v>
      </c>
      <c r="M496" s="71">
        <v>569.93399443845749</v>
      </c>
      <c r="N496" s="71">
        <v>825.14008894446272</v>
      </c>
      <c r="O496" s="71">
        <v>329.77935770948551</v>
      </c>
      <c r="P496" s="71">
        <v>276.13561039880022</v>
      </c>
      <c r="Q496" s="71">
        <v>39.814810119705001</v>
      </c>
      <c r="R496" s="71">
        <v>0</v>
      </c>
      <c r="S496" s="71">
        <v>51.991430066645783</v>
      </c>
      <c r="T496" s="72"/>
      <c r="U496" s="71">
        <v>28534129</v>
      </c>
      <c r="V496" s="71">
        <v>15604</v>
      </c>
      <c r="W496" s="71">
        <v>174</v>
      </c>
      <c r="X496" s="71">
        <v>145692</v>
      </c>
      <c r="Y496" s="71">
        <v>302122</v>
      </c>
      <c r="Z496" s="71">
        <v>168899</v>
      </c>
      <c r="AA496" s="71">
        <v>54137</v>
      </c>
      <c r="AB496" s="71">
        <v>650600</v>
      </c>
      <c r="AC496" s="71">
        <v>0</v>
      </c>
      <c r="AD496" s="71">
        <v>51.991430066645783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2095</v>
      </c>
      <c r="B497" s="70">
        <v>397</v>
      </c>
      <c r="C497" s="70">
        <v>6</v>
      </c>
      <c r="D497" s="70">
        <v>24</v>
      </c>
      <c r="E497" s="70">
        <v>2009</v>
      </c>
      <c r="F497" s="70" t="s">
        <v>176</v>
      </c>
      <c r="G497" s="70" t="s">
        <v>2089</v>
      </c>
      <c r="H497" s="70" t="s">
        <v>2090</v>
      </c>
      <c r="I497" s="148"/>
      <c r="J497" s="71">
        <v>193.51601250879369</v>
      </c>
      <c r="K497" s="71">
        <v>30.730114260718249</v>
      </c>
      <c r="L497" s="71">
        <v>17.52231385005193</v>
      </c>
      <c r="M497" s="71">
        <v>552.01403020243174</v>
      </c>
      <c r="N497" s="71">
        <v>758.15726459902419</v>
      </c>
      <c r="O497" s="71">
        <v>330.76542305880702</v>
      </c>
      <c r="P497" s="71">
        <v>262.50345071227463</v>
      </c>
      <c r="Q497" s="71">
        <v>38.054300235567297</v>
      </c>
      <c r="R497" s="71">
        <v>0</v>
      </c>
      <c r="S497" s="71">
        <v>57.272966194677252</v>
      </c>
      <c r="T497" s="72"/>
      <c r="U497" s="71">
        <v>23905701</v>
      </c>
      <c r="V497" s="71">
        <v>18844</v>
      </c>
      <c r="W497" s="71">
        <v>169</v>
      </c>
      <c r="X497" s="71">
        <v>161241</v>
      </c>
      <c r="Y497" s="71">
        <v>304190</v>
      </c>
      <c r="Z497" s="71">
        <v>167210</v>
      </c>
      <c r="AA497" s="71">
        <v>52834</v>
      </c>
      <c r="AB497" s="71">
        <v>652762</v>
      </c>
      <c r="AC497" s="71">
        <v>0</v>
      </c>
      <c r="AD497" s="71">
        <v>57.272966194677252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118.798</v>
      </c>
      <c r="BK497" s="71">
        <v>0</v>
      </c>
      <c r="BL497" s="71">
        <v>186.28900000000002</v>
      </c>
      <c r="BM497" s="71">
        <v>0</v>
      </c>
      <c r="BN497" s="72"/>
      <c r="BO497" s="71">
        <v>0</v>
      </c>
      <c r="BP497" s="71">
        <v>0</v>
      </c>
      <c r="BQ497" s="71">
        <v>5</v>
      </c>
      <c r="BR497" s="71">
        <v>0</v>
      </c>
      <c r="BS497" s="71">
        <v>13</v>
      </c>
      <c r="BT497" s="71">
        <v>0</v>
      </c>
      <c r="BU497"/>
      <c r="BV497" s="70">
        <v>218.172</v>
      </c>
      <c r="BW497" s="70">
        <v>0</v>
      </c>
      <c r="BX497" s="70">
        <v>49</v>
      </c>
      <c r="BY497" s="70">
        <v>0</v>
      </c>
      <c r="BZ497" s="70">
        <v>37.914999999999999</v>
      </c>
      <c r="CA497" s="70">
        <v>0</v>
      </c>
      <c r="CB497" s="70">
        <v>0</v>
      </c>
      <c r="CC497" s="70">
        <v>0</v>
      </c>
      <c r="CD497" s="70">
        <v>0</v>
      </c>
    </row>
    <row r="498" spans="1:82">
      <c r="A498" s="70" t="s">
        <v>2096</v>
      </c>
      <c r="B498" s="70">
        <v>398</v>
      </c>
      <c r="C498" s="70">
        <v>7</v>
      </c>
      <c r="D498" s="70">
        <v>24</v>
      </c>
      <c r="E498" s="70">
        <v>2010</v>
      </c>
      <c r="F498" s="70" t="s">
        <v>177</v>
      </c>
      <c r="G498" s="70" t="s">
        <v>2089</v>
      </c>
      <c r="H498" s="70" t="s">
        <v>2090</v>
      </c>
      <c r="I498" s="148"/>
      <c r="J498" s="71">
        <v>161.48491227595869</v>
      </c>
      <c r="K498" s="71">
        <v>27.548345050961061</v>
      </c>
      <c r="L498" s="71">
        <v>16.366766763788569</v>
      </c>
      <c r="M498" s="71">
        <v>558.43545593947169</v>
      </c>
      <c r="N498" s="71">
        <v>772.2841713077637</v>
      </c>
      <c r="O498" s="71">
        <v>326.20328037194457</v>
      </c>
      <c r="P498" s="71">
        <v>266.50083539862311</v>
      </c>
      <c r="Q498" s="71">
        <v>39.826099859693002</v>
      </c>
      <c r="R498" s="71">
        <v>0</v>
      </c>
      <c r="S498" s="71">
        <v>64.372670247455346</v>
      </c>
      <c r="T498" s="72"/>
      <c r="U498" s="71">
        <v>21323471</v>
      </c>
      <c r="V498" s="71">
        <v>18844</v>
      </c>
      <c r="W498" s="71">
        <v>169</v>
      </c>
      <c r="X498" s="71">
        <v>161241</v>
      </c>
      <c r="Y498" s="71">
        <v>305646</v>
      </c>
      <c r="Z498" s="71">
        <v>165670</v>
      </c>
      <c r="AA498" s="71">
        <v>52299</v>
      </c>
      <c r="AB498" s="71">
        <v>654615</v>
      </c>
      <c r="AC498" s="71">
        <v>0</v>
      </c>
      <c r="AD498" s="71">
        <v>64.372670247455346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120.547</v>
      </c>
      <c r="BK498" s="71">
        <v>0</v>
      </c>
      <c r="BL498" s="71">
        <v>200.71700000000004</v>
      </c>
      <c r="BM498" s="71">
        <v>0</v>
      </c>
      <c r="BN498" s="72"/>
      <c r="BO498" s="71">
        <v>0</v>
      </c>
      <c r="BP498" s="71">
        <v>0</v>
      </c>
      <c r="BQ498" s="71">
        <v>6</v>
      </c>
      <c r="BR498" s="71">
        <v>0</v>
      </c>
      <c r="BS498" s="71">
        <v>15</v>
      </c>
      <c r="BT498" s="71">
        <v>0</v>
      </c>
      <c r="BU498"/>
      <c r="BV498" s="70">
        <v>225.511</v>
      </c>
      <c r="BW498" s="70">
        <v>0</v>
      </c>
      <c r="BX498" s="70">
        <v>57.7</v>
      </c>
      <c r="BY498" s="70">
        <v>0</v>
      </c>
      <c r="BZ498" s="70">
        <v>38.052999999999997</v>
      </c>
      <c r="CA498" s="70">
        <v>0</v>
      </c>
      <c r="CB498" s="70">
        <v>0</v>
      </c>
      <c r="CC498" s="70">
        <v>0</v>
      </c>
      <c r="CD498" s="70">
        <v>0</v>
      </c>
    </row>
    <row r="499" spans="1:82">
      <c r="A499" s="70" t="s">
        <v>2097</v>
      </c>
      <c r="B499" s="70">
        <v>399</v>
      </c>
      <c r="C499" s="70">
        <v>8</v>
      </c>
      <c r="D499" s="70">
        <v>24</v>
      </c>
      <c r="E499" s="70">
        <v>2011</v>
      </c>
      <c r="F499" s="70" t="s">
        <v>178</v>
      </c>
      <c r="G499" s="70" t="s">
        <v>2089</v>
      </c>
      <c r="H499" s="70" t="s">
        <v>2090</v>
      </c>
      <c r="I499" s="148"/>
      <c r="J499" s="71">
        <v>190.76164292085539</v>
      </c>
      <c r="K499" s="71">
        <v>41.588394839189007</v>
      </c>
      <c r="L499" s="71">
        <v>7.2165734424004784</v>
      </c>
      <c r="M499" s="71">
        <v>710.11827711654792</v>
      </c>
      <c r="N499" s="71">
        <v>893.27179461170419</v>
      </c>
      <c r="O499" s="71">
        <v>318.02420373195059</v>
      </c>
      <c r="P499" s="71">
        <v>257.65134905450475</v>
      </c>
      <c r="Q499" s="71">
        <v>45.853117698167402</v>
      </c>
      <c r="R499" s="71">
        <v>0</v>
      </c>
      <c r="S499" s="71">
        <v>66.837068618188937</v>
      </c>
      <c r="T499" s="72"/>
      <c r="U499" s="71">
        <v>23666987</v>
      </c>
      <c r="V499" s="71">
        <v>18844</v>
      </c>
      <c r="W499" s="71">
        <v>169</v>
      </c>
      <c r="X499" s="71">
        <v>161241</v>
      </c>
      <c r="Y499" s="71">
        <v>306061</v>
      </c>
      <c r="Z499" s="71">
        <v>165025</v>
      </c>
      <c r="AA499" s="71">
        <v>52067</v>
      </c>
      <c r="AB499" s="71">
        <v>653392</v>
      </c>
      <c r="AC499" s="71">
        <v>0</v>
      </c>
      <c r="AD499" s="71">
        <v>66.837068618188937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131.19</v>
      </c>
      <c r="BK499" s="71">
        <v>0</v>
      </c>
      <c r="BL499" s="71">
        <v>98.097999999999999</v>
      </c>
      <c r="BM499" s="71">
        <v>0</v>
      </c>
      <c r="BN499" s="72"/>
      <c r="BO499" s="71">
        <v>0</v>
      </c>
      <c r="BP499" s="71">
        <v>0</v>
      </c>
      <c r="BQ499" s="71">
        <v>6</v>
      </c>
      <c r="BR499" s="71">
        <v>0</v>
      </c>
      <c r="BS499" s="71">
        <v>14</v>
      </c>
      <c r="BT499" s="71">
        <v>0</v>
      </c>
      <c r="BU499"/>
      <c r="BV499" s="70">
        <v>211.619</v>
      </c>
      <c r="BW499" s="70">
        <v>17.669</v>
      </c>
      <c r="BX499" s="70">
        <v>0</v>
      </c>
      <c r="BY499" s="70">
        <v>0</v>
      </c>
      <c r="BZ499" s="70">
        <v>0</v>
      </c>
      <c r="CA499" s="70">
        <v>0</v>
      </c>
      <c r="CB499" s="70">
        <v>0</v>
      </c>
      <c r="CC499" s="70">
        <v>0</v>
      </c>
      <c r="CD499" s="70">
        <v>0</v>
      </c>
    </row>
    <row r="500" spans="1:82">
      <c r="A500" s="70" t="s">
        <v>2098</v>
      </c>
      <c r="B500" s="70">
        <v>400</v>
      </c>
      <c r="C500" s="70">
        <v>9</v>
      </c>
      <c r="D500" s="70">
        <v>24</v>
      </c>
      <c r="E500" s="70">
        <v>2012</v>
      </c>
      <c r="F500" s="70" t="s">
        <v>179</v>
      </c>
      <c r="G500" s="70" t="s">
        <v>2089</v>
      </c>
      <c r="H500" s="70" t="s">
        <v>2090</v>
      </c>
      <c r="I500" s="148"/>
      <c r="J500" s="71">
        <v>165.1267512680819</v>
      </c>
      <c r="K500" s="71">
        <v>41.024017098136177</v>
      </c>
      <c r="L500" s="71">
        <v>7.144787536863725</v>
      </c>
      <c r="M500" s="71">
        <v>747.69343509623548</v>
      </c>
      <c r="N500" s="71">
        <v>977.88680937599156</v>
      </c>
      <c r="O500" s="71">
        <v>313.72628970343374</v>
      </c>
      <c r="P500" s="71">
        <v>258.36578909788381</v>
      </c>
      <c r="Q500" s="71">
        <v>51.461740978037597</v>
      </c>
      <c r="R500" s="71">
        <v>0</v>
      </c>
      <c r="S500" s="71">
        <v>70.593692235151806</v>
      </c>
      <c r="T500" s="72"/>
      <c r="U500" s="71">
        <v>22090848</v>
      </c>
      <c r="V500" s="71">
        <v>18844</v>
      </c>
      <c r="W500" s="71">
        <v>169</v>
      </c>
      <c r="X500" s="71">
        <v>161241</v>
      </c>
      <c r="Y500" s="71">
        <v>317351</v>
      </c>
      <c r="Z500" s="71">
        <v>164086</v>
      </c>
      <c r="AA500" s="71">
        <v>51916</v>
      </c>
      <c r="AB500" s="71">
        <v>674944</v>
      </c>
      <c r="AC500" s="71">
        <v>0</v>
      </c>
      <c r="AD500" s="71">
        <v>70.593692235151806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130.184</v>
      </c>
      <c r="BK500" s="71">
        <v>0</v>
      </c>
      <c r="BL500" s="71">
        <v>141.79400000000001</v>
      </c>
      <c r="BM500" s="71">
        <v>0</v>
      </c>
      <c r="BN500" s="72"/>
      <c r="BO500" s="71">
        <v>0</v>
      </c>
      <c r="BP500" s="71">
        <v>0</v>
      </c>
      <c r="BQ500" s="71">
        <v>6</v>
      </c>
      <c r="BR500" s="71">
        <v>0</v>
      </c>
      <c r="BS500" s="71">
        <v>14</v>
      </c>
      <c r="BT500" s="71">
        <v>0</v>
      </c>
      <c r="BU500"/>
      <c r="BV500" s="70">
        <v>222.929</v>
      </c>
      <c r="BW500" s="70">
        <v>15.083</v>
      </c>
      <c r="BX500" s="70">
        <v>0</v>
      </c>
      <c r="BY500" s="70">
        <v>0</v>
      </c>
      <c r="BZ500" s="70">
        <v>33.966000000000001</v>
      </c>
      <c r="CA500" s="70">
        <v>0</v>
      </c>
      <c r="CB500" s="70">
        <v>0</v>
      </c>
      <c r="CC500" s="70">
        <v>0</v>
      </c>
      <c r="CD500" s="70">
        <v>0</v>
      </c>
    </row>
    <row r="501" spans="1:82">
      <c r="A501" s="70" t="s">
        <v>2099</v>
      </c>
      <c r="B501" s="70">
        <v>401</v>
      </c>
      <c r="C501" s="70">
        <v>10</v>
      </c>
      <c r="D501" s="70">
        <v>24</v>
      </c>
      <c r="E501" s="70">
        <v>2013</v>
      </c>
      <c r="F501" s="70" t="s">
        <v>180</v>
      </c>
      <c r="G501" s="1064" t="s">
        <v>2089</v>
      </c>
      <c r="H501" s="70" t="s">
        <v>2090</v>
      </c>
      <c r="I501" s="148"/>
      <c r="J501" s="71">
        <v>150.88885291678849</v>
      </c>
      <c r="K501" s="71">
        <v>35.37616986476398</v>
      </c>
      <c r="L501" s="71">
        <v>6.5483756723916908</v>
      </c>
      <c r="M501" s="71">
        <v>795.56031269839207</v>
      </c>
      <c r="N501" s="71">
        <v>944.84940182674859</v>
      </c>
      <c r="O501" s="71">
        <v>300.2590918364391</v>
      </c>
      <c r="P501" s="71">
        <v>260.25346486221002</v>
      </c>
      <c r="Q501" s="71">
        <v>52.300881375129499</v>
      </c>
      <c r="R501" s="71">
        <v>0</v>
      </c>
      <c r="S501" s="71">
        <v>75.234403088379196</v>
      </c>
      <c r="T501" s="72"/>
      <c r="U501" s="71">
        <v>19532413</v>
      </c>
      <c r="V501" s="71">
        <v>18844</v>
      </c>
      <c r="W501" s="71">
        <v>169</v>
      </c>
      <c r="X501" s="71">
        <v>161241</v>
      </c>
      <c r="Y501" s="71">
        <v>318944</v>
      </c>
      <c r="Z501" s="71">
        <v>164054</v>
      </c>
      <c r="AA501" s="71">
        <v>52099</v>
      </c>
      <c r="AB501" s="71">
        <v>676116</v>
      </c>
      <c r="AC501" s="71">
        <v>0</v>
      </c>
      <c r="AD501" s="71">
        <v>75.234403088379196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128.684</v>
      </c>
      <c r="BK501" s="71">
        <v>0</v>
      </c>
      <c r="BL501" s="71">
        <v>217.35499999999996</v>
      </c>
      <c r="BM501" s="71">
        <v>0</v>
      </c>
      <c r="BN501" s="72"/>
      <c r="BO501" s="71">
        <v>0</v>
      </c>
      <c r="BP501" s="71">
        <v>0</v>
      </c>
      <c r="BQ501" s="71">
        <v>6</v>
      </c>
      <c r="BR501" s="71">
        <v>0</v>
      </c>
      <c r="BS501" s="71">
        <v>15</v>
      </c>
      <c r="BT501" s="71">
        <v>0</v>
      </c>
      <c r="BU501"/>
      <c r="BV501" s="70">
        <v>234.17599999999999</v>
      </c>
      <c r="BW501" s="70">
        <v>12.22</v>
      </c>
      <c r="BX501" s="70">
        <v>61.197000000000003</v>
      </c>
      <c r="BY501" s="70">
        <v>0</v>
      </c>
      <c r="BZ501" s="70">
        <v>38.445999999999998</v>
      </c>
      <c r="CA501" s="70">
        <v>0</v>
      </c>
      <c r="CB501" s="70">
        <v>0</v>
      </c>
      <c r="CC501" s="70">
        <v>0</v>
      </c>
      <c r="CD501" s="70">
        <v>0</v>
      </c>
    </row>
    <row r="502" spans="1:82">
      <c r="A502" s="70" t="s">
        <v>2100</v>
      </c>
      <c r="B502" s="70">
        <v>402</v>
      </c>
      <c r="C502" s="70">
        <v>11</v>
      </c>
      <c r="D502" s="70">
        <v>24</v>
      </c>
      <c r="E502" s="70">
        <v>2014</v>
      </c>
      <c r="F502" s="70" t="s">
        <v>181</v>
      </c>
      <c r="G502" s="1064" t="s">
        <v>2089</v>
      </c>
      <c r="H502" s="70" t="s">
        <v>2090</v>
      </c>
      <c r="I502" s="148"/>
      <c r="J502" s="71">
        <v>133.95948355045701</v>
      </c>
      <c r="K502" s="71">
        <v>31.85617558814517</v>
      </c>
      <c r="L502" s="71">
        <v>29.822246408211559</v>
      </c>
      <c r="M502" s="71">
        <v>719.02155303787617</v>
      </c>
      <c r="N502" s="71">
        <v>857.98495564667223</v>
      </c>
      <c r="O502" s="71">
        <v>284.84801136478075</v>
      </c>
      <c r="P502" s="71">
        <v>263.47917836315889</v>
      </c>
      <c r="Q502" s="71">
        <v>50.487285860768701</v>
      </c>
      <c r="R502" s="71">
        <v>0</v>
      </c>
      <c r="S502" s="71">
        <v>71.35744471105069</v>
      </c>
      <c r="T502" s="72"/>
      <c r="U502" s="71">
        <v>19890563</v>
      </c>
      <c r="V502" s="71">
        <v>16225</v>
      </c>
      <c r="W502" s="71">
        <v>337</v>
      </c>
      <c r="X502" s="71">
        <v>160934</v>
      </c>
      <c r="Y502" s="71">
        <v>322827</v>
      </c>
      <c r="Z502" s="71">
        <v>163917</v>
      </c>
      <c r="AA502" s="71">
        <v>52472</v>
      </c>
      <c r="AB502" s="71">
        <v>680262</v>
      </c>
      <c r="AC502" s="71">
        <v>0</v>
      </c>
      <c r="AD502" s="71">
        <v>71.35744471105069</v>
      </c>
      <c r="AE502" s="72"/>
      <c r="AF502" s="71"/>
      <c r="AG502" s="71"/>
      <c r="AH502" s="71"/>
      <c r="AI502" s="71"/>
      <c r="AJ502" s="71"/>
      <c r="AK502" s="71"/>
      <c r="AL502" s="71"/>
      <c r="AM502" s="71"/>
      <c r="AN502" s="71"/>
      <c r="AO502" s="71"/>
      <c r="AP502" s="71"/>
      <c r="AQ502" s="72"/>
      <c r="AR502" s="71">
        <v>2593</v>
      </c>
      <c r="AS502" s="71">
        <v>133</v>
      </c>
      <c r="AT502" s="71">
        <v>0</v>
      </c>
      <c r="AU502" s="71">
        <v>1</v>
      </c>
      <c r="AV502" s="71">
        <v>0</v>
      </c>
      <c r="AW502" s="71">
        <v>1</v>
      </c>
      <c r="AX502" s="71"/>
      <c r="AY502" s="72"/>
      <c r="AZ502" s="71">
        <v>9366.1</v>
      </c>
      <c r="BA502" s="71">
        <v>1995.1</v>
      </c>
      <c r="BB502" s="71">
        <v>0</v>
      </c>
      <c r="BC502" s="71">
        <v>340</v>
      </c>
      <c r="BD502" s="71">
        <v>0</v>
      </c>
      <c r="BE502" s="71">
        <v>6765</v>
      </c>
      <c r="BF502" s="71"/>
      <c r="BG502" s="72"/>
      <c r="BH502" s="71">
        <v>0</v>
      </c>
      <c r="BI502" s="71">
        <v>0</v>
      </c>
      <c r="BJ502" s="71">
        <v>133.89500000000001</v>
      </c>
      <c r="BK502" s="71">
        <v>0</v>
      </c>
      <c r="BL502" s="71">
        <v>203.31</v>
      </c>
      <c r="BM502" s="71">
        <v>0</v>
      </c>
      <c r="BN502" s="72"/>
      <c r="BO502" s="71">
        <v>0</v>
      </c>
      <c r="BP502" s="71">
        <v>0</v>
      </c>
      <c r="BQ502" s="71">
        <v>7</v>
      </c>
      <c r="BR502" s="71">
        <v>0</v>
      </c>
      <c r="BS502" s="71">
        <v>15</v>
      </c>
      <c r="BT502" s="71">
        <v>0</v>
      </c>
      <c r="BU502"/>
      <c r="BV502" s="70">
        <v>228.23599999999999</v>
      </c>
      <c r="BW502" s="70">
        <v>15.51</v>
      </c>
      <c r="BX502" s="70">
        <v>58.448999999999998</v>
      </c>
      <c r="BY502" s="70">
        <v>0</v>
      </c>
      <c r="BZ502" s="70">
        <v>35.01</v>
      </c>
      <c r="CA502" s="70">
        <v>0</v>
      </c>
      <c r="CB502" s="70">
        <v>0</v>
      </c>
      <c r="CC502" s="70">
        <v>0</v>
      </c>
      <c r="CD502" s="70">
        <v>0</v>
      </c>
    </row>
    <row r="503" spans="1:82">
      <c r="A503" s="70" t="s">
        <v>2101</v>
      </c>
      <c r="B503" s="70">
        <v>403</v>
      </c>
      <c r="C503" s="70">
        <v>12</v>
      </c>
      <c r="D503" s="70">
        <v>24</v>
      </c>
      <c r="E503" s="70">
        <v>2015</v>
      </c>
      <c r="F503" s="70" t="s">
        <v>182</v>
      </c>
      <c r="G503" s="70" t="s">
        <v>2089</v>
      </c>
      <c r="H503" s="70" t="s">
        <v>2090</v>
      </c>
      <c r="I503" s="148"/>
      <c r="J503" s="71">
        <v>157.60752474776541</v>
      </c>
      <c r="K503" s="71">
        <v>33.879476871100799</v>
      </c>
      <c r="L503" s="71">
        <v>37.1726387631794</v>
      </c>
      <c r="M503" s="71">
        <v>764.99536653940652</v>
      </c>
      <c r="N503" s="71">
        <v>869.65530992370554</v>
      </c>
      <c r="O503" s="71">
        <v>282.60267465793208</v>
      </c>
      <c r="P503" s="71">
        <v>265.2150323561869</v>
      </c>
      <c r="Q503" s="71">
        <v>49.868805154563603</v>
      </c>
      <c r="R503" s="71">
        <v>0</v>
      </c>
      <c r="S503" s="71">
        <v>75.623014518300309</v>
      </c>
      <c r="T503" s="72"/>
      <c r="U503" s="71">
        <v>21229660</v>
      </c>
      <c r="V503" s="71">
        <v>16225</v>
      </c>
      <c r="W503" s="71">
        <v>337</v>
      </c>
      <c r="X503" s="71">
        <v>160934</v>
      </c>
      <c r="Y503" s="71">
        <v>328681</v>
      </c>
      <c r="Z503" s="71">
        <v>164190</v>
      </c>
      <c r="AA503" s="71">
        <v>52776</v>
      </c>
      <c r="AB503" s="71">
        <v>686387</v>
      </c>
      <c r="AC503" s="71">
        <v>0</v>
      </c>
      <c r="AD503" s="71">
        <v>75.623014518300309</v>
      </c>
      <c r="AE503" s="72"/>
      <c r="AF503" s="71">
        <v>213484863.6682865</v>
      </c>
      <c r="AG503" s="71">
        <v>28081661.927630961</v>
      </c>
      <c r="AH503" s="71">
        <v>7576141.8261699416</v>
      </c>
      <c r="AI503" s="71">
        <v>941625047.52760887</v>
      </c>
      <c r="AJ503" s="71">
        <v>1282887840.565974</v>
      </c>
      <c r="AK503" s="71">
        <v>0</v>
      </c>
      <c r="AL503" s="71">
        <v>0</v>
      </c>
      <c r="AM503" s="71">
        <v>94066459.06482698</v>
      </c>
      <c r="AN503" s="71">
        <v>0</v>
      </c>
      <c r="AO503" s="71">
        <v>0</v>
      </c>
      <c r="AP503" s="71">
        <v>2567722014.5804973</v>
      </c>
      <c r="AQ503" s="72"/>
      <c r="AR503" s="71">
        <v>2809</v>
      </c>
      <c r="AS503" s="71">
        <v>170</v>
      </c>
      <c r="AT503" s="71">
        <v>0</v>
      </c>
      <c r="AU503" s="71">
        <v>1</v>
      </c>
      <c r="AV503" s="71">
        <v>0</v>
      </c>
      <c r="AW503" s="71">
        <v>1</v>
      </c>
      <c r="AX503" s="71"/>
      <c r="AY503" s="72"/>
      <c r="AZ503" s="71">
        <v>10240.1</v>
      </c>
      <c r="BA503" s="71">
        <v>2545.1999999999998</v>
      </c>
      <c r="BB503" s="71">
        <v>0</v>
      </c>
      <c r="BC503" s="71">
        <v>340</v>
      </c>
      <c r="BD503" s="71">
        <v>0</v>
      </c>
      <c r="BE503" s="71">
        <v>6765</v>
      </c>
      <c r="BF503" s="71"/>
      <c r="BG503" s="72"/>
      <c r="BH503" s="71">
        <v>0</v>
      </c>
      <c r="BI503" s="71">
        <v>0</v>
      </c>
      <c r="BJ503" s="71">
        <v>140.08799999999999</v>
      </c>
      <c r="BK503" s="71">
        <v>0</v>
      </c>
      <c r="BL503" s="71">
        <v>189.40299999999999</v>
      </c>
      <c r="BM503" s="71">
        <v>0</v>
      </c>
      <c r="BN503" s="72"/>
      <c r="BO503" s="71">
        <v>0</v>
      </c>
      <c r="BP503" s="71">
        <v>0</v>
      </c>
      <c r="BQ503" s="71">
        <v>8</v>
      </c>
      <c r="BR503" s="71">
        <v>0</v>
      </c>
      <c r="BS503" s="71">
        <v>14</v>
      </c>
      <c r="BT503" s="71">
        <v>0</v>
      </c>
      <c r="BU503"/>
      <c r="BV503" s="70">
        <v>216.345</v>
      </c>
      <c r="BW503" s="70">
        <v>13.548</v>
      </c>
      <c r="BX503" s="70">
        <v>63.597999999999999</v>
      </c>
      <c r="BY503" s="70">
        <v>0</v>
      </c>
      <c r="BZ503" s="70">
        <v>36</v>
      </c>
      <c r="CA503" s="70">
        <v>0</v>
      </c>
      <c r="CB503" s="70">
        <v>0</v>
      </c>
      <c r="CC503" s="70">
        <v>0</v>
      </c>
      <c r="CD503" s="70">
        <v>0</v>
      </c>
    </row>
    <row r="504" spans="1:82">
      <c r="A504" s="70" t="s">
        <v>2102</v>
      </c>
      <c r="B504" s="70">
        <v>404</v>
      </c>
      <c r="C504" s="70">
        <v>13</v>
      </c>
      <c r="D504" s="70">
        <v>24</v>
      </c>
      <c r="E504" s="70">
        <v>2016</v>
      </c>
      <c r="F504" s="70" t="s">
        <v>155</v>
      </c>
      <c r="G504" s="70" t="s">
        <v>2089</v>
      </c>
      <c r="H504" s="70" t="s">
        <v>2090</v>
      </c>
      <c r="I504" s="148"/>
      <c r="J504" s="71">
        <v>121.54733805037787</v>
      </c>
      <c r="K504" s="71">
        <v>34.895466222366707</v>
      </c>
      <c r="L504" s="71">
        <v>42.006686680581566</v>
      </c>
      <c r="M504" s="71">
        <v>589.24366298592929</v>
      </c>
      <c r="N504" s="71">
        <v>837.65108398641462</v>
      </c>
      <c r="O504" s="71">
        <v>279.76769679367112</v>
      </c>
      <c r="P504" s="71">
        <v>265.45141414547328</v>
      </c>
      <c r="Q504" s="71">
        <v>48.843036107568068</v>
      </c>
      <c r="R504" s="71">
        <v>0</v>
      </c>
      <c r="S504" s="71">
        <v>93.633043657791276</v>
      </c>
      <c r="T504" s="72"/>
      <c r="U504" s="71">
        <v>19144231</v>
      </c>
      <c r="V504" s="71">
        <v>16225</v>
      </c>
      <c r="W504" s="71">
        <v>337</v>
      </c>
      <c r="X504" s="71">
        <v>160934</v>
      </c>
      <c r="Y504" s="71">
        <v>333759</v>
      </c>
      <c r="Z504" s="71">
        <v>164541</v>
      </c>
      <c r="AA504" s="71">
        <v>54634</v>
      </c>
      <c r="AB504" s="71">
        <v>691514</v>
      </c>
      <c r="AC504" s="71">
        <v>0</v>
      </c>
      <c r="AD504" s="71">
        <v>93.633043657791276</v>
      </c>
      <c r="AE504" s="72"/>
      <c r="AF504" s="71">
        <v>174893444.54667509</v>
      </c>
      <c r="AG504" s="71">
        <v>27605018.491649419</v>
      </c>
      <c r="AH504" s="71">
        <v>6515602.4146596752</v>
      </c>
      <c r="AI504" s="71">
        <v>910423845.28374875</v>
      </c>
      <c r="AJ504" s="71">
        <v>1175553159.4378221</v>
      </c>
      <c r="AK504" s="71">
        <v>0</v>
      </c>
      <c r="AL504" s="71">
        <v>0</v>
      </c>
      <c r="AM504" s="71">
        <v>94842719.194400251</v>
      </c>
      <c r="AN504" s="71">
        <v>0</v>
      </c>
      <c r="AO504" s="71">
        <v>0</v>
      </c>
      <c r="AP504" s="71">
        <v>2389833789.3689551</v>
      </c>
      <c r="AQ504" s="72"/>
      <c r="AR504" s="71">
        <v>2983</v>
      </c>
      <c r="AS504" s="71">
        <v>204</v>
      </c>
      <c r="AT504" s="71">
        <v>0</v>
      </c>
      <c r="AU504" s="71">
        <v>1</v>
      </c>
      <c r="AV504" s="71">
        <v>0</v>
      </c>
      <c r="AW504" s="71">
        <v>1</v>
      </c>
      <c r="AX504" s="71"/>
      <c r="AY504" s="72"/>
      <c r="AZ504" s="71">
        <v>10976.9</v>
      </c>
      <c r="BA504" s="71">
        <v>3028.1</v>
      </c>
      <c r="BB504" s="71">
        <v>0</v>
      </c>
      <c r="BC504" s="71">
        <v>340</v>
      </c>
      <c r="BD504" s="71">
        <v>0</v>
      </c>
      <c r="BE504" s="71">
        <v>6765</v>
      </c>
      <c r="BF504" s="71"/>
      <c r="BG504" s="72"/>
      <c r="BH504" s="71">
        <v>0</v>
      </c>
      <c r="BI504" s="71">
        <v>0</v>
      </c>
      <c r="BJ504" s="71">
        <v>131.55500000000001</v>
      </c>
      <c r="BK504" s="71">
        <v>0</v>
      </c>
      <c r="BL504" s="71">
        <v>147.86599999999999</v>
      </c>
      <c r="BM504" s="71">
        <v>0</v>
      </c>
      <c r="BN504" s="72"/>
      <c r="BO504" s="71">
        <v>0</v>
      </c>
      <c r="BP504" s="71">
        <v>0</v>
      </c>
      <c r="BQ504" s="71">
        <v>8</v>
      </c>
      <c r="BR504" s="71">
        <v>0</v>
      </c>
      <c r="BS504" s="71">
        <v>14</v>
      </c>
      <c r="BT504" s="71">
        <v>0</v>
      </c>
      <c r="BU504"/>
      <c r="BV504" s="70">
        <v>208.10599999999999</v>
      </c>
      <c r="BW504" s="70">
        <v>10.401</v>
      </c>
      <c r="BX504" s="70">
        <v>60.914000000000001</v>
      </c>
      <c r="BY504" s="70">
        <v>0</v>
      </c>
      <c r="BZ504" s="70">
        <v>0</v>
      </c>
      <c r="CA504" s="70">
        <v>0</v>
      </c>
      <c r="CB504" s="70">
        <v>0</v>
      </c>
      <c r="CC504" s="70">
        <v>0</v>
      </c>
      <c r="CD504" s="70">
        <v>0</v>
      </c>
    </row>
    <row r="505" spans="1:82">
      <c r="A505" s="70" t="s">
        <v>2103</v>
      </c>
      <c r="B505" s="70">
        <v>405</v>
      </c>
      <c r="C505" s="70">
        <v>14</v>
      </c>
      <c r="D505" s="70">
        <v>24</v>
      </c>
      <c r="E505" s="70">
        <v>2017</v>
      </c>
      <c r="F505" s="70" t="s">
        <v>156</v>
      </c>
      <c r="G505" s="70" t="s">
        <v>2089</v>
      </c>
      <c r="H505" s="70" t="s">
        <v>2090</v>
      </c>
      <c r="I505" s="148"/>
      <c r="J505" s="71">
        <v>118.19335081589051</v>
      </c>
      <c r="K505" s="71">
        <v>35.698674639108738</v>
      </c>
      <c r="L505" s="71">
        <v>34.59663096643726</v>
      </c>
      <c r="M505" s="71">
        <v>591.16034089114873</v>
      </c>
      <c r="N505" s="71">
        <v>866.09817411447375</v>
      </c>
      <c r="O505" s="71">
        <v>275.81303424879889</v>
      </c>
      <c r="P505" s="71">
        <v>264.37819512800115</v>
      </c>
      <c r="Q505" s="71">
        <v>47.495405279491202</v>
      </c>
      <c r="R505" s="71">
        <v>0</v>
      </c>
      <c r="S505" s="71">
        <v>99.52222894614485</v>
      </c>
      <c r="T505" s="72"/>
      <c r="U505" s="71">
        <v>20108872</v>
      </c>
      <c r="V505" s="71">
        <v>16225</v>
      </c>
      <c r="W505" s="71">
        <v>337</v>
      </c>
      <c r="X505" s="71">
        <v>160934</v>
      </c>
      <c r="Y505" s="71">
        <v>338263</v>
      </c>
      <c r="Z505" s="71">
        <v>164906</v>
      </c>
      <c r="AA505" s="71">
        <v>54760</v>
      </c>
      <c r="AB505" s="71">
        <v>695366</v>
      </c>
      <c r="AC505" s="71">
        <v>0</v>
      </c>
      <c r="AD505" s="71">
        <v>99.52222894614485</v>
      </c>
      <c r="AE505" s="72"/>
      <c r="AF505" s="71">
        <v>174761839.9086884</v>
      </c>
      <c r="AG505" s="71">
        <v>28870099.310842238</v>
      </c>
      <c r="AH505" s="71">
        <v>7291661.4763433915</v>
      </c>
      <c r="AI505" s="71">
        <v>952856312.31249106</v>
      </c>
      <c r="AJ505" s="71">
        <v>1284447512.0013039</v>
      </c>
      <c r="AK505" s="71">
        <v>0</v>
      </c>
      <c r="AL505" s="71">
        <v>0</v>
      </c>
      <c r="AM505" s="71">
        <v>95520259.390799418</v>
      </c>
      <c r="AN505" s="71">
        <v>0</v>
      </c>
      <c r="AO505" s="71">
        <v>0</v>
      </c>
      <c r="AP505" s="71">
        <v>2543747684.4004688</v>
      </c>
      <c r="AQ505" s="72"/>
      <c r="AR505" s="71">
        <v>3129</v>
      </c>
      <c r="AS505" s="71">
        <v>228</v>
      </c>
      <c r="AT505" s="71">
        <v>0</v>
      </c>
      <c r="AU505" s="71">
        <v>1</v>
      </c>
      <c r="AV505" s="71">
        <v>0</v>
      </c>
      <c r="AW505" s="71">
        <v>1</v>
      </c>
      <c r="AX505" s="71"/>
      <c r="AY505" s="72"/>
      <c r="AZ505" s="71">
        <v>11577</v>
      </c>
      <c r="BA505" s="71">
        <v>3444.5000000000009</v>
      </c>
      <c r="BB505" s="71">
        <v>0</v>
      </c>
      <c r="BC505" s="71">
        <v>340</v>
      </c>
      <c r="BD505" s="71">
        <v>0</v>
      </c>
      <c r="BE505" s="71">
        <v>6765</v>
      </c>
      <c r="BF505" s="71"/>
      <c r="BG505" s="72"/>
      <c r="BH505" s="71">
        <v>0</v>
      </c>
      <c r="BI505" s="71">
        <v>0</v>
      </c>
      <c r="BJ505" s="71">
        <v>126.25700000000001</v>
      </c>
      <c r="BK505" s="71">
        <v>0</v>
      </c>
      <c r="BL505" s="71">
        <v>185.886</v>
      </c>
      <c r="BM505" s="71">
        <v>0</v>
      </c>
      <c r="BN505" s="72"/>
      <c r="BO505" s="71">
        <v>0</v>
      </c>
      <c r="BP505" s="71">
        <v>0</v>
      </c>
      <c r="BQ505" s="71">
        <v>8</v>
      </c>
      <c r="BR505" s="71">
        <v>0</v>
      </c>
      <c r="BS505" s="71">
        <v>14</v>
      </c>
      <c r="BT505" s="71">
        <v>0</v>
      </c>
      <c r="BU505"/>
      <c r="BV505" s="70">
        <v>200.262</v>
      </c>
      <c r="BW505" s="70">
        <v>13.209</v>
      </c>
      <c r="BX505" s="70">
        <v>66.591999999999999</v>
      </c>
      <c r="BY505" s="70">
        <v>0</v>
      </c>
      <c r="BZ505" s="70">
        <v>32.08</v>
      </c>
      <c r="CA505" s="70">
        <v>0</v>
      </c>
      <c r="CB505" s="70">
        <v>0</v>
      </c>
      <c r="CC505" s="70">
        <v>0</v>
      </c>
      <c r="CD505" s="70">
        <v>0</v>
      </c>
    </row>
    <row r="506" spans="1:82">
      <c r="A506" s="70" t="s">
        <v>2104</v>
      </c>
      <c r="B506" s="70">
        <v>406</v>
      </c>
      <c r="C506" s="70">
        <v>15</v>
      </c>
      <c r="D506" s="70">
        <v>24</v>
      </c>
      <c r="E506" s="70">
        <v>2018</v>
      </c>
      <c r="F506" s="70" t="s">
        <v>183</v>
      </c>
      <c r="G506" s="70" t="s">
        <v>2089</v>
      </c>
      <c r="H506" s="70" t="s">
        <v>2090</v>
      </c>
      <c r="I506" s="148"/>
      <c r="J506" s="71">
        <v>117.05143258009007</v>
      </c>
      <c r="K506" s="71">
        <v>33.561119804991456</v>
      </c>
      <c r="L506" s="71">
        <v>32.331590896926443</v>
      </c>
      <c r="M506" s="71">
        <v>586.65275268764594</v>
      </c>
      <c r="N506" s="71">
        <v>833.14590967078254</v>
      </c>
      <c r="O506" s="71">
        <v>270.26021537419427</v>
      </c>
      <c r="P506" s="71">
        <v>263.54852853019656</v>
      </c>
      <c r="Q506" s="71">
        <v>44.241786505213803</v>
      </c>
      <c r="R506" s="71">
        <v>0</v>
      </c>
      <c r="S506" s="71">
        <v>102.05709471697166</v>
      </c>
      <c r="T506" s="72"/>
      <c r="U506" s="71">
        <v>20119966</v>
      </c>
      <c r="V506" s="71">
        <v>16225</v>
      </c>
      <c r="W506" s="71">
        <v>337</v>
      </c>
      <c r="X506" s="71">
        <v>160934</v>
      </c>
      <c r="Y506" s="71">
        <v>342016</v>
      </c>
      <c r="Z506" s="71">
        <v>164680</v>
      </c>
      <c r="AA506" s="71">
        <v>55137</v>
      </c>
      <c r="AB506" s="71">
        <v>698031</v>
      </c>
      <c r="AC506" s="71">
        <v>0</v>
      </c>
      <c r="AD506" s="71">
        <v>102.0570947169717</v>
      </c>
      <c r="AE506" s="72"/>
      <c r="AF506" s="71">
        <v>170073080.36044559</v>
      </c>
      <c r="AG506" s="71">
        <v>25605702.440052319</v>
      </c>
      <c r="AH506" s="71">
        <v>6945433.076446428</v>
      </c>
      <c r="AI506" s="71">
        <v>912461170.14918256</v>
      </c>
      <c r="AJ506" s="71">
        <v>1211684476.746392</v>
      </c>
      <c r="AK506" s="71">
        <v>0</v>
      </c>
      <c r="AL506" s="71">
        <v>0</v>
      </c>
      <c r="AM506" s="71">
        <v>96084742.461162969</v>
      </c>
      <c r="AN506" s="71">
        <v>0</v>
      </c>
      <c r="AO506" s="71">
        <v>0</v>
      </c>
      <c r="AP506" s="71">
        <v>2422854605.2336822</v>
      </c>
      <c r="AQ506" s="72"/>
      <c r="AR506" s="71">
        <v>3280</v>
      </c>
      <c r="AS506" s="71">
        <v>263</v>
      </c>
      <c r="AT506" s="71">
        <v>0</v>
      </c>
      <c r="AU506" s="71">
        <v>1</v>
      </c>
      <c r="AV506" s="71">
        <v>0</v>
      </c>
      <c r="AW506" s="71">
        <v>1</v>
      </c>
      <c r="AX506" s="71"/>
      <c r="AY506" s="72"/>
      <c r="AZ506" s="71">
        <v>12232.199999999997</v>
      </c>
      <c r="BA506" s="71">
        <v>3926.6</v>
      </c>
      <c r="BB506" s="71">
        <v>0</v>
      </c>
      <c r="BC506" s="71">
        <v>340</v>
      </c>
      <c r="BD506" s="71">
        <v>0</v>
      </c>
      <c r="BE506" s="71">
        <v>6765</v>
      </c>
      <c r="BF506" s="71"/>
      <c r="BG506" s="72"/>
      <c r="BH506" s="71">
        <v>0</v>
      </c>
      <c r="BI506" s="71">
        <v>0</v>
      </c>
      <c r="BJ506" s="71">
        <v>128.43199999999999</v>
      </c>
      <c r="BK506" s="71">
        <v>0</v>
      </c>
      <c r="BL506" s="71">
        <v>183.02499999999998</v>
      </c>
      <c r="BM506" s="71">
        <v>0</v>
      </c>
      <c r="BN506" s="72"/>
      <c r="BO506" s="71">
        <v>0</v>
      </c>
      <c r="BP506" s="71">
        <v>0</v>
      </c>
      <c r="BQ506" s="71">
        <v>6</v>
      </c>
      <c r="BR506" s="71">
        <v>0</v>
      </c>
      <c r="BS506" s="71">
        <v>14</v>
      </c>
      <c r="BT506" s="71">
        <v>0</v>
      </c>
      <c r="BU506"/>
      <c r="BV506" s="70">
        <v>192.49700000000001</v>
      </c>
      <c r="BW506" s="70">
        <v>15.958</v>
      </c>
      <c r="BX506" s="70">
        <v>69.052999999999997</v>
      </c>
      <c r="BY506" s="70">
        <v>0</v>
      </c>
      <c r="BZ506" s="70">
        <v>33.948999999999998</v>
      </c>
      <c r="CA506" s="70">
        <v>0</v>
      </c>
      <c r="CB506" s="70">
        <v>0</v>
      </c>
      <c r="CC506" s="70">
        <v>0</v>
      </c>
      <c r="CD506" s="70">
        <v>0</v>
      </c>
    </row>
    <row r="507" spans="1:82">
      <c r="A507" s="70" t="s">
        <v>2105</v>
      </c>
      <c r="B507" s="70">
        <v>407</v>
      </c>
      <c r="C507" s="70">
        <v>16</v>
      </c>
      <c r="D507" s="70">
        <v>24</v>
      </c>
      <c r="E507" s="70">
        <v>2019</v>
      </c>
      <c r="F507" s="70" t="s">
        <v>158</v>
      </c>
      <c r="G507" s="70" t="s">
        <v>2089</v>
      </c>
      <c r="H507" s="70" t="s">
        <v>2090</v>
      </c>
      <c r="I507" s="148"/>
      <c r="J507" s="71">
        <v>110.03265500978719</v>
      </c>
      <c r="K507" s="71">
        <v>30.391655673355007</v>
      </c>
      <c r="L507" s="71">
        <v>32.782213126875504</v>
      </c>
      <c r="M507" s="71">
        <v>567.61268945143661</v>
      </c>
      <c r="N507" s="71">
        <v>789.0544974913455</v>
      </c>
      <c r="O507" s="71">
        <v>262.21474094322997</v>
      </c>
      <c r="P507" s="71">
        <v>258.46147950578359</v>
      </c>
      <c r="Q507" s="71">
        <v>43.202028788126</v>
      </c>
      <c r="R507" s="71">
        <v>0</v>
      </c>
      <c r="S507" s="71">
        <v>106.48209436470869</v>
      </c>
      <c r="T507" s="72"/>
      <c r="U507" s="71">
        <v>19776643</v>
      </c>
      <c r="V507" s="71">
        <v>16225</v>
      </c>
      <c r="W507" s="71">
        <v>337</v>
      </c>
      <c r="X507" s="71">
        <v>160934</v>
      </c>
      <c r="Y507" s="71">
        <v>345833</v>
      </c>
      <c r="Z507" s="71">
        <v>164164</v>
      </c>
      <c r="AA507" s="71">
        <v>53668</v>
      </c>
      <c r="AB507" s="71">
        <v>700079</v>
      </c>
      <c r="AC507" s="71">
        <v>0</v>
      </c>
      <c r="AD507" s="71">
        <v>106.4820943647087</v>
      </c>
      <c r="AE507" s="72"/>
      <c r="AF507" s="71">
        <v>168191377.44771531</v>
      </c>
      <c r="AG507" s="71">
        <v>24697536.027735189</v>
      </c>
      <c r="AH507" s="71">
        <v>7382825.9057617392</v>
      </c>
      <c r="AI507" s="71">
        <v>921288636.91831994</v>
      </c>
      <c r="AJ507" s="71">
        <v>1190331390.8880529</v>
      </c>
      <c r="AK507" s="71">
        <v>0</v>
      </c>
      <c r="AL507" s="71">
        <v>0</v>
      </c>
      <c r="AM507" s="71">
        <v>95345489.608109638</v>
      </c>
      <c r="AN507" s="71">
        <v>0</v>
      </c>
      <c r="AO507" s="71">
        <v>0</v>
      </c>
      <c r="AP507" s="71">
        <v>2407237256.7956944</v>
      </c>
      <c r="AQ507" s="72"/>
      <c r="AR507" s="71">
        <v>3424</v>
      </c>
      <c r="AS507" s="71">
        <v>283</v>
      </c>
      <c r="AT507" s="71">
        <v>0</v>
      </c>
      <c r="AU507" s="71">
        <v>1</v>
      </c>
      <c r="AV507" s="71">
        <v>0</v>
      </c>
      <c r="AW507" s="71">
        <v>1</v>
      </c>
      <c r="AX507" s="71"/>
      <c r="AY507" s="72"/>
      <c r="AZ507" s="71">
        <v>12819.59999999998</v>
      </c>
      <c r="BA507" s="71">
        <v>4200</v>
      </c>
      <c r="BB507" s="71">
        <v>0</v>
      </c>
      <c r="BC507" s="71">
        <v>340</v>
      </c>
      <c r="BD507" s="71">
        <v>0</v>
      </c>
      <c r="BE507" s="71">
        <v>6765</v>
      </c>
      <c r="BF507" s="71"/>
      <c r="BG507" s="72"/>
      <c r="BH507" s="71">
        <v>0</v>
      </c>
      <c r="BI507" s="71">
        <v>0</v>
      </c>
      <c r="BJ507" s="71">
        <v>125.312</v>
      </c>
      <c r="BK507" s="71">
        <v>0</v>
      </c>
      <c r="BL507" s="71">
        <v>183.65800000000002</v>
      </c>
      <c r="BM507" s="71">
        <v>0</v>
      </c>
      <c r="BN507" s="72"/>
      <c r="BO507" s="71">
        <v>0</v>
      </c>
      <c r="BP507" s="71">
        <v>0</v>
      </c>
      <c r="BQ507" s="71">
        <v>6</v>
      </c>
      <c r="BR507" s="71">
        <v>0</v>
      </c>
      <c r="BS507" s="71">
        <v>14</v>
      </c>
      <c r="BT507" s="71">
        <v>0</v>
      </c>
      <c r="BU507"/>
      <c r="BV507" s="70">
        <v>187.18199999999999</v>
      </c>
      <c r="BW507" s="70">
        <v>17.041</v>
      </c>
      <c r="BX507" s="70">
        <v>73.52</v>
      </c>
      <c r="BY507" s="70">
        <v>0</v>
      </c>
      <c r="BZ507" s="70">
        <v>31.227</v>
      </c>
      <c r="CA507" s="70">
        <v>0</v>
      </c>
      <c r="CB507" s="70">
        <v>0</v>
      </c>
      <c r="CC507" s="70">
        <v>0</v>
      </c>
      <c r="CD507" s="70">
        <v>0</v>
      </c>
    </row>
    <row r="508" spans="1:82">
      <c r="A508" s="70" t="s">
        <v>2106</v>
      </c>
      <c r="B508" s="70">
        <v>408</v>
      </c>
      <c r="C508" s="70">
        <v>17</v>
      </c>
      <c r="D508" s="70">
        <v>24</v>
      </c>
      <c r="E508" s="70">
        <v>2020</v>
      </c>
      <c r="F508" s="70" t="s">
        <v>159</v>
      </c>
      <c r="G508" s="70" t="s">
        <v>2089</v>
      </c>
      <c r="H508" s="70" t="s">
        <v>2090</v>
      </c>
      <c r="I508" s="148"/>
      <c r="J508" s="71">
        <v>94.148405675462755</v>
      </c>
      <c r="K508" s="71">
        <v>33.571990326605864</v>
      </c>
      <c r="L508" s="71">
        <v>9.1122870670054343</v>
      </c>
      <c r="M508" s="71">
        <v>510.03152533981807</v>
      </c>
      <c r="N508" s="71">
        <v>795.53107051909899</v>
      </c>
      <c r="O508" s="71">
        <v>229.71899308758282</v>
      </c>
      <c r="P508" s="71">
        <v>242.60569870382619</v>
      </c>
      <c r="Q508" s="71">
        <v>41.043915654626304</v>
      </c>
      <c r="R508" s="71">
        <v>0</v>
      </c>
      <c r="S508" s="71">
        <v>100.65847047962269</v>
      </c>
      <c r="T508" s="72"/>
      <c r="U508" s="71">
        <v>18585006</v>
      </c>
      <c r="V508" s="71">
        <v>17766</v>
      </c>
      <c r="W508" s="71">
        <v>115</v>
      </c>
      <c r="X508" s="71">
        <v>165696</v>
      </c>
      <c r="Y508" s="71">
        <v>346934</v>
      </c>
      <c r="Z508" s="71">
        <v>164151</v>
      </c>
      <c r="AA508" s="71">
        <v>53544</v>
      </c>
      <c r="AB508" s="71">
        <v>696123</v>
      </c>
      <c r="AC508" s="71">
        <v>0</v>
      </c>
      <c r="AD508" s="71">
        <v>100.65847047962269</v>
      </c>
      <c r="AE508" s="72"/>
      <c r="AF508" s="71">
        <v>148064837.4028931</v>
      </c>
      <c r="AG508" s="71">
        <v>25684760.694505341</v>
      </c>
      <c r="AH508" s="71">
        <v>2131630.946768783</v>
      </c>
      <c r="AI508" s="71">
        <v>840674626.3489809</v>
      </c>
      <c r="AJ508" s="71">
        <v>1231755216.7774041</v>
      </c>
      <c r="AK508" s="71"/>
      <c r="AL508" s="71"/>
      <c r="AM508" s="71">
        <v>90851785.587840229</v>
      </c>
      <c r="AN508" s="71"/>
      <c r="AO508" s="71"/>
      <c r="AP508" s="71">
        <v>2339162857.7583923</v>
      </c>
      <c r="AQ508" s="72"/>
      <c r="AR508" s="71">
        <v>3595</v>
      </c>
      <c r="AS508" s="71">
        <v>284</v>
      </c>
      <c r="AT508" s="71">
        <v>0</v>
      </c>
      <c r="AU508" s="71">
        <v>1</v>
      </c>
      <c r="AV508" s="71">
        <v>0</v>
      </c>
      <c r="AW508" s="71">
        <v>1</v>
      </c>
      <c r="AX508" s="71"/>
      <c r="AY508" s="72"/>
      <c r="AZ508" s="71">
        <v>13579.39999999998</v>
      </c>
      <c r="BA508" s="71">
        <v>4227.5</v>
      </c>
      <c r="BB508" s="71">
        <v>0</v>
      </c>
      <c r="BC508" s="71">
        <v>340</v>
      </c>
      <c r="BD508" s="71">
        <v>0</v>
      </c>
      <c r="BE508" s="71">
        <v>6765</v>
      </c>
      <c r="BF508" s="71"/>
      <c r="BG508" s="72"/>
      <c r="BH508" s="71">
        <v>0</v>
      </c>
      <c r="BI508" s="71">
        <v>0</v>
      </c>
      <c r="BJ508" s="71">
        <v>119.8</v>
      </c>
      <c r="BK508" s="71">
        <v>0</v>
      </c>
      <c r="BL508" s="71">
        <v>131.08499999999998</v>
      </c>
      <c r="BM508" s="71">
        <v>0</v>
      </c>
      <c r="BN508" s="72"/>
      <c r="BO508" s="71">
        <v>0</v>
      </c>
      <c r="BP508" s="71">
        <v>0</v>
      </c>
      <c r="BQ508" s="71">
        <v>6</v>
      </c>
      <c r="BR508" s="71">
        <v>0</v>
      </c>
      <c r="BS508" s="71">
        <v>14</v>
      </c>
      <c r="BT508" s="71">
        <v>0</v>
      </c>
      <c r="BU508"/>
      <c r="BV508" s="70">
        <v>177.36600000000001</v>
      </c>
      <c r="BW508" s="70">
        <v>16.059000000000001</v>
      </c>
      <c r="BX508" s="70">
        <v>26.558</v>
      </c>
      <c r="BY508" s="70">
        <v>0</v>
      </c>
      <c r="BZ508" s="70">
        <v>30.902000000000001</v>
      </c>
      <c r="CA508" s="70">
        <v>0</v>
      </c>
      <c r="CB508" s="70">
        <v>0</v>
      </c>
      <c r="CC508" s="70">
        <v>0</v>
      </c>
      <c r="CD508" s="70">
        <v>0</v>
      </c>
    </row>
    <row r="509" spans="1:82">
      <c r="A509" s="70" t="s">
        <v>2107</v>
      </c>
      <c r="B509" s="70">
        <v>408</v>
      </c>
      <c r="C509" s="70">
        <v>18</v>
      </c>
      <c r="D509" s="70">
        <v>24</v>
      </c>
      <c r="E509" s="70">
        <v>2021</v>
      </c>
      <c r="F509" s="70" t="s">
        <v>160</v>
      </c>
      <c r="G509" s="70" t="s">
        <v>2089</v>
      </c>
      <c r="H509" s="70" t="s">
        <v>2090</v>
      </c>
      <c r="I509" s="148"/>
      <c r="J509" s="71">
        <v>119.71450309855551</v>
      </c>
      <c r="K509" s="71">
        <v>38.4515488523447</v>
      </c>
      <c r="L509" s="71">
        <v>9.794446035608571</v>
      </c>
      <c r="M509" s="71">
        <v>557.85822045648626</v>
      </c>
      <c r="N509" s="71">
        <v>799.27640667077117</v>
      </c>
      <c r="O509" s="71">
        <v>222.59652131048526</v>
      </c>
      <c r="P509" s="71">
        <v>248.57039668758699</v>
      </c>
      <c r="Q509" s="71">
        <v>40.271865069200103</v>
      </c>
      <c r="R509" s="71">
        <v>0</v>
      </c>
      <c r="S509" s="71">
        <v>96.545251798129911</v>
      </c>
      <c r="T509" s="72"/>
      <c r="U509" s="71">
        <v>23313173</v>
      </c>
      <c r="V509" s="71">
        <v>17766</v>
      </c>
      <c r="W509" s="71">
        <v>115</v>
      </c>
      <c r="X509" s="71">
        <v>165696</v>
      </c>
      <c r="Y509" s="71">
        <v>345803</v>
      </c>
      <c r="Z509" s="71">
        <v>163778</v>
      </c>
      <c r="AA509" s="71">
        <v>53495</v>
      </c>
      <c r="AB509" s="71">
        <v>689739</v>
      </c>
      <c r="AC509" s="71">
        <v>0</v>
      </c>
      <c r="AD509" s="71">
        <v>96.545251798129911</v>
      </c>
      <c r="AE509" s="72"/>
      <c r="AF509" s="71">
        <v>185204109.89192164</v>
      </c>
      <c r="AG509" s="71">
        <v>29480684.464942988</v>
      </c>
      <c r="AH509" s="71">
        <v>2180038.8307368672</v>
      </c>
      <c r="AI509" s="71">
        <v>908849323.4574939</v>
      </c>
      <c r="AJ509" s="71">
        <v>1183308717.6297901</v>
      </c>
      <c r="AK509" s="71">
        <v>0</v>
      </c>
      <c r="AL509" s="71">
        <v>0</v>
      </c>
      <c r="AM509" s="71">
        <v>90537822.712666184</v>
      </c>
      <c r="AN509" s="71">
        <v>0</v>
      </c>
      <c r="AO509" s="71">
        <v>0</v>
      </c>
      <c r="AP509" s="71">
        <v>2399560696.9875512</v>
      </c>
      <c r="AQ509" s="72"/>
      <c r="AR509" s="71">
        <v>3781</v>
      </c>
      <c r="AS509" s="71">
        <v>284</v>
      </c>
      <c r="AT509" s="71">
        <v>0</v>
      </c>
      <c r="AU509" s="71">
        <v>1</v>
      </c>
      <c r="AV509" s="71">
        <v>0</v>
      </c>
      <c r="AW509" s="71">
        <v>1</v>
      </c>
      <c r="AX509" s="71"/>
      <c r="AY509" s="72"/>
      <c r="AZ509" s="71">
        <v>14379.199999999981</v>
      </c>
      <c r="BA509" s="71">
        <v>4227.5</v>
      </c>
      <c r="BB509" s="71">
        <v>0</v>
      </c>
      <c r="BC509" s="71">
        <v>340</v>
      </c>
      <c r="BD509" s="71">
        <v>0</v>
      </c>
      <c r="BE509" s="71">
        <v>6765</v>
      </c>
      <c r="BF509" s="71"/>
      <c r="BG509" s="72"/>
      <c r="BH509" s="71">
        <v>0</v>
      </c>
      <c r="BI509" s="71">
        <v>0</v>
      </c>
      <c r="BJ509" s="71">
        <v>130.99199999999999</v>
      </c>
      <c r="BK509" s="71">
        <v>0</v>
      </c>
      <c r="BL509" s="71">
        <v>100.673</v>
      </c>
      <c r="BM509" s="71">
        <v>0</v>
      </c>
      <c r="BN509" s="72"/>
      <c r="BO509" s="71">
        <v>0</v>
      </c>
      <c r="BP509" s="71">
        <v>0</v>
      </c>
      <c r="BQ509" s="71">
        <v>6</v>
      </c>
      <c r="BR509" s="71">
        <v>0</v>
      </c>
      <c r="BS509" s="71">
        <v>11</v>
      </c>
      <c r="BT509" s="71">
        <v>0</v>
      </c>
      <c r="BU509"/>
      <c r="BV509" s="70">
        <v>178.36600000000001</v>
      </c>
      <c r="BW509" s="70">
        <v>20.5</v>
      </c>
      <c r="BX509" s="70">
        <v>3.379</v>
      </c>
      <c r="BY509" s="70">
        <v>0</v>
      </c>
      <c r="BZ509" s="70">
        <v>29.42</v>
      </c>
      <c r="CA509" s="70">
        <v>0</v>
      </c>
      <c r="CB509" s="70">
        <v>0</v>
      </c>
      <c r="CC509" s="70">
        <v>0</v>
      </c>
      <c r="CD509" s="70">
        <v>0</v>
      </c>
    </row>
    <row r="510" spans="1:82">
      <c r="A510" s="70" t="s">
        <v>2108</v>
      </c>
      <c r="B510" s="70">
        <v>408</v>
      </c>
      <c r="C510" s="70">
        <v>19</v>
      </c>
      <c r="D510" s="70">
        <v>24</v>
      </c>
      <c r="E510" s="70">
        <v>2022</v>
      </c>
      <c r="F510" s="70" t="s">
        <v>161</v>
      </c>
      <c r="G510" s="70" t="s">
        <v>2089</v>
      </c>
      <c r="H510" s="70" t="s">
        <v>2090</v>
      </c>
      <c r="I510" s="148"/>
      <c r="J510" s="71">
        <v>101.51535895071862</v>
      </c>
      <c r="K510" s="71">
        <v>36.294559805052209</v>
      </c>
      <c r="L510" s="71">
        <v>8.5858514593987412</v>
      </c>
      <c r="M510" s="71">
        <v>549.18114794493317</v>
      </c>
      <c r="N510" s="71">
        <v>819.85707295738791</v>
      </c>
      <c r="O510" s="71">
        <v>234.08525631288563</v>
      </c>
      <c r="P510" s="71">
        <v>245.91811725528683</v>
      </c>
      <c r="Q510" s="71">
        <v>40.511458730777562</v>
      </c>
      <c r="R510" s="71">
        <v>0</v>
      </c>
      <c r="S510" s="71">
        <v>103.0838296772019</v>
      </c>
      <c r="T510" s="72"/>
      <c r="U510" s="71">
        <v>23768853</v>
      </c>
      <c r="V510" s="71">
        <v>17766</v>
      </c>
      <c r="W510" s="71">
        <v>115</v>
      </c>
      <c r="X510" s="71">
        <v>165696</v>
      </c>
      <c r="Y510" s="71">
        <v>348547</v>
      </c>
      <c r="Z510" s="71">
        <v>163638</v>
      </c>
      <c r="AA510" s="71">
        <v>53731</v>
      </c>
      <c r="AB510" s="71">
        <v>688153</v>
      </c>
      <c r="AC510" s="71">
        <v>0</v>
      </c>
      <c r="AD510" s="71">
        <v>103.0838296772019</v>
      </c>
      <c r="AE510" s="72"/>
      <c r="AF510" s="71">
        <v>153448148.65473422</v>
      </c>
      <c r="AG510" s="71">
        <v>29791089.738130879</v>
      </c>
      <c r="AH510" s="71">
        <v>2172593.1005046968</v>
      </c>
      <c r="AI510" s="71">
        <v>884088085.69735634</v>
      </c>
      <c r="AJ510" s="71">
        <v>1273457720.0815473</v>
      </c>
      <c r="AK510" s="71">
        <v>0</v>
      </c>
      <c r="AL510" s="71">
        <v>0</v>
      </c>
      <c r="AM510" s="71">
        <v>88859335.0281398</v>
      </c>
      <c r="AN510" s="71">
        <v>0</v>
      </c>
      <c r="AO510" s="71">
        <v>0</v>
      </c>
      <c r="AP510" s="71">
        <v>2431816972.3004131</v>
      </c>
      <c r="AQ510" s="72"/>
      <c r="AR510" s="71">
        <v>4030</v>
      </c>
      <c r="AS510" s="71">
        <v>284</v>
      </c>
      <c r="AT510" s="71">
        <v>0</v>
      </c>
      <c r="AU510" s="71">
        <v>1</v>
      </c>
      <c r="AV510" s="71">
        <v>0</v>
      </c>
      <c r="AW510" s="71">
        <v>1</v>
      </c>
      <c r="AX510" s="71"/>
      <c r="AY510" s="72"/>
      <c r="AZ510" s="71">
        <v>15443.199999999964</v>
      </c>
      <c r="BA510" s="71">
        <v>4227.5</v>
      </c>
      <c r="BB510" s="71">
        <v>0</v>
      </c>
      <c r="BC510" s="71">
        <v>340</v>
      </c>
      <c r="BD510" s="71">
        <v>0</v>
      </c>
      <c r="BE510" s="71">
        <v>6765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2109</v>
      </c>
      <c r="B511" s="70">
        <v>408</v>
      </c>
      <c r="C511" s="70">
        <v>20</v>
      </c>
      <c r="D511" s="70">
        <v>24</v>
      </c>
      <c r="E511" s="70">
        <v>2023</v>
      </c>
      <c r="F511" s="70" t="s">
        <v>1539</v>
      </c>
      <c r="G511" s="70" t="s">
        <v>2089</v>
      </c>
      <c r="H511" s="70" t="s">
        <v>2090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4491</v>
      </c>
      <c r="AS511" s="71">
        <v>285</v>
      </c>
      <c r="AT511" s="71">
        <v>0</v>
      </c>
      <c r="AU511" s="71">
        <v>1</v>
      </c>
      <c r="AV511" s="71">
        <v>0</v>
      </c>
      <c r="AW511" s="71">
        <v>1</v>
      </c>
      <c r="AX511" s="71"/>
      <c r="AY511" s="72"/>
      <c r="AZ511" s="71">
        <v>17227.299999999952</v>
      </c>
      <c r="BA511" s="71">
        <v>4377.5</v>
      </c>
      <c r="BB511" s="71">
        <v>0</v>
      </c>
      <c r="BC511" s="71">
        <v>340</v>
      </c>
      <c r="BD511" s="71">
        <v>0</v>
      </c>
      <c r="BE511" s="71">
        <v>6765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2110</v>
      </c>
      <c r="B512" s="70">
        <v>408</v>
      </c>
      <c r="C512" s="70">
        <v>21</v>
      </c>
      <c r="D512" s="70">
        <v>24</v>
      </c>
      <c r="E512" s="70">
        <v>2024</v>
      </c>
      <c r="F512" s="70" t="s">
        <v>1585</v>
      </c>
      <c r="G512" s="70" t="s">
        <v>2089</v>
      </c>
      <c r="H512" s="70" t="s">
        <v>2090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2111</v>
      </c>
      <c r="B513" s="70">
        <v>375</v>
      </c>
      <c r="C513" s="70">
        <v>1</v>
      </c>
      <c r="D513" s="70">
        <v>23</v>
      </c>
      <c r="E513" s="70">
        <v>1990</v>
      </c>
      <c r="F513" s="70" t="s">
        <v>787</v>
      </c>
      <c r="G513" s="70" t="s">
        <v>2112</v>
      </c>
      <c r="H513" s="70" t="s">
        <v>2113</v>
      </c>
      <c r="I513" s="148"/>
      <c r="J513" s="71">
        <v>1995.6354661497489</v>
      </c>
      <c r="K513" s="71">
        <v>96.582043601396833</v>
      </c>
      <c r="L513" s="71">
        <v>31.950300195697139</v>
      </c>
      <c r="M513" s="71">
        <v>788.22902019735398</v>
      </c>
      <c r="N513" s="71">
        <v>745.85040349451822</v>
      </c>
      <c r="O513" s="71">
        <v>588.66549063377431</v>
      </c>
      <c r="P513" s="71">
        <v>604.27222634595682</v>
      </c>
      <c r="Q513" s="71">
        <v>45.532909282437402</v>
      </c>
      <c r="R513" s="71">
        <v>33.830300859943719</v>
      </c>
      <c r="S513" s="71">
        <v>51.897331791633519</v>
      </c>
      <c r="T513" s="72"/>
      <c r="U513" s="71">
        <v>237564643</v>
      </c>
      <c r="V513" s="71">
        <v>34463</v>
      </c>
      <c r="W513" s="71">
        <v>315</v>
      </c>
      <c r="X513" s="71">
        <v>274692</v>
      </c>
      <c r="Y513" s="71">
        <v>237361</v>
      </c>
      <c r="Z513" s="71">
        <v>242125</v>
      </c>
      <c r="AA513" s="71">
        <v>146724</v>
      </c>
      <c r="AB513" s="71">
        <v>739300</v>
      </c>
      <c r="AC513" s="71">
        <v>5859469</v>
      </c>
      <c r="AD513" s="71">
        <v>51.897331791633519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2114</v>
      </c>
      <c r="B514" s="70">
        <v>376</v>
      </c>
      <c r="C514" s="70">
        <v>2</v>
      </c>
      <c r="D514" s="70">
        <v>23</v>
      </c>
      <c r="E514" s="70">
        <v>2005</v>
      </c>
      <c r="F514" s="70" t="s">
        <v>789</v>
      </c>
      <c r="G514" s="70" t="s">
        <v>2112</v>
      </c>
      <c r="H514" s="70" t="s">
        <v>2113</v>
      </c>
      <c r="I514" s="148"/>
      <c r="J514" s="71">
        <v>1232.4605406979661</v>
      </c>
      <c r="K514" s="71">
        <v>63.708397581447088</v>
      </c>
      <c r="L514" s="71">
        <v>29.90204775970922</v>
      </c>
      <c r="M514" s="71">
        <v>1253.597314853231</v>
      </c>
      <c r="N514" s="71">
        <v>982.34799772766416</v>
      </c>
      <c r="O514" s="71">
        <v>742.32394648190109</v>
      </c>
      <c r="P514" s="71">
        <v>549.11999775032086</v>
      </c>
      <c r="Q514" s="71">
        <v>42.604123952773598</v>
      </c>
      <c r="R514" s="71">
        <v>47.730191099077217</v>
      </c>
      <c r="S514" s="71">
        <v>131.4710005891157</v>
      </c>
      <c r="T514" s="72"/>
      <c r="U514" s="71">
        <v>164980831</v>
      </c>
      <c r="V514" s="71">
        <v>27271</v>
      </c>
      <c r="W514" s="71">
        <v>261</v>
      </c>
      <c r="X514" s="71">
        <v>234130</v>
      </c>
      <c r="Y514" s="71">
        <v>280209</v>
      </c>
      <c r="Z514" s="71">
        <v>353321</v>
      </c>
      <c r="AA514" s="71">
        <v>109198</v>
      </c>
      <c r="AB514" s="71">
        <v>723154</v>
      </c>
      <c r="AC514" s="71">
        <v>8440096</v>
      </c>
      <c r="AD514" s="71">
        <v>131.4710005891157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2115</v>
      </c>
      <c r="B515" s="70">
        <v>377</v>
      </c>
      <c r="C515" s="70">
        <v>3</v>
      </c>
      <c r="D515" s="70">
        <v>23</v>
      </c>
      <c r="E515" s="70">
        <v>2006</v>
      </c>
      <c r="F515" s="70" t="s">
        <v>790</v>
      </c>
      <c r="G515" s="70" t="s">
        <v>2112</v>
      </c>
      <c r="H515" s="70" t="s">
        <v>2113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2116</v>
      </c>
      <c r="B516" s="70">
        <v>378</v>
      </c>
      <c r="C516" s="70">
        <v>4</v>
      </c>
      <c r="D516" s="70">
        <v>23</v>
      </c>
      <c r="E516" s="70">
        <v>2007</v>
      </c>
      <c r="F516" s="70" t="s">
        <v>791</v>
      </c>
      <c r="G516" s="70" t="s">
        <v>2112</v>
      </c>
      <c r="H516" s="70" t="s">
        <v>2113</v>
      </c>
      <c r="I516" s="148"/>
      <c r="J516" s="71">
        <v>1133.359021292325</v>
      </c>
      <c r="K516" s="71">
        <v>62.488723352446179</v>
      </c>
      <c r="L516" s="71">
        <v>40.543353533381357</v>
      </c>
      <c r="M516" s="71">
        <v>1193.176400123047</v>
      </c>
      <c r="N516" s="71">
        <v>1028.0402536665149</v>
      </c>
      <c r="O516" s="71">
        <v>717.84207687411731</v>
      </c>
      <c r="P516" s="71">
        <v>537.59714898139475</v>
      </c>
      <c r="Q516" s="71">
        <v>44.808630541804298</v>
      </c>
      <c r="R516" s="71">
        <v>47.626399145861868</v>
      </c>
      <c r="S516" s="71">
        <v>167.59034385872221</v>
      </c>
      <c r="T516" s="72"/>
      <c r="U516" s="71">
        <v>178693356</v>
      </c>
      <c r="V516" s="71">
        <v>26381</v>
      </c>
      <c r="W516" s="71">
        <v>396</v>
      </c>
      <c r="X516" s="71">
        <v>267784</v>
      </c>
      <c r="Y516" s="71">
        <v>285521</v>
      </c>
      <c r="Z516" s="71">
        <v>355182</v>
      </c>
      <c r="AA516" s="71">
        <v>105277</v>
      </c>
      <c r="AB516" s="71">
        <v>720354</v>
      </c>
      <c r="AC516" s="71">
        <v>8663384</v>
      </c>
      <c r="AD516" s="71">
        <v>167.59034385872221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2117</v>
      </c>
      <c r="B517" s="70">
        <v>379</v>
      </c>
      <c r="C517" s="70">
        <v>5</v>
      </c>
      <c r="D517" s="70">
        <v>23</v>
      </c>
      <c r="E517" s="70">
        <v>2008</v>
      </c>
      <c r="F517" s="70" t="s">
        <v>792</v>
      </c>
      <c r="G517" s="70" t="s">
        <v>2112</v>
      </c>
      <c r="H517" s="70" t="s">
        <v>2113</v>
      </c>
      <c r="I517" s="148"/>
      <c r="J517" s="71">
        <v>1129.2061186246731</v>
      </c>
      <c r="K517" s="71">
        <v>46.505187304357662</v>
      </c>
      <c r="L517" s="71">
        <v>33.072065085458263</v>
      </c>
      <c r="M517" s="71">
        <v>1308.425234470142</v>
      </c>
      <c r="N517" s="71">
        <v>1071.0991226819469</v>
      </c>
      <c r="O517" s="71">
        <v>693.99733442370098</v>
      </c>
      <c r="P517" s="71">
        <v>521.01934343251844</v>
      </c>
      <c r="Q517" s="71">
        <v>43.977618033588598</v>
      </c>
      <c r="R517" s="71">
        <v>47.489912209410733</v>
      </c>
      <c r="S517" s="71">
        <v>163.38979020447991</v>
      </c>
      <c r="T517" s="72"/>
      <c r="U517" s="71">
        <v>184517027</v>
      </c>
      <c r="V517" s="71">
        <v>26381</v>
      </c>
      <c r="W517" s="71">
        <v>396</v>
      </c>
      <c r="X517" s="71">
        <v>267784</v>
      </c>
      <c r="Y517" s="71">
        <v>288140</v>
      </c>
      <c r="Z517" s="71">
        <v>355436</v>
      </c>
      <c r="AA517" s="71">
        <v>102147</v>
      </c>
      <c r="AB517" s="71">
        <v>718623</v>
      </c>
      <c r="AC517" s="71">
        <v>8970191</v>
      </c>
      <c r="AD517" s="71">
        <v>163.38979020447991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2118</v>
      </c>
      <c r="B518" s="70">
        <v>380</v>
      </c>
      <c r="C518" s="70">
        <v>6</v>
      </c>
      <c r="D518" s="70">
        <v>23</v>
      </c>
      <c r="E518" s="70">
        <v>2009</v>
      </c>
      <c r="F518" s="70" t="s">
        <v>176</v>
      </c>
      <c r="G518" s="70" t="s">
        <v>2112</v>
      </c>
      <c r="H518" s="70" t="s">
        <v>2113</v>
      </c>
      <c r="I518" s="148"/>
      <c r="J518" s="71">
        <v>1098.62457244344</v>
      </c>
      <c r="K518" s="71">
        <v>47.573454510290553</v>
      </c>
      <c r="L518" s="71">
        <v>47.15812566412427</v>
      </c>
      <c r="M518" s="71">
        <v>1352.562124901096</v>
      </c>
      <c r="N518" s="71">
        <v>964.54940209240908</v>
      </c>
      <c r="O518" s="71">
        <v>706.23293947496666</v>
      </c>
      <c r="P518" s="71">
        <v>493.78014994393737</v>
      </c>
      <c r="Q518" s="71">
        <v>41.832901814808302</v>
      </c>
      <c r="R518" s="71">
        <v>45.828430519871233</v>
      </c>
      <c r="S518" s="71">
        <v>156.74032535153219</v>
      </c>
      <c r="T518" s="72"/>
      <c r="U518" s="71">
        <v>154266381</v>
      </c>
      <c r="V518" s="71">
        <v>28671</v>
      </c>
      <c r="W518" s="71">
        <v>760</v>
      </c>
      <c r="X518" s="71">
        <v>296851</v>
      </c>
      <c r="Y518" s="71">
        <v>290896</v>
      </c>
      <c r="Z518" s="71">
        <v>357018</v>
      </c>
      <c r="AA518" s="71">
        <v>99383</v>
      </c>
      <c r="AB518" s="71">
        <v>717578</v>
      </c>
      <c r="AC518" s="71">
        <v>8444973</v>
      </c>
      <c r="AD518" s="71">
        <v>156.74032535153219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803.35199999999998</v>
      </c>
      <c r="BK518" s="71">
        <v>0</v>
      </c>
      <c r="BL518" s="71">
        <v>192.84199999999998</v>
      </c>
      <c r="BM518" s="71">
        <v>0</v>
      </c>
      <c r="BN518" s="72"/>
      <c r="BO518" s="71">
        <v>0</v>
      </c>
      <c r="BP518" s="71">
        <v>0</v>
      </c>
      <c r="BQ518" s="71">
        <v>40</v>
      </c>
      <c r="BR518" s="71">
        <v>0</v>
      </c>
      <c r="BS518" s="71">
        <v>37</v>
      </c>
      <c r="BT518" s="71">
        <v>0</v>
      </c>
      <c r="BU518"/>
      <c r="BV518" s="70">
        <v>971.60699999999997</v>
      </c>
      <c r="BW518" s="70">
        <v>4.6390000000000002</v>
      </c>
      <c r="BX518" s="70">
        <v>3.2029999999999998</v>
      </c>
      <c r="BY518" s="70">
        <v>0</v>
      </c>
      <c r="BZ518" s="70">
        <v>0</v>
      </c>
      <c r="CA518" s="70">
        <v>5.7709999999999999</v>
      </c>
      <c r="CB518" s="70">
        <v>10.974</v>
      </c>
      <c r="CC518" s="70">
        <v>0</v>
      </c>
      <c r="CD518" s="70">
        <v>0</v>
      </c>
    </row>
    <row r="519" spans="1:82">
      <c r="A519" s="70" t="s">
        <v>2119</v>
      </c>
      <c r="B519" s="70">
        <v>381</v>
      </c>
      <c r="C519" s="70">
        <v>7</v>
      </c>
      <c r="D519" s="70">
        <v>23</v>
      </c>
      <c r="E519" s="70">
        <v>2010</v>
      </c>
      <c r="F519" s="70" t="s">
        <v>177</v>
      </c>
      <c r="G519" s="70" t="s">
        <v>2112</v>
      </c>
      <c r="H519" s="70" t="s">
        <v>2113</v>
      </c>
      <c r="I519" s="148"/>
      <c r="J519" s="71">
        <v>1111.9493254360179</v>
      </c>
      <c r="K519" s="71">
        <v>50.999018642680838</v>
      </c>
      <c r="L519" s="71">
        <v>44.087601162062917</v>
      </c>
      <c r="M519" s="71">
        <v>1358.3514426909639</v>
      </c>
      <c r="N519" s="71">
        <v>1062.977500722644</v>
      </c>
      <c r="O519" s="71">
        <v>702.85613187740728</v>
      </c>
      <c r="P519" s="71">
        <v>494.40162436911999</v>
      </c>
      <c r="Q519" s="71">
        <v>43.538615255212797</v>
      </c>
      <c r="R519" s="71">
        <v>42.670596084463277</v>
      </c>
      <c r="S519" s="71">
        <v>146.56626126963999</v>
      </c>
      <c r="T519" s="72"/>
      <c r="U519" s="71">
        <v>169720088</v>
      </c>
      <c r="V519" s="71">
        <v>28671</v>
      </c>
      <c r="W519" s="71">
        <v>760</v>
      </c>
      <c r="X519" s="71">
        <v>296851</v>
      </c>
      <c r="Y519" s="71">
        <v>293282</v>
      </c>
      <c r="Z519" s="71">
        <v>356962</v>
      </c>
      <c r="AA519" s="71">
        <v>97023</v>
      </c>
      <c r="AB519" s="71">
        <v>715637</v>
      </c>
      <c r="AC519" s="71">
        <v>7451505</v>
      </c>
      <c r="AD519" s="71">
        <v>146.56626126963999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998.96100000000001</v>
      </c>
      <c r="BK519" s="71">
        <v>0</v>
      </c>
      <c r="BL519" s="71">
        <v>340.74799999999999</v>
      </c>
      <c r="BM519" s="71">
        <v>0</v>
      </c>
      <c r="BN519" s="72"/>
      <c r="BO519" s="71">
        <v>0</v>
      </c>
      <c r="BP519" s="71">
        <v>0</v>
      </c>
      <c r="BQ519" s="71">
        <v>43</v>
      </c>
      <c r="BR519" s="71">
        <v>0</v>
      </c>
      <c r="BS519" s="71">
        <v>41</v>
      </c>
      <c r="BT519" s="71">
        <v>0</v>
      </c>
      <c r="BU519"/>
      <c r="BV519" s="70">
        <v>1122.56</v>
      </c>
      <c r="BW519" s="70">
        <v>5.5720000000000001</v>
      </c>
      <c r="BX519" s="70">
        <v>129.63999999999999</v>
      </c>
      <c r="BY519" s="70">
        <v>0</v>
      </c>
      <c r="BZ519" s="70">
        <v>6.5049999999999999</v>
      </c>
      <c r="CA519" s="70">
        <v>65.037000000000006</v>
      </c>
      <c r="CB519" s="70">
        <v>10.395</v>
      </c>
      <c r="CC519" s="70">
        <v>0</v>
      </c>
      <c r="CD519" s="70">
        <v>0</v>
      </c>
    </row>
    <row r="520" spans="1:82">
      <c r="A520" s="70" t="s">
        <v>2120</v>
      </c>
      <c r="B520" s="70">
        <v>382</v>
      </c>
      <c r="C520" s="70">
        <v>8</v>
      </c>
      <c r="D520" s="70">
        <v>23</v>
      </c>
      <c r="E520" s="70">
        <v>2011</v>
      </c>
      <c r="F520" s="70" t="s">
        <v>178</v>
      </c>
      <c r="G520" s="1064" t="s">
        <v>2112</v>
      </c>
      <c r="H520" s="70" t="s">
        <v>2113</v>
      </c>
      <c r="I520" s="148"/>
      <c r="J520" s="71">
        <v>1108.3746862815799</v>
      </c>
      <c r="K520" s="71">
        <v>71.761986605725781</v>
      </c>
      <c r="L520" s="71">
        <v>44.213910944447463</v>
      </c>
      <c r="M520" s="71">
        <v>1542.2876937521601</v>
      </c>
      <c r="N520" s="71">
        <v>1193.493297200497</v>
      </c>
      <c r="O520" s="71">
        <v>694.73714614260336</v>
      </c>
      <c r="P520" s="71">
        <v>474.46802485343926</v>
      </c>
      <c r="Q520" s="71">
        <v>50.0811441127534</v>
      </c>
      <c r="R520" s="71">
        <v>39.386272630564918</v>
      </c>
      <c r="S520" s="71">
        <v>150.99729484459999</v>
      </c>
      <c r="T520" s="72"/>
      <c r="U520" s="71">
        <v>156114201</v>
      </c>
      <c r="V520" s="71">
        <v>28671</v>
      </c>
      <c r="W520" s="71">
        <v>760</v>
      </c>
      <c r="X520" s="71">
        <v>296851</v>
      </c>
      <c r="Y520" s="71">
        <v>295430</v>
      </c>
      <c r="Z520" s="71">
        <v>360504</v>
      </c>
      <c r="AA520" s="71">
        <v>95882</v>
      </c>
      <c r="AB520" s="71">
        <v>713640</v>
      </c>
      <c r="AC520" s="71">
        <v>6866593</v>
      </c>
      <c r="AD520" s="71">
        <v>150.99729484459999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971.02800000000002</v>
      </c>
      <c r="BK520" s="71">
        <v>0</v>
      </c>
      <c r="BL520" s="71">
        <v>215.89000000000001</v>
      </c>
      <c r="BM520" s="71">
        <v>0</v>
      </c>
      <c r="BN520" s="72"/>
      <c r="BO520" s="71">
        <v>0</v>
      </c>
      <c r="BP520" s="71">
        <v>0</v>
      </c>
      <c r="BQ520" s="71">
        <v>41</v>
      </c>
      <c r="BR520" s="71">
        <v>0</v>
      </c>
      <c r="BS520" s="71">
        <v>40</v>
      </c>
      <c r="BT520" s="71">
        <v>0</v>
      </c>
      <c r="BU520"/>
      <c r="BV520" s="70">
        <v>1081.826</v>
      </c>
      <c r="BW520" s="70">
        <v>5.8330000000000002</v>
      </c>
      <c r="BX520" s="70">
        <v>8.6690000000000005</v>
      </c>
      <c r="BY520" s="70">
        <v>0</v>
      </c>
      <c r="BZ520" s="70">
        <v>0</v>
      </c>
      <c r="CA520" s="70">
        <v>80.194999999999993</v>
      </c>
      <c r="CB520" s="70">
        <v>10.395</v>
      </c>
      <c r="CC520" s="70">
        <v>0</v>
      </c>
      <c r="CD520" s="70">
        <v>0</v>
      </c>
    </row>
    <row r="521" spans="1:82">
      <c r="A521" s="70" t="s">
        <v>2121</v>
      </c>
      <c r="B521" s="70">
        <v>383</v>
      </c>
      <c r="C521" s="70">
        <v>9</v>
      </c>
      <c r="D521" s="70">
        <v>23</v>
      </c>
      <c r="E521" s="70">
        <v>2012</v>
      </c>
      <c r="F521" s="70" t="s">
        <v>179</v>
      </c>
      <c r="G521" s="1064" t="s">
        <v>2112</v>
      </c>
      <c r="H521" s="70" t="s">
        <v>2113</v>
      </c>
      <c r="I521" s="148"/>
      <c r="J521" s="71">
        <v>1186.984372997274</v>
      </c>
      <c r="K521" s="71">
        <v>66.162590232814878</v>
      </c>
      <c r="L521" s="71">
        <v>44.109227358994751</v>
      </c>
      <c r="M521" s="71">
        <v>1585.4850232851711</v>
      </c>
      <c r="N521" s="71">
        <v>1215.3765463388061</v>
      </c>
      <c r="O521" s="71">
        <v>693.85695130751685</v>
      </c>
      <c r="P521" s="71">
        <v>467.8861313201275</v>
      </c>
      <c r="Q521" s="71">
        <v>54.835166429382099</v>
      </c>
      <c r="R521" s="71">
        <v>41.510111808442502</v>
      </c>
      <c r="S521" s="71">
        <v>150.2478338185</v>
      </c>
      <c r="T521" s="72"/>
      <c r="U521" s="71">
        <v>171107280</v>
      </c>
      <c r="V521" s="71">
        <v>28671</v>
      </c>
      <c r="W521" s="71">
        <v>760</v>
      </c>
      <c r="X521" s="71">
        <v>296851</v>
      </c>
      <c r="Y521" s="71">
        <v>302080</v>
      </c>
      <c r="Z521" s="71">
        <v>362903</v>
      </c>
      <c r="AA521" s="71">
        <v>94017</v>
      </c>
      <c r="AB521" s="71">
        <v>719188</v>
      </c>
      <c r="AC521" s="71">
        <v>7049422</v>
      </c>
      <c r="AD521" s="71">
        <v>150.2478338185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939.37300000000005</v>
      </c>
      <c r="BK521" s="71">
        <v>0</v>
      </c>
      <c r="BL521" s="71">
        <v>362.65000000000003</v>
      </c>
      <c r="BM521" s="71">
        <v>0</v>
      </c>
      <c r="BN521" s="72"/>
      <c r="BO521" s="71">
        <v>0</v>
      </c>
      <c r="BP521" s="71">
        <v>0</v>
      </c>
      <c r="BQ521" s="71">
        <v>43</v>
      </c>
      <c r="BR521" s="71">
        <v>0</v>
      </c>
      <c r="BS521" s="71">
        <v>42</v>
      </c>
      <c r="BT521" s="71">
        <v>0</v>
      </c>
      <c r="BU521"/>
      <c r="BV521" s="70">
        <v>1068.4670000000001</v>
      </c>
      <c r="BW521" s="70">
        <v>5.9279999999999999</v>
      </c>
      <c r="BX521" s="70">
        <v>136.05799999999999</v>
      </c>
      <c r="BY521" s="70">
        <v>0</v>
      </c>
      <c r="BZ521" s="70">
        <v>6.6340000000000003</v>
      </c>
      <c r="CA521" s="70">
        <v>75.12</v>
      </c>
      <c r="CB521" s="70">
        <v>9.8160000000000007</v>
      </c>
      <c r="CC521" s="70">
        <v>0</v>
      </c>
      <c r="CD521" s="70">
        <v>0</v>
      </c>
    </row>
    <row r="522" spans="1:82">
      <c r="A522" s="70" t="s">
        <v>2122</v>
      </c>
      <c r="B522" s="70">
        <v>384</v>
      </c>
      <c r="C522" s="70">
        <v>10</v>
      </c>
      <c r="D522" s="70">
        <v>23</v>
      </c>
      <c r="E522" s="70">
        <v>2013</v>
      </c>
      <c r="F522" s="70" t="s">
        <v>180</v>
      </c>
      <c r="G522" s="70" t="s">
        <v>2112</v>
      </c>
      <c r="H522" s="70" t="s">
        <v>2113</v>
      </c>
      <c r="I522" s="148"/>
      <c r="J522" s="71">
        <v>1186.356963785872</v>
      </c>
      <c r="K522" s="71">
        <v>57.173152150495604</v>
      </c>
      <c r="L522" s="71">
        <v>43.455879583642073</v>
      </c>
      <c r="M522" s="71">
        <v>1523.494203250182</v>
      </c>
      <c r="N522" s="71">
        <v>1179.454192868463</v>
      </c>
      <c r="O522" s="71">
        <v>670.11509826302802</v>
      </c>
      <c r="P522" s="71">
        <v>462.97532345907769</v>
      </c>
      <c r="Q522" s="71">
        <v>55.600686434764697</v>
      </c>
      <c r="R522" s="71">
        <v>40.566668187143243</v>
      </c>
      <c r="S522" s="71">
        <v>155.38427812879999</v>
      </c>
      <c r="T522" s="72"/>
      <c r="U522" s="71">
        <v>175166435</v>
      </c>
      <c r="V522" s="71">
        <v>28671</v>
      </c>
      <c r="W522" s="71">
        <v>760</v>
      </c>
      <c r="X522" s="71">
        <v>296851</v>
      </c>
      <c r="Y522" s="71">
        <v>304630</v>
      </c>
      <c r="Z522" s="71">
        <v>366134</v>
      </c>
      <c r="AA522" s="71">
        <v>92681</v>
      </c>
      <c r="AB522" s="71">
        <v>718774</v>
      </c>
      <c r="AC522" s="71">
        <v>6724810</v>
      </c>
      <c r="AD522" s="71">
        <v>155.38427812879999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838.38099999999997</v>
      </c>
      <c r="BK522" s="71">
        <v>0</v>
      </c>
      <c r="BL522" s="71">
        <v>358.95</v>
      </c>
      <c r="BM522" s="71">
        <v>0</v>
      </c>
      <c r="BN522" s="72"/>
      <c r="BO522" s="71">
        <v>0</v>
      </c>
      <c r="BP522" s="71">
        <v>0</v>
      </c>
      <c r="BQ522" s="71">
        <v>41</v>
      </c>
      <c r="BR522" s="71">
        <v>0</v>
      </c>
      <c r="BS522" s="71">
        <v>42</v>
      </c>
      <c r="BT522" s="71">
        <v>0</v>
      </c>
      <c r="BU522"/>
      <c r="BV522" s="70">
        <v>988.01700000000005</v>
      </c>
      <c r="BW522" s="70">
        <v>6.13</v>
      </c>
      <c r="BX522" s="70">
        <v>135.898</v>
      </c>
      <c r="BY522" s="70">
        <v>0</v>
      </c>
      <c r="BZ522" s="70">
        <v>6.5209999999999999</v>
      </c>
      <c r="CA522" s="70">
        <v>54.198999999999998</v>
      </c>
      <c r="CB522" s="70">
        <v>6.5659999999999998</v>
      </c>
      <c r="CC522" s="70">
        <v>0</v>
      </c>
      <c r="CD522" s="70">
        <v>0</v>
      </c>
    </row>
    <row r="523" spans="1:82">
      <c r="A523" s="70" t="s">
        <v>2123</v>
      </c>
      <c r="B523" s="70">
        <v>385</v>
      </c>
      <c r="C523" s="70">
        <v>11</v>
      </c>
      <c r="D523" s="70">
        <v>23</v>
      </c>
      <c r="E523" s="70">
        <v>2014</v>
      </c>
      <c r="F523" s="70" t="s">
        <v>181</v>
      </c>
      <c r="G523" s="70" t="s">
        <v>2112</v>
      </c>
      <c r="H523" s="70" t="s">
        <v>2113</v>
      </c>
      <c r="I523" s="148"/>
      <c r="J523" s="71">
        <v>1129.1520990245369</v>
      </c>
      <c r="K523" s="71">
        <v>57.570733712551522</v>
      </c>
      <c r="L523" s="71">
        <v>32.367425548922263</v>
      </c>
      <c r="M523" s="71">
        <v>1406.035273446513</v>
      </c>
      <c r="N523" s="71">
        <v>1095.32217067037</v>
      </c>
      <c r="O523" s="71">
        <v>640.33239336808947</v>
      </c>
      <c r="P523" s="71">
        <v>457.88495419613758</v>
      </c>
      <c r="Q523" s="71">
        <v>53.121261851193999</v>
      </c>
      <c r="R523" s="71">
        <v>43.097439347208777</v>
      </c>
      <c r="S523" s="71">
        <v>133.92887914158999</v>
      </c>
      <c r="T523" s="72"/>
      <c r="U523" s="71">
        <v>175841576</v>
      </c>
      <c r="V523" s="71">
        <v>24896</v>
      </c>
      <c r="W523" s="71">
        <v>622</v>
      </c>
      <c r="X523" s="71">
        <v>291758</v>
      </c>
      <c r="Y523" s="71">
        <v>306990</v>
      </c>
      <c r="Z523" s="71">
        <v>368482</v>
      </c>
      <c r="AA523" s="71">
        <v>91188</v>
      </c>
      <c r="AB523" s="71">
        <v>715752</v>
      </c>
      <c r="AC523" s="71">
        <v>7166805</v>
      </c>
      <c r="AD523" s="71">
        <v>133.92887914158999</v>
      </c>
      <c r="AE523" s="72"/>
      <c r="AF523" s="71"/>
      <c r="AG523" s="71"/>
      <c r="AH523" s="71"/>
      <c r="AI523" s="71"/>
      <c r="AJ523" s="71"/>
      <c r="AK523" s="71"/>
      <c r="AL523" s="71"/>
      <c r="AM523" s="71"/>
      <c r="AN523" s="71"/>
      <c r="AO523" s="71"/>
      <c r="AP523" s="71"/>
      <c r="AQ523" s="72"/>
      <c r="AR523" s="71">
        <v>13843</v>
      </c>
      <c r="AS523" s="71">
        <v>1493</v>
      </c>
      <c r="AT523" s="71">
        <v>0</v>
      </c>
      <c r="AU523" s="71">
        <v>0</v>
      </c>
      <c r="AV523" s="71">
        <v>0</v>
      </c>
      <c r="AW523" s="71">
        <v>1</v>
      </c>
      <c r="AX523" s="71"/>
      <c r="AY523" s="72"/>
      <c r="AZ523" s="71">
        <v>56091.7</v>
      </c>
      <c r="BA523" s="71">
        <v>41183.599999999999</v>
      </c>
      <c r="BB523" s="71">
        <v>0</v>
      </c>
      <c r="BC523" s="71">
        <v>0</v>
      </c>
      <c r="BD523" s="71">
        <v>0</v>
      </c>
      <c r="BE523" s="71">
        <v>7280</v>
      </c>
      <c r="BF523" s="71"/>
      <c r="BG523" s="72"/>
      <c r="BH523" s="71">
        <v>0</v>
      </c>
      <c r="BI523" s="71">
        <v>0</v>
      </c>
      <c r="BJ523" s="71">
        <v>802.5</v>
      </c>
      <c r="BK523" s="71">
        <v>0</v>
      </c>
      <c r="BL523" s="71">
        <v>329.75139999999999</v>
      </c>
      <c r="BM523" s="71">
        <v>0</v>
      </c>
      <c r="BN523" s="72"/>
      <c r="BO523" s="71">
        <v>0</v>
      </c>
      <c r="BP523" s="71">
        <v>0</v>
      </c>
      <c r="BQ523" s="71">
        <v>39</v>
      </c>
      <c r="BR523" s="71">
        <v>0</v>
      </c>
      <c r="BS523" s="71">
        <v>40</v>
      </c>
      <c r="BT523" s="71">
        <v>0</v>
      </c>
      <c r="BU523"/>
      <c r="BV523" s="70">
        <v>925.87300000000005</v>
      </c>
      <c r="BW523" s="70">
        <v>6.8639999999999999</v>
      </c>
      <c r="BX523" s="70">
        <v>122.41200000000001</v>
      </c>
      <c r="BY523" s="70">
        <v>0</v>
      </c>
      <c r="BZ523" s="70">
        <v>11.2624</v>
      </c>
      <c r="CA523" s="70">
        <v>65.84</v>
      </c>
      <c r="CB523" s="70">
        <v>0</v>
      </c>
      <c r="CC523" s="70">
        <v>0</v>
      </c>
      <c r="CD523" s="70">
        <v>0</v>
      </c>
    </row>
    <row r="524" spans="1:82">
      <c r="A524" s="70" t="s">
        <v>2124</v>
      </c>
      <c r="B524" s="70">
        <v>386</v>
      </c>
      <c r="C524" s="70">
        <v>12</v>
      </c>
      <c r="D524" s="70">
        <v>23</v>
      </c>
      <c r="E524" s="70">
        <v>2015</v>
      </c>
      <c r="F524" s="70" t="s">
        <v>182</v>
      </c>
      <c r="G524" s="70" t="s">
        <v>2112</v>
      </c>
      <c r="H524" s="70" t="s">
        <v>2113</v>
      </c>
      <c r="I524" s="148"/>
      <c r="J524" s="71">
        <v>986.45716827454123</v>
      </c>
      <c r="K524" s="71">
        <v>53.301547604321208</v>
      </c>
      <c r="L524" s="71">
        <v>34.775365775800417</v>
      </c>
      <c r="M524" s="71">
        <v>1269.539470409924</v>
      </c>
      <c r="N524" s="71">
        <v>1046.0588107222859</v>
      </c>
      <c r="O524" s="71">
        <v>637.04966530890113</v>
      </c>
      <c r="P524" s="71">
        <v>451.45250960191015</v>
      </c>
      <c r="Q524" s="71">
        <v>51.743062048374597</v>
      </c>
      <c r="R524" s="71">
        <v>38.645028167914191</v>
      </c>
      <c r="S524" s="71">
        <v>127.80673909011</v>
      </c>
      <c r="T524" s="72"/>
      <c r="U524" s="71">
        <v>172503330</v>
      </c>
      <c r="V524" s="71">
        <v>24896</v>
      </c>
      <c r="W524" s="71">
        <v>622</v>
      </c>
      <c r="X524" s="71">
        <v>291758</v>
      </c>
      <c r="Y524" s="71">
        <v>309168</v>
      </c>
      <c r="Z524" s="71">
        <v>370121</v>
      </c>
      <c r="AA524" s="71">
        <v>89836</v>
      </c>
      <c r="AB524" s="71">
        <v>712184</v>
      </c>
      <c r="AC524" s="71">
        <v>6605737</v>
      </c>
      <c r="AD524" s="71">
        <v>127.80673909011</v>
      </c>
      <c r="AE524" s="72"/>
      <c r="AF524" s="71">
        <v>1145438141.147362</v>
      </c>
      <c r="AG524" s="71">
        <v>42256262.855532393</v>
      </c>
      <c r="AH524" s="71">
        <v>4782260.6841057977</v>
      </c>
      <c r="AI524" s="71">
        <v>1823203150.4897439</v>
      </c>
      <c r="AJ524" s="71">
        <v>1695418701.931288</v>
      </c>
      <c r="AK524" s="71">
        <v>0</v>
      </c>
      <c r="AL524" s="71">
        <v>0</v>
      </c>
      <c r="AM524" s="71">
        <v>97601829.700482011</v>
      </c>
      <c r="AN524" s="71">
        <v>0</v>
      </c>
      <c r="AO524" s="71">
        <v>0</v>
      </c>
      <c r="AP524" s="71">
        <v>4808700346.8085146</v>
      </c>
      <c r="AQ524" s="72"/>
      <c r="AR524" s="71">
        <v>15241</v>
      </c>
      <c r="AS524" s="71">
        <v>2059</v>
      </c>
      <c r="AT524" s="71">
        <v>0</v>
      </c>
      <c r="AU524" s="71">
        <v>0</v>
      </c>
      <c r="AV524" s="71">
        <v>0</v>
      </c>
      <c r="AW524" s="71">
        <v>1</v>
      </c>
      <c r="AX524" s="71"/>
      <c r="AY524" s="72"/>
      <c r="AZ524" s="71">
        <v>62384.6</v>
      </c>
      <c r="BA524" s="71">
        <v>59631.6</v>
      </c>
      <c r="BB524" s="71">
        <v>0</v>
      </c>
      <c r="BC524" s="71">
        <v>0</v>
      </c>
      <c r="BD524" s="71">
        <v>0</v>
      </c>
      <c r="BE524" s="71">
        <v>7280</v>
      </c>
      <c r="BF524" s="71"/>
      <c r="BG524" s="72"/>
      <c r="BH524" s="71">
        <v>0</v>
      </c>
      <c r="BI524" s="71">
        <v>0</v>
      </c>
      <c r="BJ524" s="71">
        <v>812.65800000000002</v>
      </c>
      <c r="BK524" s="71">
        <v>0</v>
      </c>
      <c r="BL524" s="71">
        <v>316.94399999999996</v>
      </c>
      <c r="BM524" s="71">
        <v>0</v>
      </c>
      <c r="BN524" s="72"/>
      <c r="BO524" s="71">
        <v>0</v>
      </c>
      <c r="BP524" s="71">
        <v>0</v>
      </c>
      <c r="BQ524" s="71">
        <v>40</v>
      </c>
      <c r="BR524" s="71">
        <v>0</v>
      </c>
      <c r="BS524" s="71">
        <v>40</v>
      </c>
      <c r="BT524" s="71">
        <v>0</v>
      </c>
      <c r="BU524"/>
      <c r="BV524" s="70">
        <v>896.93600000000004</v>
      </c>
      <c r="BW524" s="70">
        <v>6.4749999999999996</v>
      </c>
      <c r="BX524" s="70">
        <v>115.81699999999999</v>
      </c>
      <c r="BY524" s="70">
        <v>0</v>
      </c>
      <c r="BZ524" s="70">
        <v>6.12</v>
      </c>
      <c r="CA524" s="70">
        <v>104.254</v>
      </c>
      <c r="CB524" s="70">
        <v>0</v>
      </c>
      <c r="CC524" s="70">
        <v>0</v>
      </c>
      <c r="CD524" s="70">
        <v>0</v>
      </c>
    </row>
    <row r="525" spans="1:82">
      <c r="A525" s="70" t="s">
        <v>2125</v>
      </c>
      <c r="B525" s="70">
        <v>387</v>
      </c>
      <c r="C525" s="70">
        <v>13</v>
      </c>
      <c r="D525" s="70">
        <v>23</v>
      </c>
      <c r="E525" s="70">
        <v>2016</v>
      </c>
      <c r="F525" s="70" t="s">
        <v>155</v>
      </c>
      <c r="G525" s="70" t="s">
        <v>2112</v>
      </c>
      <c r="H525" s="70" t="s">
        <v>2113</v>
      </c>
      <c r="I525" s="148"/>
      <c r="J525" s="71">
        <v>1029.0254876988597</v>
      </c>
      <c r="K525" s="71">
        <v>52.348471587068232</v>
      </c>
      <c r="L525" s="71">
        <v>36.484597776079923</v>
      </c>
      <c r="M525" s="71">
        <v>1213.5526354238052</v>
      </c>
      <c r="N525" s="71">
        <v>1047.1401975718043</v>
      </c>
      <c r="O525" s="71">
        <v>634.27851647679222</v>
      </c>
      <c r="P525" s="71">
        <v>437.76112881500262</v>
      </c>
      <c r="Q525" s="71">
        <v>50.081003659717915</v>
      </c>
      <c r="R525" s="71">
        <v>41.386108951009987</v>
      </c>
      <c r="S525" s="71">
        <v>132.57985196341002</v>
      </c>
      <c r="T525" s="72"/>
      <c r="U525" s="71">
        <v>183091472</v>
      </c>
      <c r="V525" s="71">
        <v>24896</v>
      </c>
      <c r="W525" s="71">
        <v>622</v>
      </c>
      <c r="X525" s="71">
        <v>291758</v>
      </c>
      <c r="Y525" s="71">
        <v>311270</v>
      </c>
      <c r="Z525" s="71">
        <v>373041</v>
      </c>
      <c r="AA525" s="71">
        <v>90098</v>
      </c>
      <c r="AB525" s="71">
        <v>709041</v>
      </c>
      <c r="AC525" s="71">
        <v>7068340.0254948055</v>
      </c>
      <c r="AD525" s="71">
        <v>132.57985196340999</v>
      </c>
      <c r="AE525" s="72"/>
      <c r="AF525" s="71">
        <v>1206201860.204829</v>
      </c>
      <c r="AG525" s="71">
        <v>39646671.683356531</v>
      </c>
      <c r="AH525" s="71">
        <v>3649278.764095366</v>
      </c>
      <c r="AI525" s="71">
        <v>1880147200.8876021</v>
      </c>
      <c r="AJ525" s="71">
        <v>1639440725.1309969</v>
      </c>
      <c r="AK525" s="71">
        <v>0</v>
      </c>
      <c r="AL525" s="71">
        <v>0</v>
      </c>
      <c r="AM525" s="71">
        <v>97246587.141137794</v>
      </c>
      <c r="AN525" s="71">
        <v>0</v>
      </c>
      <c r="AO525" s="71">
        <v>0</v>
      </c>
      <c r="AP525" s="71">
        <v>4866332323.8120174</v>
      </c>
      <c r="AQ525" s="72"/>
      <c r="AR525" s="71">
        <v>16522</v>
      </c>
      <c r="AS525" s="71">
        <v>2407</v>
      </c>
      <c r="AT525" s="71">
        <v>0</v>
      </c>
      <c r="AU525" s="71">
        <v>0</v>
      </c>
      <c r="AV525" s="71">
        <v>0</v>
      </c>
      <c r="AW525" s="71">
        <v>1</v>
      </c>
      <c r="AX525" s="71"/>
      <c r="AY525" s="72"/>
      <c r="AZ525" s="71">
        <v>68302.100000000006</v>
      </c>
      <c r="BA525" s="71">
        <v>69615.5</v>
      </c>
      <c r="BB525" s="71">
        <v>0</v>
      </c>
      <c r="BC525" s="71">
        <v>0</v>
      </c>
      <c r="BD525" s="71">
        <v>0</v>
      </c>
      <c r="BE525" s="71">
        <v>7280</v>
      </c>
      <c r="BF525" s="71"/>
      <c r="BG525" s="72"/>
      <c r="BH525" s="71">
        <v>0</v>
      </c>
      <c r="BI525" s="71">
        <v>0</v>
      </c>
      <c r="BJ525" s="71">
        <v>781.303</v>
      </c>
      <c r="BK525" s="71">
        <v>0</v>
      </c>
      <c r="BL525" s="71">
        <v>321.57</v>
      </c>
      <c r="BM525" s="71">
        <v>0</v>
      </c>
      <c r="BN525" s="72"/>
      <c r="BO525" s="71">
        <v>0</v>
      </c>
      <c r="BP525" s="71">
        <v>0</v>
      </c>
      <c r="BQ525" s="71">
        <v>39</v>
      </c>
      <c r="BR525" s="71">
        <v>0</v>
      </c>
      <c r="BS525" s="71">
        <v>41</v>
      </c>
      <c r="BT525" s="71">
        <v>0</v>
      </c>
      <c r="BU525"/>
      <c r="BV525" s="70">
        <v>862.74900000000002</v>
      </c>
      <c r="BW525" s="70">
        <v>6.7009999999999996</v>
      </c>
      <c r="BX525" s="70">
        <v>122.672</v>
      </c>
      <c r="BY525" s="70">
        <v>0</v>
      </c>
      <c r="BZ525" s="70">
        <v>6.0510000000000002</v>
      </c>
      <c r="CA525" s="70">
        <v>104.7</v>
      </c>
      <c r="CB525" s="70">
        <v>0</v>
      </c>
      <c r="CC525" s="70">
        <v>0</v>
      </c>
      <c r="CD525" s="70">
        <v>0</v>
      </c>
    </row>
    <row r="526" spans="1:82">
      <c r="A526" s="70" t="s">
        <v>2126</v>
      </c>
      <c r="B526" s="70">
        <v>388</v>
      </c>
      <c r="C526" s="70">
        <v>14</v>
      </c>
      <c r="D526" s="70">
        <v>23</v>
      </c>
      <c r="E526" s="70">
        <v>2017</v>
      </c>
      <c r="F526" s="70" t="s">
        <v>156</v>
      </c>
      <c r="G526" s="70" t="s">
        <v>2112</v>
      </c>
      <c r="H526" s="70" t="s">
        <v>2113</v>
      </c>
      <c r="I526" s="148"/>
      <c r="J526" s="71">
        <v>1088.6631434859369</v>
      </c>
      <c r="K526" s="71">
        <v>52.39740283167049</v>
      </c>
      <c r="L526" s="71">
        <v>33.013798201557996</v>
      </c>
      <c r="M526" s="71">
        <v>1164.7770080215853</v>
      </c>
      <c r="N526" s="71">
        <v>1010.7984163618863</v>
      </c>
      <c r="O526" s="71">
        <v>627.46771184600107</v>
      </c>
      <c r="P526" s="71">
        <v>431.10640167567084</v>
      </c>
      <c r="Q526" s="71">
        <v>48.241339537216398</v>
      </c>
      <c r="R526" s="71">
        <v>45.064023234898904</v>
      </c>
      <c r="S526" s="71">
        <v>137.78842261440002</v>
      </c>
      <c r="T526" s="72"/>
      <c r="U526" s="71">
        <v>197907863</v>
      </c>
      <c r="V526" s="71">
        <v>24896</v>
      </c>
      <c r="W526" s="71">
        <v>622</v>
      </c>
      <c r="X526" s="71">
        <v>291758</v>
      </c>
      <c r="Y526" s="71">
        <v>313611</v>
      </c>
      <c r="Z526" s="71">
        <v>375157</v>
      </c>
      <c r="AA526" s="71">
        <v>89294</v>
      </c>
      <c r="AB526" s="71">
        <v>706287</v>
      </c>
      <c r="AC526" s="71">
        <v>7849205.9999999991</v>
      </c>
      <c r="AD526" s="71">
        <v>137.78842261439999</v>
      </c>
      <c r="AE526" s="72"/>
      <c r="AF526" s="71">
        <v>1336492854.101788</v>
      </c>
      <c r="AG526" s="71">
        <v>40079435.618829153</v>
      </c>
      <c r="AH526" s="71">
        <v>4541169.0567647181</v>
      </c>
      <c r="AI526" s="71">
        <v>1875670089.3643391</v>
      </c>
      <c r="AJ526" s="71">
        <v>1584344034.1314039</v>
      </c>
      <c r="AK526" s="71">
        <v>0</v>
      </c>
      <c r="AL526" s="71">
        <v>0</v>
      </c>
      <c r="AM526" s="71">
        <v>97020443.111037284</v>
      </c>
      <c r="AN526" s="71">
        <v>0</v>
      </c>
      <c r="AO526" s="71">
        <v>0</v>
      </c>
      <c r="AP526" s="71">
        <v>4938148025.3841619</v>
      </c>
      <c r="AQ526" s="72"/>
      <c r="AR526" s="71">
        <v>17688</v>
      </c>
      <c r="AS526" s="71">
        <v>2618</v>
      </c>
      <c r="AT526" s="71">
        <v>1</v>
      </c>
      <c r="AU526" s="71">
        <v>0</v>
      </c>
      <c r="AV526" s="71">
        <v>0</v>
      </c>
      <c r="AW526" s="71">
        <v>1</v>
      </c>
      <c r="AX526" s="71"/>
      <c r="AY526" s="72"/>
      <c r="AZ526" s="71">
        <v>73832.900000000009</v>
      </c>
      <c r="BA526" s="71">
        <v>75430.199999999983</v>
      </c>
      <c r="BB526" s="71">
        <v>3.2</v>
      </c>
      <c r="BC526" s="71">
        <v>0</v>
      </c>
      <c r="BD526" s="71">
        <v>0</v>
      </c>
      <c r="BE526" s="71">
        <v>7280</v>
      </c>
      <c r="BF526" s="71"/>
      <c r="BG526" s="72"/>
      <c r="BH526" s="71">
        <v>0</v>
      </c>
      <c r="BI526" s="71">
        <v>0</v>
      </c>
      <c r="BJ526" s="71">
        <v>799.202</v>
      </c>
      <c r="BK526" s="71">
        <v>0</v>
      </c>
      <c r="BL526" s="71">
        <v>327.625</v>
      </c>
      <c r="BM526" s="71">
        <v>0</v>
      </c>
      <c r="BN526" s="72"/>
      <c r="BO526" s="71">
        <v>0</v>
      </c>
      <c r="BP526" s="71">
        <v>0</v>
      </c>
      <c r="BQ526" s="71">
        <v>41</v>
      </c>
      <c r="BR526" s="71">
        <v>0</v>
      </c>
      <c r="BS526" s="71">
        <v>39</v>
      </c>
      <c r="BT526" s="71">
        <v>0</v>
      </c>
      <c r="BU526"/>
      <c r="BV526" s="70">
        <v>884.08699999999999</v>
      </c>
      <c r="BW526" s="70">
        <v>6.9219999999999997</v>
      </c>
      <c r="BX526" s="70">
        <v>127.74299999999999</v>
      </c>
      <c r="BY526" s="70">
        <v>0</v>
      </c>
      <c r="BZ526" s="70">
        <v>6.375</v>
      </c>
      <c r="CA526" s="70">
        <v>101.7</v>
      </c>
      <c r="CB526" s="70">
        <v>0</v>
      </c>
      <c r="CC526" s="70">
        <v>0</v>
      </c>
      <c r="CD526" s="70">
        <v>0</v>
      </c>
    </row>
    <row r="527" spans="1:82">
      <c r="A527" s="70" t="s">
        <v>2127</v>
      </c>
      <c r="B527" s="70">
        <v>389</v>
      </c>
      <c r="C527" s="70">
        <v>15</v>
      </c>
      <c r="D527" s="70">
        <v>23</v>
      </c>
      <c r="E527" s="70">
        <v>2018</v>
      </c>
      <c r="F527" s="70" t="s">
        <v>183</v>
      </c>
      <c r="G527" s="70" t="s">
        <v>2112</v>
      </c>
      <c r="H527" s="70" t="s">
        <v>2113</v>
      </c>
      <c r="I527" s="148"/>
      <c r="J527" s="71">
        <v>1120.0025170794895</v>
      </c>
      <c r="K527" s="71">
        <v>49.217005450474403</v>
      </c>
      <c r="L527" s="71">
        <v>29.440909169261346</v>
      </c>
      <c r="M527" s="71">
        <v>1136.7570612860115</v>
      </c>
      <c r="N527" s="71">
        <v>952.01524029900725</v>
      </c>
      <c r="O527" s="71">
        <v>616.35182358173438</v>
      </c>
      <c r="P527" s="71">
        <v>424.84575353793156</v>
      </c>
      <c r="Q527" s="71">
        <v>44.518380462084998</v>
      </c>
      <c r="R527" s="71">
        <v>57.838822445776543</v>
      </c>
      <c r="S527" s="71">
        <v>145.95009954135998</v>
      </c>
      <c r="T527" s="72"/>
      <c r="U527" s="71">
        <v>212237476</v>
      </c>
      <c r="V527" s="71">
        <v>24896</v>
      </c>
      <c r="W527" s="71">
        <v>622</v>
      </c>
      <c r="X527" s="71">
        <v>291758</v>
      </c>
      <c r="Y527" s="71">
        <v>315788</v>
      </c>
      <c r="Z527" s="71">
        <v>375567</v>
      </c>
      <c r="AA527" s="71">
        <v>88882</v>
      </c>
      <c r="AB527" s="71">
        <v>702395</v>
      </c>
      <c r="AC527" s="71">
        <v>10034825</v>
      </c>
      <c r="AD527" s="71">
        <v>145.95009954136</v>
      </c>
      <c r="AE527" s="72"/>
      <c r="AF527" s="71">
        <v>1393279453.7183249</v>
      </c>
      <c r="AG527" s="71">
        <v>35590606.778363071</v>
      </c>
      <c r="AH527" s="71">
        <v>4107033.0686463029</v>
      </c>
      <c r="AI527" s="71">
        <v>1804172843.7886291</v>
      </c>
      <c r="AJ527" s="71">
        <v>1576196174.7017241</v>
      </c>
      <c r="AK527" s="71">
        <v>0</v>
      </c>
      <c r="AL527" s="71">
        <v>0</v>
      </c>
      <c r="AM527" s="71">
        <v>96685451.908308595</v>
      </c>
      <c r="AN527" s="71">
        <v>0</v>
      </c>
      <c r="AO527" s="71">
        <v>0</v>
      </c>
      <c r="AP527" s="71">
        <v>4910031563.9639959</v>
      </c>
      <c r="AQ527" s="72"/>
      <c r="AR527" s="71">
        <v>18847</v>
      </c>
      <c r="AS527" s="71">
        <v>2951</v>
      </c>
      <c r="AT527" s="71">
        <v>1</v>
      </c>
      <c r="AU527" s="71">
        <v>0</v>
      </c>
      <c r="AV527" s="71">
        <v>0</v>
      </c>
      <c r="AW527" s="71">
        <v>1</v>
      </c>
      <c r="AX527" s="71"/>
      <c r="AY527" s="72"/>
      <c r="AZ527" s="71">
        <v>79329.400000000009</v>
      </c>
      <c r="BA527" s="71">
        <v>80207.5</v>
      </c>
      <c r="BB527" s="71">
        <v>3</v>
      </c>
      <c r="BC527" s="71">
        <v>0</v>
      </c>
      <c r="BD527" s="71">
        <v>0</v>
      </c>
      <c r="BE527" s="71">
        <v>7280</v>
      </c>
      <c r="BF527" s="71"/>
      <c r="BG527" s="72"/>
      <c r="BH527" s="71">
        <v>0</v>
      </c>
      <c r="BI527" s="71">
        <v>0</v>
      </c>
      <c r="BJ527" s="71">
        <v>747.19899999999996</v>
      </c>
      <c r="BK527" s="71">
        <v>0</v>
      </c>
      <c r="BL527" s="71">
        <v>350.517</v>
      </c>
      <c r="BM527" s="71">
        <v>0</v>
      </c>
      <c r="BN527" s="72"/>
      <c r="BO527" s="71">
        <v>0</v>
      </c>
      <c r="BP527" s="71">
        <v>0</v>
      </c>
      <c r="BQ527" s="71">
        <v>40</v>
      </c>
      <c r="BR527" s="71">
        <v>0</v>
      </c>
      <c r="BS527" s="71">
        <v>39</v>
      </c>
      <c r="BT527" s="71">
        <v>0</v>
      </c>
      <c r="BU527"/>
      <c r="BV527" s="70">
        <v>840.58900000000006</v>
      </c>
      <c r="BW527" s="70">
        <v>6.8819999999999997</v>
      </c>
      <c r="BX527" s="70">
        <v>136.1</v>
      </c>
      <c r="BY527" s="70">
        <v>0</v>
      </c>
      <c r="BZ527" s="70">
        <v>6.5659999999999998</v>
      </c>
      <c r="CA527" s="70">
        <v>107.57899999999999</v>
      </c>
      <c r="CB527" s="70">
        <v>0</v>
      </c>
      <c r="CC527" s="70">
        <v>0</v>
      </c>
      <c r="CD527" s="70">
        <v>0</v>
      </c>
    </row>
    <row r="528" spans="1:82">
      <c r="A528" s="70" t="s">
        <v>2128</v>
      </c>
      <c r="B528" s="70">
        <v>390</v>
      </c>
      <c r="C528" s="70">
        <v>16</v>
      </c>
      <c r="D528" s="70">
        <v>23</v>
      </c>
      <c r="E528" s="70">
        <v>2019</v>
      </c>
      <c r="F528" s="70" t="s">
        <v>158</v>
      </c>
      <c r="G528" s="70" t="s">
        <v>2112</v>
      </c>
      <c r="H528" s="70" t="s">
        <v>2113</v>
      </c>
      <c r="I528" s="148"/>
      <c r="J528" s="71">
        <v>1079.4274822098978</v>
      </c>
      <c r="K528" s="71">
        <v>44.641780503810772</v>
      </c>
      <c r="L528" s="71">
        <v>29.697145233315094</v>
      </c>
      <c r="M528" s="71">
        <v>1046.7260915511563</v>
      </c>
      <c r="N528" s="71">
        <v>838.97125879800956</v>
      </c>
      <c r="O528" s="71">
        <v>600.54912866888833</v>
      </c>
      <c r="P528" s="71">
        <v>420.02639182709288</v>
      </c>
      <c r="Q528" s="71">
        <v>43.090703552068703</v>
      </c>
      <c r="R528" s="71">
        <v>67.534664192991215</v>
      </c>
      <c r="S528" s="71">
        <v>156.98255290997002</v>
      </c>
      <c r="T528" s="72"/>
      <c r="U528" s="71">
        <v>212026398</v>
      </c>
      <c r="V528" s="71">
        <v>24896</v>
      </c>
      <c r="W528" s="71">
        <v>622</v>
      </c>
      <c r="X528" s="71">
        <v>291758</v>
      </c>
      <c r="Y528" s="71">
        <v>317923</v>
      </c>
      <c r="Z528" s="71">
        <v>375984</v>
      </c>
      <c r="AA528" s="71">
        <v>87216</v>
      </c>
      <c r="AB528" s="71">
        <v>698275</v>
      </c>
      <c r="AC528" s="71">
        <v>11908929</v>
      </c>
      <c r="AD528" s="71">
        <v>156.98255290997</v>
      </c>
      <c r="AE528" s="72"/>
      <c r="AF528" s="71">
        <v>1344774744.668771</v>
      </c>
      <c r="AG528" s="71">
        <v>34355646.918828152</v>
      </c>
      <c r="AH528" s="71">
        <v>4466652.694405714</v>
      </c>
      <c r="AI528" s="71">
        <v>1760766296.0491469</v>
      </c>
      <c r="AJ528" s="71">
        <v>1480803200.9613211</v>
      </c>
      <c r="AK528" s="71">
        <v>0</v>
      </c>
      <c r="AL528" s="71">
        <v>0</v>
      </c>
      <c r="AM528" s="71">
        <v>95099798.388614371</v>
      </c>
      <c r="AN528" s="71">
        <v>0</v>
      </c>
      <c r="AO528" s="71">
        <v>0</v>
      </c>
      <c r="AP528" s="71">
        <v>4720266339.6810875</v>
      </c>
      <c r="AQ528" s="72"/>
      <c r="AR528" s="71">
        <v>20023</v>
      </c>
      <c r="AS528" s="71">
        <v>3179</v>
      </c>
      <c r="AT528" s="71">
        <v>1</v>
      </c>
      <c r="AU528" s="71">
        <v>1</v>
      </c>
      <c r="AV528" s="71">
        <v>0</v>
      </c>
      <c r="AW528" s="71">
        <v>1</v>
      </c>
      <c r="AX528" s="71"/>
      <c r="AY528" s="72"/>
      <c r="AZ528" s="71">
        <v>84958.400000000576</v>
      </c>
      <c r="BA528" s="71">
        <v>85750.299999999886</v>
      </c>
      <c r="BB528" s="71">
        <v>3.2</v>
      </c>
      <c r="BC528" s="71">
        <v>19.899999999999999</v>
      </c>
      <c r="BD528" s="71">
        <v>0</v>
      </c>
      <c r="BE528" s="71">
        <v>7280</v>
      </c>
      <c r="BF528" s="71"/>
      <c r="BG528" s="72"/>
      <c r="BH528" s="71">
        <v>0</v>
      </c>
      <c r="BI528" s="71">
        <v>0</v>
      </c>
      <c r="BJ528" s="71">
        <v>720.87199999999996</v>
      </c>
      <c r="BK528" s="71">
        <v>0</v>
      </c>
      <c r="BL528" s="71">
        <v>325.54660000000001</v>
      </c>
      <c r="BM528" s="71">
        <v>0</v>
      </c>
      <c r="BN528" s="72"/>
      <c r="BO528" s="71">
        <v>0</v>
      </c>
      <c r="BP528" s="71">
        <v>0</v>
      </c>
      <c r="BQ528" s="71">
        <v>40</v>
      </c>
      <c r="BR528" s="71">
        <v>0</v>
      </c>
      <c r="BS528" s="71">
        <v>36</v>
      </c>
      <c r="BT528" s="71">
        <v>0</v>
      </c>
      <c r="BU528"/>
      <c r="BV528" s="70">
        <v>762.93799999999999</v>
      </c>
      <c r="BW528" s="70">
        <v>6.327</v>
      </c>
      <c r="BX528" s="70">
        <v>151.124</v>
      </c>
      <c r="BY528" s="70">
        <v>0</v>
      </c>
      <c r="BZ528" s="70">
        <v>11.7516</v>
      </c>
      <c r="CA528" s="70">
        <v>114.27800000000001</v>
      </c>
      <c r="CB528" s="70">
        <v>0</v>
      </c>
      <c r="CC528" s="70">
        <v>0</v>
      </c>
      <c r="CD528" s="70">
        <v>0</v>
      </c>
    </row>
    <row r="529" spans="1:82">
      <c r="A529" s="70" t="s">
        <v>2129</v>
      </c>
      <c r="B529" s="70">
        <v>391</v>
      </c>
      <c r="C529" s="70">
        <v>17</v>
      </c>
      <c r="D529" s="70">
        <v>23</v>
      </c>
      <c r="E529" s="70">
        <v>2020</v>
      </c>
      <c r="F529" s="70" t="s">
        <v>159</v>
      </c>
      <c r="G529" s="70" t="s">
        <v>2112</v>
      </c>
      <c r="H529" s="70" t="s">
        <v>2113</v>
      </c>
      <c r="I529" s="148"/>
      <c r="J529" s="71">
        <v>969.91014360992324</v>
      </c>
      <c r="K529" s="71">
        <v>47.434175271640974</v>
      </c>
      <c r="L529" s="71">
        <v>45.191236680362806</v>
      </c>
      <c r="M529" s="71">
        <v>967.81964103121595</v>
      </c>
      <c r="N529" s="71">
        <v>864.85364948014899</v>
      </c>
      <c r="O529" s="71">
        <v>528.0020055678774</v>
      </c>
      <c r="P529" s="71">
        <v>394.75078978360693</v>
      </c>
      <c r="Q529" s="71">
        <v>40.936194412976398</v>
      </c>
      <c r="R529" s="71">
        <v>60.455514807056161</v>
      </c>
      <c r="S529" s="71">
        <v>145.36813523155001</v>
      </c>
      <c r="T529" s="72"/>
      <c r="U529" s="71">
        <v>205740982</v>
      </c>
      <c r="V529" s="71">
        <v>23260</v>
      </c>
      <c r="W529" s="71">
        <v>916</v>
      </c>
      <c r="X529" s="71">
        <v>292663</v>
      </c>
      <c r="Y529" s="71">
        <v>320143</v>
      </c>
      <c r="Z529" s="71">
        <v>377296</v>
      </c>
      <c r="AA529" s="71">
        <v>87123</v>
      </c>
      <c r="AB529" s="71">
        <v>694296</v>
      </c>
      <c r="AC529" s="71">
        <v>10716934.999999998</v>
      </c>
      <c r="AD529" s="71">
        <v>145.36813523155001</v>
      </c>
      <c r="AE529" s="72"/>
      <c r="AF529" s="71">
        <v>1274343852.293915</v>
      </c>
      <c r="AG529" s="71">
        <v>34634335.211614087</v>
      </c>
      <c r="AH529" s="71">
        <v>6693759.4449606221</v>
      </c>
      <c r="AI529" s="71">
        <v>1668220953.156899</v>
      </c>
      <c r="AJ529" s="71">
        <v>1577640876.5579841</v>
      </c>
      <c r="AK529" s="71"/>
      <c r="AL529" s="71"/>
      <c r="AM529" s="71">
        <v>90613341.789446861</v>
      </c>
      <c r="AN529" s="71"/>
      <c r="AO529" s="71"/>
      <c r="AP529" s="71">
        <v>4652147118.4548197</v>
      </c>
      <c r="AQ529" s="72"/>
      <c r="AR529" s="71">
        <v>21092</v>
      </c>
      <c r="AS529" s="71">
        <v>3228</v>
      </c>
      <c r="AT529" s="71">
        <v>1</v>
      </c>
      <c r="AU529" s="71">
        <v>2</v>
      </c>
      <c r="AV529" s="71">
        <v>0</v>
      </c>
      <c r="AW529" s="71">
        <v>1</v>
      </c>
      <c r="AX529" s="71"/>
      <c r="AY529" s="72"/>
      <c r="AZ529" s="71">
        <v>90618.200000000827</v>
      </c>
      <c r="BA529" s="71">
        <v>95258.099999999497</v>
      </c>
      <c r="BB529" s="71">
        <v>3.2</v>
      </c>
      <c r="BC529" s="71">
        <v>335.9</v>
      </c>
      <c r="BD529" s="71">
        <v>0</v>
      </c>
      <c r="BE529" s="71">
        <v>7280</v>
      </c>
      <c r="BF529" s="71"/>
      <c r="BG529" s="72"/>
      <c r="BH529" s="71">
        <v>0</v>
      </c>
      <c r="BI529" s="71">
        <v>0</v>
      </c>
      <c r="BJ529" s="71">
        <v>657.25800000000004</v>
      </c>
      <c r="BK529" s="71">
        <v>0</v>
      </c>
      <c r="BL529" s="71">
        <v>304.0976</v>
      </c>
      <c r="BM529" s="71">
        <v>0</v>
      </c>
      <c r="BN529" s="72"/>
      <c r="BO529" s="71">
        <v>0</v>
      </c>
      <c r="BP529" s="71">
        <v>0</v>
      </c>
      <c r="BQ529" s="71">
        <v>40</v>
      </c>
      <c r="BR529" s="71">
        <v>0</v>
      </c>
      <c r="BS529" s="71">
        <v>37</v>
      </c>
      <c r="BT529" s="71">
        <v>0</v>
      </c>
      <c r="BU529"/>
      <c r="BV529" s="70">
        <v>687.97199999999998</v>
      </c>
      <c r="BW529" s="70">
        <v>6.4059999999999997</v>
      </c>
      <c r="BX529" s="70">
        <v>140.83799999999999</v>
      </c>
      <c r="BY529" s="70">
        <v>0</v>
      </c>
      <c r="BZ529" s="70">
        <v>11.364599999999999</v>
      </c>
      <c r="CA529" s="70">
        <v>114.77500000000001</v>
      </c>
      <c r="CB529" s="70">
        <v>0</v>
      </c>
      <c r="CC529" s="70">
        <v>0</v>
      </c>
      <c r="CD529" s="70">
        <v>0</v>
      </c>
    </row>
    <row r="530" spans="1:82">
      <c r="A530" s="70" t="s">
        <v>2130</v>
      </c>
      <c r="B530" s="70">
        <v>391</v>
      </c>
      <c r="C530" s="70">
        <v>18</v>
      </c>
      <c r="D530" s="70">
        <v>23</v>
      </c>
      <c r="E530" s="70">
        <v>2021</v>
      </c>
      <c r="F530" s="70" t="s">
        <v>160</v>
      </c>
      <c r="G530" s="70" t="s">
        <v>2112</v>
      </c>
      <c r="H530" s="70" t="s">
        <v>2113</v>
      </c>
      <c r="I530" s="148"/>
      <c r="J530" s="71">
        <v>1061.7143913085499</v>
      </c>
      <c r="K530" s="71">
        <v>51.484882932098429</v>
      </c>
      <c r="L530" s="71">
        <v>40.738612474591974</v>
      </c>
      <c r="M530" s="71">
        <v>1107.7871159365118</v>
      </c>
      <c r="N530" s="71">
        <v>871.09202096378795</v>
      </c>
      <c r="O530" s="71">
        <v>513.02478550196611</v>
      </c>
      <c r="P530" s="71">
        <v>403.99485128714014</v>
      </c>
      <c r="Q530" s="71">
        <v>40.2333295783178</v>
      </c>
      <c r="R530" s="71">
        <v>63.037713672614302</v>
      </c>
      <c r="S530" s="71">
        <v>135.68595522999999</v>
      </c>
      <c r="T530" s="72"/>
      <c r="U530" s="71">
        <v>223758516</v>
      </c>
      <c r="V530" s="71">
        <v>23260</v>
      </c>
      <c r="W530" s="71">
        <v>916</v>
      </c>
      <c r="X530" s="71">
        <v>292663</v>
      </c>
      <c r="Y530" s="71">
        <v>321323</v>
      </c>
      <c r="Z530" s="71">
        <v>377464</v>
      </c>
      <c r="AA530" s="71">
        <v>86944</v>
      </c>
      <c r="AB530" s="71">
        <v>689079</v>
      </c>
      <c r="AC530" s="71">
        <v>10840750.999999998</v>
      </c>
      <c r="AD530" s="71">
        <v>135.68595522999999</v>
      </c>
      <c r="AE530" s="72"/>
      <c r="AF530" s="71">
        <v>1362119702.627208</v>
      </c>
      <c r="AG530" s="71">
        <v>36774559.395908132</v>
      </c>
      <c r="AH530" s="71">
        <v>6290192.5811791122</v>
      </c>
      <c r="AI530" s="71">
        <v>1828500585.042455</v>
      </c>
      <c r="AJ530" s="71">
        <v>1539719517.09026</v>
      </c>
      <c r="AK530" s="71">
        <v>0</v>
      </c>
      <c r="AL530" s="71">
        <v>0</v>
      </c>
      <c r="AM530" s="71">
        <v>90451188.546713024</v>
      </c>
      <c r="AN530" s="71">
        <v>0</v>
      </c>
      <c r="AO530" s="71">
        <v>0</v>
      </c>
      <c r="AP530" s="71">
        <v>4863855745.2837238</v>
      </c>
      <c r="AQ530" s="72"/>
      <c r="AR530" s="71">
        <v>22384</v>
      </c>
      <c r="AS530" s="71">
        <v>3244</v>
      </c>
      <c r="AT530" s="71">
        <v>1</v>
      </c>
      <c r="AU530" s="71">
        <v>3</v>
      </c>
      <c r="AV530" s="71">
        <v>0</v>
      </c>
      <c r="AW530" s="71">
        <v>2</v>
      </c>
      <c r="AX530" s="71"/>
      <c r="AY530" s="72"/>
      <c r="AZ530" s="71">
        <v>97276.200000000856</v>
      </c>
      <c r="BA530" s="71">
        <v>96166.199999999502</v>
      </c>
      <c r="BB530" s="71">
        <v>3.2</v>
      </c>
      <c r="BC530" s="71">
        <v>435.9</v>
      </c>
      <c r="BD530" s="71">
        <v>0</v>
      </c>
      <c r="BE530" s="71">
        <v>7380</v>
      </c>
      <c r="BF530" s="71"/>
      <c r="BG530" s="72"/>
      <c r="BH530" s="71">
        <v>0</v>
      </c>
      <c r="BI530" s="71">
        <v>0</v>
      </c>
      <c r="BJ530" s="71">
        <v>700.95699999999999</v>
      </c>
      <c r="BK530" s="71">
        <v>0</v>
      </c>
      <c r="BL530" s="71">
        <v>168.80400000000003</v>
      </c>
      <c r="BM530" s="71">
        <v>0</v>
      </c>
      <c r="BN530" s="72"/>
      <c r="BO530" s="71">
        <v>0</v>
      </c>
      <c r="BP530" s="71">
        <v>0</v>
      </c>
      <c r="BQ530" s="71">
        <v>40</v>
      </c>
      <c r="BR530" s="71">
        <v>0</v>
      </c>
      <c r="BS530" s="71">
        <v>35</v>
      </c>
      <c r="BT530" s="71">
        <v>0</v>
      </c>
      <c r="BU530"/>
      <c r="BV530" s="70">
        <v>712.36599999999999</v>
      </c>
      <c r="BW530" s="70">
        <v>5.7359999999999998</v>
      </c>
      <c r="BX530" s="70">
        <v>7.4870000000000001</v>
      </c>
      <c r="BY530" s="70">
        <v>0</v>
      </c>
      <c r="BZ530" s="70">
        <v>8.3130000000000006</v>
      </c>
      <c r="CA530" s="70">
        <v>135.85900000000001</v>
      </c>
      <c r="CB530" s="70">
        <v>0</v>
      </c>
      <c r="CC530" s="70">
        <v>0</v>
      </c>
      <c r="CD530" s="70">
        <v>0</v>
      </c>
    </row>
    <row r="531" spans="1:82">
      <c r="A531" s="70" t="s">
        <v>2131</v>
      </c>
      <c r="B531" s="70">
        <v>391</v>
      </c>
      <c r="C531" s="70">
        <v>19</v>
      </c>
      <c r="D531" s="70">
        <v>23</v>
      </c>
      <c r="E531" s="70">
        <v>2022</v>
      </c>
      <c r="F531" s="70" t="s">
        <v>161</v>
      </c>
      <c r="G531" s="70" t="s">
        <v>2112</v>
      </c>
      <c r="H531" s="70" t="s">
        <v>2113</v>
      </c>
      <c r="I531" s="148"/>
      <c r="J531" s="71">
        <v>982.32703691182564</v>
      </c>
      <c r="K531" s="71">
        <v>47.18788825646466</v>
      </c>
      <c r="L531" s="71">
        <v>37.749413311558868</v>
      </c>
      <c r="M531" s="71">
        <v>1056.9349615412395</v>
      </c>
      <c r="N531" s="71">
        <v>943.32380984485769</v>
      </c>
      <c r="O531" s="71">
        <v>540.08923725654358</v>
      </c>
      <c r="P531" s="71">
        <v>398.5877239494597</v>
      </c>
      <c r="Q531" s="71">
        <v>40.251607245951291</v>
      </c>
      <c r="R531" s="71">
        <v>64.022460005952439</v>
      </c>
      <c r="S531" s="71">
        <v>142.27208451039999</v>
      </c>
      <c r="T531" s="72"/>
      <c r="U531" s="71">
        <v>250317400</v>
      </c>
      <c r="V531" s="71">
        <v>23260</v>
      </c>
      <c r="W531" s="71">
        <v>916</v>
      </c>
      <c r="X531" s="71">
        <v>292663</v>
      </c>
      <c r="Y531" s="71">
        <v>323095</v>
      </c>
      <c r="Z531" s="71">
        <v>377551</v>
      </c>
      <c r="AA531" s="71">
        <v>87088</v>
      </c>
      <c r="AB531" s="71">
        <v>683739</v>
      </c>
      <c r="AC531" s="71">
        <v>11148380.999999998</v>
      </c>
      <c r="AD531" s="71">
        <v>142.27208451039999</v>
      </c>
      <c r="AE531" s="72"/>
      <c r="AF531" s="71">
        <v>1270774020.1734955</v>
      </c>
      <c r="AG531" s="71">
        <v>35785176.551273867</v>
      </c>
      <c r="AH531" s="71">
        <v>7107471.5940364432</v>
      </c>
      <c r="AI531" s="71">
        <v>1704122250.8904841</v>
      </c>
      <c r="AJ531" s="71">
        <v>1750658131.5395982</v>
      </c>
      <c r="AK531" s="71">
        <v>0</v>
      </c>
      <c r="AL531" s="71">
        <v>0</v>
      </c>
      <c r="AM531" s="71">
        <v>88289367.150626794</v>
      </c>
      <c r="AN531" s="71">
        <v>0</v>
      </c>
      <c r="AO531" s="71">
        <v>0</v>
      </c>
      <c r="AP531" s="71">
        <v>4856736417.8995152</v>
      </c>
      <c r="AQ531" s="72"/>
      <c r="AR531" s="71">
        <v>23877</v>
      </c>
      <c r="AS531" s="71">
        <v>3260</v>
      </c>
      <c r="AT531" s="71">
        <v>1</v>
      </c>
      <c r="AU531" s="71">
        <v>3</v>
      </c>
      <c r="AV531" s="71">
        <v>0</v>
      </c>
      <c r="AW531" s="71">
        <v>2</v>
      </c>
      <c r="AX531" s="71"/>
      <c r="AY531" s="72"/>
      <c r="AZ531" s="71">
        <v>105272.70000000083</v>
      </c>
      <c r="BA531" s="71">
        <v>96922.099999999482</v>
      </c>
      <c r="BB531" s="71">
        <v>3.2</v>
      </c>
      <c r="BC531" s="71">
        <v>435.9</v>
      </c>
      <c r="BD531" s="71">
        <v>0</v>
      </c>
      <c r="BE531" s="71">
        <v>7380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2132</v>
      </c>
      <c r="B532" s="70">
        <v>391</v>
      </c>
      <c r="C532" s="70">
        <v>20</v>
      </c>
      <c r="D532" s="70">
        <v>23</v>
      </c>
      <c r="E532" s="70">
        <v>2023</v>
      </c>
      <c r="F532" s="70" t="s">
        <v>1539</v>
      </c>
      <c r="G532" s="70" t="s">
        <v>2112</v>
      </c>
      <c r="H532" s="70" t="s">
        <v>2113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25400</v>
      </c>
      <c r="AS532" s="71">
        <v>3270</v>
      </c>
      <c r="AT532" s="71">
        <v>1</v>
      </c>
      <c r="AU532" s="71">
        <v>3</v>
      </c>
      <c r="AV532" s="71">
        <v>0</v>
      </c>
      <c r="AW532" s="71">
        <v>2</v>
      </c>
      <c r="AX532" s="71"/>
      <c r="AY532" s="72"/>
      <c r="AZ532" s="71">
        <v>112868.99999999894</v>
      </c>
      <c r="BA532" s="71">
        <v>98542.299999999479</v>
      </c>
      <c r="BB532" s="71">
        <v>3.2</v>
      </c>
      <c r="BC532" s="71">
        <v>435.9</v>
      </c>
      <c r="BD532" s="71">
        <v>0</v>
      </c>
      <c r="BE532" s="71">
        <v>7380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2133</v>
      </c>
      <c r="B533" s="70">
        <v>391</v>
      </c>
      <c r="C533" s="70">
        <v>21</v>
      </c>
      <c r="D533" s="70">
        <v>23</v>
      </c>
      <c r="E533" s="70">
        <v>2024</v>
      </c>
      <c r="F533" s="70" t="s">
        <v>1585</v>
      </c>
      <c r="G533" s="70" t="s">
        <v>2112</v>
      </c>
      <c r="H533" s="70" t="s">
        <v>2113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2134</v>
      </c>
      <c r="B534" s="70">
        <v>426</v>
      </c>
      <c r="C534" s="70">
        <v>1</v>
      </c>
      <c r="D534" s="70">
        <v>26</v>
      </c>
      <c r="E534" s="70">
        <v>1990</v>
      </c>
      <c r="F534" s="70" t="s">
        <v>787</v>
      </c>
      <c r="G534" s="70" t="s">
        <v>1545</v>
      </c>
      <c r="H534" s="70" t="s">
        <v>1546</v>
      </c>
      <c r="I534" s="148"/>
      <c r="J534" s="71">
        <v>2902.4290751040162</v>
      </c>
      <c r="K534" s="71">
        <v>40.62496719664022</v>
      </c>
      <c r="L534" s="71">
        <v>5.5835218075050079</v>
      </c>
      <c r="M534" s="71">
        <v>394.2965377824471</v>
      </c>
      <c r="N534" s="71">
        <v>417.36848823805872</v>
      </c>
      <c r="O534" s="71">
        <v>336.49420161353402</v>
      </c>
      <c r="P534" s="71">
        <v>181.40851548544691</v>
      </c>
      <c r="Q534" s="71">
        <v>32.843682582233697</v>
      </c>
      <c r="R534" s="71">
        <v>43.564137350109412</v>
      </c>
      <c r="S534" s="71">
        <v>35.056350762452361</v>
      </c>
      <c r="T534" s="72"/>
      <c r="U534" s="71">
        <v>70204328</v>
      </c>
      <c r="V534" s="71">
        <v>13802</v>
      </c>
      <c r="W534" s="71">
        <v>54</v>
      </c>
      <c r="X534" s="71">
        <v>132832</v>
      </c>
      <c r="Y534" s="71">
        <v>187841</v>
      </c>
      <c r="Z534" s="71">
        <v>138404</v>
      </c>
      <c r="AA534" s="71">
        <v>44048</v>
      </c>
      <c r="AB534" s="71">
        <v>533270</v>
      </c>
      <c r="AC534" s="71">
        <v>7545387</v>
      </c>
      <c r="AD534" s="71">
        <v>35.056350762452361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2135</v>
      </c>
      <c r="B535" s="70">
        <v>427</v>
      </c>
      <c r="C535" s="70">
        <v>2</v>
      </c>
      <c r="D535" s="70">
        <v>26</v>
      </c>
      <c r="E535" s="70">
        <v>2005</v>
      </c>
      <c r="F535" s="70" t="s">
        <v>789</v>
      </c>
      <c r="G535" s="70" t="s">
        <v>1545</v>
      </c>
      <c r="H535" s="70" t="s">
        <v>1546</v>
      </c>
      <c r="I535" s="148"/>
      <c r="J535" s="71">
        <v>2644.2813968359851</v>
      </c>
      <c r="K535" s="71">
        <v>24.013882145285312</v>
      </c>
      <c r="L535" s="71">
        <v>8.3481717558086466</v>
      </c>
      <c r="M535" s="71">
        <v>670.39357514976507</v>
      </c>
      <c r="N535" s="71">
        <v>636.50287858869308</v>
      </c>
      <c r="O535" s="71">
        <v>419.82405697342199</v>
      </c>
      <c r="P535" s="71">
        <v>185.37665156017351</v>
      </c>
      <c r="Q535" s="71">
        <v>33.566432076836698</v>
      </c>
      <c r="R535" s="71">
        <v>49.929005697531537</v>
      </c>
      <c r="S535" s="71">
        <v>121.346032556</v>
      </c>
      <c r="T535" s="72"/>
      <c r="U535" s="71">
        <v>67124665</v>
      </c>
      <c r="V535" s="71">
        <v>10150</v>
      </c>
      <c r="W535" s="71">
        <v>89</v>
      </c>
      <c r="X535" s="71">
        <v>125486</v>
      </c>
      <c r="Y535" s="71">
        <v>242423</v>
      </c>
      <c r="Z535" s="71">
        <v>199822</v>
      </c>
      <c r="AA535" s="71">
        <v>36864</v>
      </c>
      <c r="AB535" s="71">
        <v>569750</v>
      </c>
      <c r="AC535" s="71">
        <v>8828910.833333334</v>
      </c>
      <c r="AD535" s="71">
        <v>121.346032556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2136</v>
      </c>
      <c r="B536" s="70">
        <v>428</v>
      </c>
      <c r="C536" s="70">
        <v>3</v>
      </c>
      <c r="D536" s="70">
        <v>26</v>
      </c>
      <c r="E536" s="70">
        <v>2006</v>
      </c>
      <c r="F536" s="70" t="s">
        <v>790</v>
      </c>
      <c r="G536" s="70" t="s">
        <v>1545</v>
      </c>
      <c r="H536" s="70" t="s">
        <v>1546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2137</v>
      </c>
      <c r="B537" s="70">
        <v>429</v>
      </c>
      <c r="C537" s="70">
        <v>4</v>
      </c>
      <c r="D537" s="70">
        <v>26</v>
      </c>
      <c r="E537" s="70">
        <v>2007</v>
      </c>
      <c r="F537" s="70" t="s">
        <v>791</v>
      </c>
      <c r="G537" s="70" t="s">
        <v>1545</v>
      </c>
      <c r="H537" s="70" t="s">
        <v>1546</v>
      </c>
      <c r="I537" s="148"/>
      <c r="J537" s="71">
        <v>2378.8575540201159</v>
      </c>
      <c r="K537" s="71">
        <v>24.629376903978429</v>
      </c>
      <c r="L537" s="71">
        <v>7.4154997533070954</v>
      </c>
      <c r="M537" s="71">
        <v>653.71919121762846</v>
      </c>
      <c r="N537" s="71">
        <v>795.18186294673251</v>
      </c>
      <c r="O537" s="71">
        <v>405.34667472458273</v>
      </c>
      <c r="P537" s="71">
        <v>187.38306925417979</v>
      </c>
      <c r="Q537" s="71">
        <v>36.336372322852398</v>
      </c>
      <c r="R537" s="71">
        <v>47.817872093274893</v>
      </c>
      <c r="S537" s="71">
        <v>132.11195243735989</v>
      </c>
      <c r="T537" s="72"/>
      <c r="U537" s="71">
        <v>67848897</v>
      </c>
      <c r="V537" s="71">
        <v>10153</v>
      </c>
      <c r="W537" s="71">
        <v>91</v>
      </c>
      <c r="X537" s="71">
        <v>146519</v>
      </c>
      <c r="Y537" s="71">
        <v>253821</v>
      </c>
      <c r="Z537" s="71">
        <v>200562</v>
      </c>
      <c r="AA537" s="71">
        <v>36695</v>
      </c>
      <c r="AB537" s="71">
        <v>584152</v>
      </c>
      <c r="AC537" s="71">
        <v>8698213.5</v>
      </c>
      <c r="AD537" s="71">
        <v>132.11195243735989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2138</v>
      </c>
      <c r="B538" s="70">
        <v>430</v>
      </c>
      <c r="C538" s="70">
        <v>5</v>
      </c>
      <c r="D538" s="70">
        <v>26</v>
      </c>
      <c r="E538" s="70">
        <v>2008</v>
      </c>
      <c r="F538" s="70" t="s">
        <v>792</v>
      </c>
      <c r="G538" s="70" t="s">
        <v>1545</v>
      </c>
      <c r="H538" s="70" t="s">
        <v>1546</v>
      </c>
      <c r="I538" s="148"/>
      <c r="J538" s="71">
        <v>2057.5773005228712</v>
      </c>
      <c r="K538" s="71">
        <v>19.3817256617094</v>
      </c>
      <c r="L538" s="71">
        <v>6.5069412325078604</v>
      </c>
      <c r="M538" s="71">
        <v>737.97469901025909</v>
      </c>
      <c r="N538" s="71">
        <v>769.31173049051324</v>
      </c>
      <c r="O538" s="71">
        <v>391.30339018703643</v>
      </c>
      <c r="P538" s="71">
        <v>182.53299875743889</v>
      </c>
      <c r="Q538" s="71">
        <v>36.163976846862603</v>
      </c>
      <c r="R538" s="71">
        <v>46.499638033103508</v>
      </c>
      <c r="S538" s="71">
        <v>102.79864590115</v>
      </c>
      <c r="T538" s="72"/>
      <c r="U538" s="71">
        <v>67794621</v>
      </c>
      <c r="V538" s="71">
        <v>10153</v>
      </c>
      <c r="W538" s="71">
        <v>91</v>
      </c>
      <c r="X538" s="71">
        <v>146519</v>
      </c>
      <c r="Y538" s="71">
        <v>259065</v>
      </c>
      <c r="Z538" s="71">
        <v>200409</v>
      </c>
      <c r="AA538" s="71">
        <v>35786</v>
      </c>
      <c r="AB538" s="71">
        <v>590943</v>
      </c>
      <c r="AC538" s="71">
        <v>8783141.833333334</v>
      </c>
      <c r="AD538" s="71">
        <v>102.79864590115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2139</v>
      </c>
      <c r="B539" s="70">
        <v>431</v>
      </c>
      <c r="C539" s="70">
        <v>6</v>
      </c>
      <c r="D539" s="70">
        <v>26</v>
      </c>
      <c r="E539" s="70">
        <v>2009</v>
      </c>
      <c r="F539" s="70" t="s">
        <v>176</v>
      </c>
      <c r="G539" s="1064" t="s">
        <v>1545</v>
      </c>
      <c r="H539" s="70" t="s">
        <v>1546</v>
      </c>
      <c r="I539" s="148"/>
      <c r="J539" s="71">
        <v>2107.4511775814949</v>
      </c>
      <c r="K539" s="71">
        <v>19.051731896271381</v>
      </c>
      <c r="L539" s="71">
        <v>11.422073321523561</v>
      </c>
      <c r="M539" s="71">
        <v>735.69108056131836</v>
      </c>
      <c r="N539" s="71">
        <v>722.44452731603519</v>
      </c>
      <c r="O539" s="71">
        <v>397.6286612910344</v>
      </c>
      <c r="P539" s="71">
        <v>175.2076633591561</v>
      </c>
      <c r="Q539" s="71">
        <v>34.874237634573397</v>
      </c>
      <c r="R539" s="71">
        <v>42.188528122538621</v>
      </c>
      <c r="S539" s="71">
        <v>96.789994377530007</v>
      </c>
      <c r="T539" s="72"/>
      <c r="U539" s="71">
        <v>60002443</v>
      </c>
      <c r="V539" s="71">
        <v>12828</v>
      </c>
      <c r="W539" s="71">
        <v>206</v>
      </c>
      <c r="X539" s="71">
        <v>166252</v>
      </c>
      <c r="Y539" s="71">
        <v>264032</v>
      </c>
      <c r="Z539" s="71">
        <v>201011</v>
      </c>
      <c r="AA539" s="71">
        <v>35264</v>
      </c>
      <c r="AB539" s="71">
        <v>598213</v>
      </c>
      <c r="AC539" s="71">
        <v>7774234.833333333</v>
      </c>
      <c r="AD539" s="71">
        <v>96.789994377530007</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522.11699999999996</v>
      </c>
      <c r="BK539" s="71">
        <v>5.01</v>
      </c>
      <c r="BL539" s="71">
        <v>151.15600000000001</v>
      </c>
      <c r="BM539" s="71">
        <v>0</v>
      </c>
      <c r="BN539" s="72"/>
      <c r="BO539" s="71">
        <v>0</v>
      </c>
      <c r="BP539" s="71">
        <v>0</v>
      </c>
      <c r="BQ539" s="71">
        <v>31</v>
      </c>
      <c r="BR539" s="71">
        <v>1</v>
      </c>
      <c r="BS539" s="71">
        <v>20</v>
      </c>
      <c r="BT539" s="71">
        <v>0</v>
      </c>
      <c r="BU539"/>
      <c r="BV539" s="70">
        <v>660.71500000000003</v>
      </c>
      <c r="BW539" s="70">
        <v>0</v>
      </c>
      <c r="BX539" s="70">
        <v>17.568000000000001</v>
      </c>
      <c r="BY539" s="70">
        <v>0</v>
      </c>
      <c r="BZ539" s="70">
        <v>0</v>
      </c>
      <c r="CA539" s="70">
        <v>0</v>
      </c>
      <c r="CB539" s="70">
        <v>0</v>
      </c>
      <c r="CC539" s="70">
        <v>0</v>
      </c>
      <c r="CD539" s="70">
        <v>0</v>
      </c>
    </row>
    <row r="540" spans="1:82">
      <c r="A540" s="70" t="s">
        <v>2140</v>
      </c>
      <c r="B540" s="70">
        <v>432</v>
      </c>
      <c r="C540" s="70">
        <v>7</v>
      </c>
      <c r="D540" s="70">
        <v>26</v>
      </c>
      <c r="E540" s="70">
        <v>2010</v>
      </c>
      <c r="F540" s="70" t="s">
        <v>177</v>
      </c>
      <c r="G540" s="1064" t="s">
        <v>1545</v>
      </c>
      <c r="H540" s="70" t="s">
        <v>1546</v>
      </c>
      <c r="I540" s="148"/>
      <c r="J540" s="71">
        <v>2256.1185050980012</v>
      </c>
      <c r="K540" s="71">
        <v>20.303911243351891</v>
      </c>
      <c r="L540" s="71">
        <v>10.81392405124376</v>
      </c>
      <c r="M540" s="71">
        <v>734.36920004458977</v>
      </c>
      <c r="N540" s="71">
        <v>746.04909318867112</v>
      </c>
      <c r="O540" s="71">
        <v>396.81929079784788</v>
      </c>
      <c r="P540" s="71">
        <v>179.07364113230491</v>
      </c>
      <c r="Q540" s="71">
        <v>36.5837479949748</v>
      </c>
      <c r="R540" s="71">
        <v>47.331816100257349</v>
      </c>
      <c r="S540" s="71">
        <v>103.55888514741</v>
      </c>
      <c r="T540" s="72"/>
      <c r="U540" s="71">
        <v>58290640</v>
      </c>
      <c r="V540" s="71">
        <v>12828</v>
      </c>
      <c r="W540" s="71">
        <v>206</v>
      </c>
      <c r="X540" s="71">
        <v>166252</v>
      </c>
      <c r="Y540" s="71">
        <v>266914</v>
      </c>
      <c r="Z540" s="71">
        <v>201534</v>
      </c>
      <c r="AA540" s="71">
        <v>35142</v>
      </c>
      <c r="AB540" s="71">
        <v>601321</v>
      </c>
      <c r="AC540" s="71">
        <v>8265487.166666667</v>
      </c>
      <c r="AD540" s="71">
        <v>103.55888514741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508.71800000000002</v>
      </c>
      <c r="BK540" s="71">
        <v>4.0430000000000001</v>
      </c>
      <c r="BL540" s="71">
        <v>311.464</v>
      </c>
      <c r="BM540" s="71">
        <v>0</v>
      </c>
      <c r="BN540" s="72"/>
      <c r="BO540" s="71">
        <v>0</v>
      </c>
      <c r="BP540" s="71">
        <v>0</v>
      </c>
      <c r="BQ540" s="71">
        <v>31</v>
      </c>
      <c r="BR540" s="71">
        <v>1</v>
      </c>
      <c r="BS540" s="71">
        <v>26</v>
      </c>
      <c r="BT540" s="71">
        <v>0</v>
      </c>
      <c r="BU540"/>
      <c r="BV540" s="70">
        <v>659.54200000000003</v>
      </c>
      <c r="BW540" s="70">
        <v>0</v>
      </c>
      <c r="BX540" s="70">
        <v>147.48400000000001</v>
      </c>
      <c r="BY540" s="70">
        <v>0</v>
      </c>
      <c r="BZ540" s="70">
        <v>17.199000000000002</v>
      </c>
      <c r="CA540" s="70">
        <v>0</v>
      </c>
      <c r="CB540" s="70">
        <v>0</v>
      </c>
      <c r="CC540" s="70">
        <v>0</v>
      </c>
      <c r="CD540" s="70">
        <v>0</v>
      </c>
    </row>
    <row r="541" spans="1:82">
      <c r="A541" s="70" t="s">
        <v>2141</v>
      </c>
      <c r="B541" s="70">
        <v>433</v>
      </c>
      <c r="C541" s="70">
        <v>8</v>
      </c>
      <c r="D541" s="70">
        <v>26</v>
      </c>
      <c r="E541" s="70">
        <v>2011</v>
      </c>
      <c r="F541" s="70" t="s">
        <v>178</v>
      </c>
      <c r="G541" s="70" t="s">
        <v>1545</v>
      </c>
      <c r="H541" s="70" t="s">
        <v>1546</v>
      </c>
      <c r="I541" s="148"/>
      <c r="J541" s="71">
        <v>2285.37050552759</v>
      </c>
      <c r="K541" s="71">
        <v>32.05167985486176</v>
      </c>
      <c r="L541" s="71">
        <v>10.54294697425933</v>
      </c>
      <c r="M541" s="71">
        <v>850.8032146954597</v>
      </c>
      <c r="N541" s="71">
        <v>790.21084857500796</v>
      </c>
      <c r="O541" s="71">
        <v>391.6790140130301</v>
      </c>
      <c r="P541" s="71">
        <v>174.70530044691054</v>
      </c>
      <c r="Q541" s="71">
        <v>42.316475499430901</v>
      </c>
      <c r="R541" s="71">
        <v>45.395209137479718</v>
      </c>
      <c r="S541" s="71">
        <v>87.182507807399986</v>
      </c>
      <c r="T541" s="72"/>
      <c r="U541" s="71">
        <v>61817924</v>
      </c>
      <c r="V541" s="71">
        <v>12828</v>
      </c>
      <c r="W541" s="71">
        <v>206</v>
      </c>
      <c r="X541" s="71">
        <v>166252</v>
      </c>
      <c r="Y541" s="71">
        <v>269050</v>
      </c>
      <c r="Z541" s="71">
        <v>203245</v>
      </c>
      <c r="AA541" s="71">
        <v>35305</v>
      </c>
      <c r="AB541" s="71">
        <v>602996</v>
      </c>
      <c r="AC541" s="71">
        <v>7914189.5</v>
      </c>
      <c r="AD541" s="71">
        <v>87.182507807399986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469.47800000000001</v>
      </c>
      <c r="BK541" s="71">
        <v>4.7370000000000001</v>
      </c>
      <c r="BL541" s="71">
        <v>255.029</v>
      </c>
      <c r="BM541" s="71">
        <v>0</v>
      </c>
      <c r="BN541" s="72"/>
      <c r="BO541" s="71">
        <v>0</v>
      </c>
      <c r="BP541" s="71">
        <v>0</v>
      </c>
      <c r="BQ541" s="71">
        <v>32</v>
      </c>
      <c r="BR541" s="71">
        <v>1</v>
      </c>
      <c r="BS541" s="71">
        <v>25</v>
      </c>
      <c r="BT541" s="71">
        <v>0</v>
      </c>
      <c r="BU541"/>
      <c r="BV541" s="70">
        <v>600.21400000000006</v>
      </c>
      <c r="BW541" s="70">
        <v>0</v>
      </c>
      <c r="BX541" s="70">
        <v>112.05500000000001</v>
      </c>
      <c r="BY541" s="70">
        <v>0</v>
      </c>
      <c r="BZ541" s="70">
        <v>16.975000000000001</v>
      </c>
      <c r="CA541" s="70">
        <v>0</v>
      </c>
      <c r="CB541" s="70">
        <v>0</v>
      </c>
      <c r="CC541" s="70">
        <v>0</v>
      </c>
      <c r="CD541" s="70">
        <v>0</v>
      </c>
    </row>
    <row r="542" spans="1:82">
      <c r="A542" s="70" t="s">
        <v>2142</v>
      </c>
      <c r="B542" s="70">
        <v>434</v>
      </c>
      <c r="C542" s="70">
        <v>9</v>
      </c>
      <c r="D542" s="70">
        <v>26</v>
      </c>
      <c r="E542" s="70">
        <v>2012</v>
      </c>
      <c r="F542" s="70" t="s">
        <v>179</v>
      </c>
      <c r="G542" s="70" t="s">
        <v>1545</v>
      </c>
      <c r="H542" s="70" t="s">
        <v>1546</v>
      </c>
      <c r="I542" s="148"/>
      <c r="J542" s="71">
        <v>2038.7822537613461</v>
      </c>
      <c r="K542" s="71">
        <v>31.800846655965248</v>
      </c>
      <c r="L542" s="71">
        <v>10.585021160269051</v>
      </c>
      <c r="M542" s="71">
        <v>950.77498237760608</v>
      </c>
      <c r="N542" s="71">
        <v>893.15568831303267</v>
      </c>
      <c r="O542" s="71">
        <v>391.4322723352667</v>
      </c>
      <c r="P542" s="71">
        <v>176.4607086415125</v>
      </c>
      <c r="Q542" s="71">
        <v>46.958045684664</v>
      </c>
      <c r="R542" s="71">
        <v>48.377190168754943</v>
      </c>
      <c r="S542" s="71">
        <v>87.744847378200006</v>
      </c>
      <c r="T542" s="72"/>
      <c r="U542" s="71">
        <v>55413146</v>
      </c>
      <c r="V542" s="71">
        <v>12828</v>
      </c>
      <c r="W542" s="71">
        <v>206</v>
      </c>
      <c r="X542" s="71">
        <v>166252</v>
      </c>
      <c r="Y542" s="71">
        <v>276623</v>
      </c>
      <c r="Z542" s="71">
        <v>204728</v>
      </c>
      <c r="AA542" s="71">
        <v>35458</v>
      </c>
      <c r="AB542" s="71">
        <v>615876</v>
      </c>
      <c r="AC542" s="71">
        <v>8215618.166666667</v>
      </c>
      <c r="AD542" s="71">
        <v>87.744847378200006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528.99599999999998</v>
      </c>
      <c r="BK542" s="71">
        <v>5.359</v>
      </c>
      <c r="BL542" s="71">
        <v>226.392</v>
      </c>
      <c r="BM542" s="71">
        <v>0</v>
      </c>
      <c r="BN542" s="72"/>
      <c r="BO542" s="71">
        <v>0</v>
      </c>
      <c r="BP542" s="71">
        <v>0</v>
      </c>
      <c r="BQ542" s="71">
        <v>33</v>
      </c>
      <c r="BR542" s="71">
        <v>1</v>
      </c>
      <c r="BS542" s="71">
        <v>25</v>
      </c>
      <c r="BT542" s="71">
        <v>0</v>
      </c>
      <c r="BU542"/>
      <c r="BV542" s="70">
        <v>676.88400000000001</v>
      </c>
      <c r="BW542" s="70">
        <v>0</v>
      </c>
      <c r="BX542" s="70">
        <v>67.093999999999994</v>
      </c>
      <c r="BY542" s="70">
        <v>0</v>
      </c>
      <c r="BZ542" s="70">
        <v>16.768999999999998</v>
      </c>
      <c r="CA542" s="70">
        <v>0</v>
      </c>
      <c r="CB542" s="70">
        <v>0</v>
      </c>
      <c r="CC542" s="70">
        <v>0</v>
      </c>
      <c r="CD542" s="70">
        <v>0</v>
      </c>
    </row>
    <row r="543" spans="1:82">
      <c r="A543" s="70" t="s">
        <v>2143</v>
      </c>
      <c r="B543" s="70">
        <v>435</v>
      </c>
      <c r="C543" s="70">
        <v>10</v>
      </c>
      <c r="D543" s="70">
        <v>26</v>
      </c>
      <c r="E543" s="70">
        <v>2013</v>
      </c>
      <c r="F543" s="70" t="s">
        <v>180</v>
      </c>
      <c r="G543" s="70" t="s">
        <v>1545</v>
      </c>
      <c r="H543" s="70" t="s">
        <v>1546</v>
      </c>
      <c r="I543" s="148"/>
      <c r="J543" s="71">
        <v>2258.0649948625341</v>
      </c>
      <c r="K543" s="71">
        <v>28.343683698350478</v>
      </c>
      <c r="L543" s="71">
        <v>10.58770908016656</v>
      </c>
      <c r="M543" s="71">
        <v>942.6806409782638</v>
      </c>
      <c r="N543" s="71">
        <v>947.77917532627441</v>
      </c>
      <c r="O543" s="71">
        <v>377.4991115475184</v>
      </c>
      <c r="P543" s="71">
        <v>177.45031252615766</v>
      </c>
      <c r="Q543" s="71">
        <v>47.925301807445599</v>
      </c>
      <c r="R543" s="71">
        <v>45.208233408221759</v>
      </c>
      <c r="S543" s="71">
        <v>84.607195188789973</v>
      </c>
      <c r="T543" s="72"/>
      <c r="U543" s="71">
        <v>59784258</v>
      </c>
      <c r="V543" s="71">
        <v>12828</v>
      </c>
      <c r="W543" s="71">
        <v>206</v>
      </c>
      <c r="X543" s="71">
        <v>166252</v>
      </c>
      <c r="Y543" s="71">
        <v>279300</v>
      </c>
      <c r="Z543" s="71">
        <v>206256</v>
      </c>
      <c r="AA543" s="71">
        <v>35523</v>
      </c>
      <c r="AB543" s="71">
        <v>619551</v>
      </c>
      <c r="AC543" s="71">
        <v>7494250.666666667</v>
      </c>
      <c r="AD543" s="71">
        <v>84.607195188789973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552.774</v>
      </c>
      <c r="BK543" s="71">
        <v>5.923</v>
      </c>
      <c r="BL543" s="71">
        <v>255.11799999999999</v>
      </c>
      <c r="BM543" s="71">
        <v>0</v>
      </c>
      <c r="BN543" s="72"/>
      <c r="BO543" s="71">
        <v>0</v>
      </c>
      <c r="BP543" s="71">
        <v>0</v>
      </c>
      <c r="BQ543" s="71">
        <v>33</v>
      </c>
      <c r="BR543" s="71">
        <v>1</v>
      </c>
      <c r="BS543" s="71">
        <v>24</v>
      </c>
      <c r="BT543" s="71">
        <v>0</v>
      </c>
      <c r="BU543"/>
      <c r="BV543" s="70">
        <v>719.73500000000001</v>
      </c>
      <c r="BW543" s="70">
        <v>0</v>
      </c>
      <c r="BX543" s="70">
        <v>94.08</v>
      </c>
      <c r="BY543" s="70">
        <v>0</v>
      </c>
      <c r="BZ543" s="70">
        <v>0</v>
      </c>
      <c r="CA543" s="70">
        <v>0</v>
      </c>
      <c r="CB543" s="70">
        <v>0</v>
      </c>
      <c r="CC543" s="70">
        <v>0</v>
      </c>
      <c r="CD543" s="70">
        <v>0</v>
      </c>
    </row>
    <row r="544" spans="1:82">
      <c r="A544" s="70" t="s">
        <v>2144</v>
      </c>
      <c r="B544" s="70">
        <v>436</v>
      </c>
      <c r="C544" s="70">
        <v>11</v>
      </c>
      <c r="D544" s="70">
        <v>26</v>
      </c>
      <c r="E544" s="70">
        <v>2014</v>
      </c>
      <c r="F544" s="70" t="s">
        <v>181</v>
      </c>
      <c r="G544" s="70" t="s">
        <v>1545</v>
      </c>
      <c r="H544" s="70" t="s">
        <v>1546</v>
      </c>
      <c r="I544" s="148"/>
      <c r="J544" s="71">
        <v>2201.6498683665618</v>
      </c>
      <c r="K544" s="71">
        <v>27.010292873243539</v>
      </c>
      <c r="L544" s="71">
        <v>13.581663807886949</v>
      </c>
      <c r="M544" s="71">
        <v>908.8759112589812</v>
      </c>
      <c r="N544" s="71">
        <v>790.4020796090366</v>
      </c>
      <c r="O544" s="71">
        <v>360.27190417190616</v>
      </c>
      <c r="P544" s="71">
        <v>178.91497568718009</v>
      </c>
      <c r="Q544" s="71">
        <v>46.236557743676002</v>
      </c>
      <c r="R544" s="71">
        <v>47.523889897238853</v>
      </c>
      <c r="S544" s="71">
        <v>83.271605738579993</v>
      </c>
      <c r="T544" s="72"/>
      <c r="U544" s="71">
        <v>64168981</v>
      </c>
      <c r="V544" s="71">
        <v>11297</v>
      </c>
      <c r="W544" s="71">
        <v>237</v>
      </c>
      <c r="X544" s="71">
        <v>174294</v>
      </c>
      <c r="Y544" s="71">
        <v>283125</v>
      </c>
      <c r="Z544" s="71">
        <v>207320</v>
      </c>
      <c r="AA544" s="71">
        <v>35631</v>
      </c>
      <c r="AB544" s="71">
        <v>622988</v>
      </c>
      <c r="AC544" s="71">
        <v>7902893</v>
      </c>
      <c r="AD544" s="71">
        <v>83.271605738579993</v>
      </c>
      <c r="AE544" s="72"/>
      <c r="AF544" s="71"/>
      <c r="AG544" s="71"/>
      <c r="AH544" s="71"/>
      <c r="AI544" s="71"/>
      <c r="AJ544" s="71"/>
      <c r="AK544" s="71"/>
      <c r="AL544" s="71"/>
      <c r="AM544" s="71"/>
      <c r="AN544" s="71"/>
      <c r="AO544" s="71"/>
      <c r="AP544" s="71"/>
      <c r="AQ544" s="72"/>
      <c r="AR544" s="71">
        <v>5745</v>
      </c>
      <c r="AS544" s="71">
        <v>302</v>
      </c>
      <c r="AT544" s="71">
        <v>1</v>
      </c>
      <c r="AU544" s="71">
        <v>0</v>
      </c>
      <c r="AV544" s="71">
        <v>0</v>
      </c>
      <c r="AW544" s="71">
        <v>0</v>
      </c>
      <c r="AX544" s="71"/>
      <c r="AY544" s="72"/>
      <c r="AZ544" s="71">
        <v>20937.8</v>
      </c>
      <c r="BA544" s="71">
        <v>13661</v>
      </c>
      <c r="BB544" s="71">
        <v>3</v>
      </c>
      <c r="BC544" s="71">
        <v>0</v>
      </c>
      <c r="BD544" s="71">
        <v>0</v>
      </c>
      <c r="BE544" s="71">
        <v>0</v>
      </c>
      <c r="BF544" s="71"/>
      <c r="BG544" s="72"/>
      <c r="BH544" s="71">
        <v>0</v>
      </c>
      <c r="BI544" s="71">
        <v>0</v>
      </c>
      <c r="BJ544" s="71">
        <v>545.24300000000005</v>
      </c>
      <c r="BK544" s="71">
        <v>5.6479999999999997</v>
      </c>
      <c r="BL544" s="71">
        <v>232.72799999999998</v>
      </c>
      <c r="BM544" s="71">
        <v>0</v>
      </c>
      <c r="BN544" s="72"/>
      <c r="BO544" s="71">
        <v>0</v>
      </c>
      <c r="BP544" s="71">
        <v>0</v>
      </c>
      <c r="BQ544" s="71">
        <v>35</v>
      </c>
      <c r="BR544" s="71">
        <v>1</v>
      </c>
      <c r="BS544" s="71">
        <v>25</v>
      </c>
      <c r="BT544" s="71">
        <v>0</v>
      </c>
      <c r="BU544"/>
      <c r="BV544" s="70">
        <v>708.89800000000002</v>
      </c>
      <c r="BW544" s="70">
        <v>0</v>
      </c>
      <c r="BX544" s="70">
        <v>74.721000000000004</v>
      </c>
      <c r="BY544" s="70">
        <v>0</v>
      </c>
      <c r="BZ544" s="70">
        <v>0</v>
      </c>
      <c r="CA544" s="70">
        <v>0</v>
      </c>
      <c r="CB544" s="70">
        <v>0</v>
      </c>
      <c r="CC544" s="70">
        <v>0</v>
      </c>
      <c r="CD544" s="70">
        <v>0</v>
      </c>
    </row>
    <row r="545" spans="1:82">
      <c r="A545" s="70" t="s">
        <v>2145</v>
      </c>
      <c r="B545" s="70">
        <v>437</v>
      </c>
      <c r="C545" s="70">
        <v>12</v>
      </c>
      <c r="D545" s="70">
        <v>26</v>
      </c>
      <c r="E545" s="70">
        <v>2015</v>
      </c>
      <c r="F545" s="70" t="s">
        <v>182</v>
      </c>
      <c r="G545" s="70" t="s">
        <v>1545</v>
      </c>
      <c r="H545" s="70" t="s">
        <v>1546</v>
      </c>
      <c r="I545" s="148"/>
      <c r="J545" s="71">
        <v>2195.1756616754078</v>
      </c>
      <c r="K545" s="71">
        <v>26.823465551718591</v>
      </c>
      <c r="L545" s="71">
        <v>14.266412911203799</v>
      </c>
      <c r="M545" s="71">
        <v>923.38526000581442</v>
      </c>
      <c r="N545" s="71">
        <v>746.71586383878378</v>
      </c>
      <c r="O545" s="71">
        <v>358.31279007408688</v>
      </c>
      <c r="P545" s="71">
        <v>180.03123643626643</v>
      </c>
      <c r="Q545" s="71">
        <v>45.540221318478999</v>
      </c>
      <c r="R545" s="71">
        <v>46.465843871019629</v>
      </c>
      <c r="S545" s="71">
        <v>92.275257038400014</v>
      </c>
      <c r="T545" s="72"/>
      <c r="U545" s="71">
        <v>63256112</v>
      </c>
      <c r="V545" s="71">
        <v>11297</v>
      </c>
      <c r="W545" s="71">
        <v>237</v>
      </c>
      <c r="X545" s="71">
        <v>174294</v>
      </c>
      <c r="Y545" s="71">
        <v>287785</v>
      </c>
      <c r="Z545" s="71">
        <v>208177</v>
      </c>
      <c r="AA545" s="71">
        <v>35825</v>
      </c>
      <c r="AB545" s="71">
        <v>626809</v>
      </c>
      <c r="AC545" s="71">
        <v>7942577.833333333</v>
      </c>
      <c r="AD545" s="71">
        <v>92.275257038400014</v>
      </c>
      <c r="AE545" s="72"/>
      <c r="AF545" s="71">
        <v>679370667.51900816</v>
      </c>
      <c r="AG545" s="71">
        <v>23082788.610578101</v>
      </c>
      <c r="AH545" s="71">
        <v>2981290.79865538</v>
      </c>
      <c r="AI545" s="71">
        <v>1310121558.5133431</v>
      </c>
      <c r="AJ545" s="71">
        <v>1030029771.413319</v>
      </c>
      <c r="AK545" s="71">
        <v>0</v>
      </c>
      <c r="AL545" s="71">
        <v>0</v>
      </c>
      <c r="AM545" s="71">
        <v>85901544.085137308</v>
      </c>
      <c r="AN545" s="71">
        <v>0</v>
      </c>
      <c r="AO545" s="71">
        <v>0</v>
      </c>
      <c r="AP545" s="71">
        <v>3131487620.9400411</v>
      </c>
      <c r="AQ545" s="72"/>
      <c r="AR545" s="71">
        <v>6329</v>
      </c>
      <c r="AS545" s="71">
        <v>451</v>
      </c>
      <c r="AT545" s="71">
        <v>1</v>
      </c>
      <c r="AU545" s="71">
        <v>0</v>
      </c>
      <c r="AV545" s="71">
        <v>0</v>
      </c>
      <c r="AW545" s="71">
        <v>0</v>
      </c>
      <c r="AX545" s="71"/>
      <c r="AY545" s="72"/>
      <c r="AZ545" s="71">
        <v>23375.8</v>
      </c>
      <c r="BA545" s="71">
        <v>16874.900000000001</v>
      </c>
      <c r="BB545" s="71">
        <v>3</v>
      </c>
      <c r="BC545" s="71">
        <v>0</v>
      </c>
      <c r="BD545" s="71">
        <v>0</v>
      </c>
      <c r="BE545" s="71">
        <v>0</v>
      </c>
      <c r="BF545" s="71"/>
      <c r="BG545" s="72"/>
      <c r="BH545" s="71">
        <v>0</v>
      </c>
      <c r="BI545" s="71">
        <v>0</v>
      </c>
      <c r="BJ545" s="71">
        <v>516.69000000000005</v>
      </c>
      <c r="BK545" s="71">
        <v>5.34</v>
      </c>
      <c r="BL545" s="71">
        <v>242.87700000000001</v>
      </c>
      <c r="BM545" s="71">
        <v>0</v>
      </c>
      <c r="BN545" s="72"/>
      <c r="BO545" s="71">
        <v>0</v>
      </c>
      <c r="BP545" s="71">
        <v>0</v>
      </c>
      <c r="BQ545" s="71">
        <v>37</v>
      </c>
      <c r="BR545" s="71">
        <v>1</v>
      </c>
      <c r="BS545" s="71">
        <v>26</v>
      </c>
      <c r="BT545" s="71">
        <v>0</v>
      </c>
      <c r="BU545"/>
      <c r="BV545" s="70">
        <v>677.66099999999994</v>
      </c>
      <c r="BW545" s="70">
        <v>0</v>
      </c>
      <c r="BX545" s="70">
        <v>87.245999999999995</v>
      </c>
      <c r="BY545" s="70">
        <v>0</v>
      </c>
      <c r="BZ545" s="70">
        <v>0</v>
      </c>
      <c r="CA545" s="70">
        <v>0</v>
      </c>
      <c r="CB545" s="70">
        <v>0</v>
      </c>
      <c r="CC545" s="70">
        <v>0</v>
      </c>
      <c r="CD545" s="70">
        <v>0</v>
      </c>
    </row>
    <row r="546" spans="1:82">
      <c r="A546" s="70" t="s">
        <v>2146</v>
      </c>
      <c r="B546" s="70">
        <v>438</v>
      </c>
      <c r="C546" s="70">
        <v>13</v>
      </c>
      <c r="D546" s="70">
        <v>26</v>
      </c>
      <c r="E546" s="70">
        <v>2016</v>
      </c>
      <c r="F546" s="70" t="s">
        <v>155</v>
      </c>
      <c r="G546" s="70" t="s">
        <v>1545</v>
      </c>
      <c r="H546" s="70" t="s">
        <v>1546</v>
      </c>
      <c r="I546" s="148"/>
      <c r="J546" s="71">
        <v>2508.2653410555636</v>
      </c>
      <c r="K546" s="71">
        <v>25.84990948470238</v>
      </c>
      <c r="L546" s="71">
        <v>16.594356098015012</v>
      </c>
      <c r="M546" s="71">
        <v>794.13388956209144</v>
      </c>
      <c r="N546" s="71">
        <v>794.77945014619286</v>
      </c>
      <c r="O546" s="71">
        <v>356.09549154856319</v>
      </c>
      <c r="P546" s="71">
        <v>178.55803107673142</v>
      </c>
      <c r="Q546" s="71">
        <v>44.564359756419499</v>
      </c>
      <c r="R546" s="71">
        <v>47.81013841426293</v>
      </c>
      <c r="S546" s="71">
        <v>80.005983490051193</v>
      </c>
      <c r="T546" s="72"/>
      <c r="U546" s="71">
        <v>68286565</v>
      </c>
      <c r="V546" s="71">
        <v>11297</v>
      </c>
      <c r="W546" s="71">
        <v>237</v>
      </c>
      <c r="X546" s="71">
        <v>174294</v>
      </c>
      <c r="Y546" s="71">
        <v>292269</v>
      </c>
      <c r="Z546" s="71">
        <v>209432</v>
      </c>
      <c r="AA546" s="71">
        <v>36750</v>
      </c>
      <c r="AB546" s="71">
        <v>630937</v>
      </c>
      <c r="AC546" s="71">
        <v>8165501.0230125627</v>
      </c>
      <c r="AD546" s="71">
        <v>80.005983490051193</v>
      </c>
      <c r="AE546" s="72"/>
      <c r="AF546" s="71">
        <v>805583102.6430012</v>
      </c>
      <c r="AG546" s="71">
        <v>21994254.949608989</v>
      </c>
      <c r="AH546" s="71">
        <v>2745249.52287655</v>
      </c>
      <c r="AI546" s="71">
        <v>1219138333.4637599</v>
      </c>
      <c r="AJ546" s="71">
        <v>1097972045.5397849</v>
      </c>
      <c r="AK546" s="71">
        <v>0</v>
      </c>
      <c r="AL546" s="71">
        <v>0</v>
      </c>
      <c r="AM546" s="71">
        <v>86534445.752880365</v>
      </c>
      <c r="AN546" s="71">
        <v>0</v>
      </c>
      <c r="AO546" s="71">
        <v>0</v>
      </c>
      <c r="AP546" s="71">
        <v>3233967431.871912</v>
      </c>
      <c r="AQ546" s="72"/>
      <c r="AR546" s="71">
        <v>6888</v>
      </c>
      <c r="AS546" s="71">
        <v>532</v>
      </c>
      <c r="AT546" s="71">
        <v>1</v>
      </c>
      <c r="AU546" s="71">
        <v>0</v>
      </c>
      <c r="AV546" s="71">
        <v>0</v>
      </c>
      <c r="AW546" s="71">
        <v>0</v>
      </c>
      <c r="AX546" s="71"/>
      <c r="AY546" s="72"/>
      <c r="AZ546" s="71">
        <v>25929.7</v>
      </c>
      <c r="BA546" s="71">
        <v>20164.900000000001</v>
      </c>
      <c r="BB546" s="71">
        <v>3</v>
      </c>
      <c r="BC546" s="71">
        <v>0</v>
      </c>
      <c r="BD546" s="71">
        <v>0</v>
      </c>
      <c r="BE546" s="71">
        <v>0</v>
      </c>
      <c r="BF546" s="71"/>
      <c r="BG546" s="72"/>
      <c r="BH546" s="71">
        <v>0</v>
      </c>
      <c r="BI546" s="71">
        <v>0</v>
      </c>
      <c r="BJ546" s="71">
        <v>474.649</v>
      </c>
      <c r="BK546" s="71">
        <v>5.1289999999999996</v>
      </c>
      <c r="BL546" s="71">
        <v>242.46299999999999</v>
      </c>
      <c r="BM546" s="71">
        <v>0</v>
      </c>
      <c r="BN546" s="72"/>
      <c r="BO546" s="71">
        <v>0</v>
      </c>
      <c r="BP546" s="71">
        <v>0</v>
      </c>
      <c r="BQ546" s="71">
        <v>36</v>
      </c>
      <c r="BR546" s="71">
        <v>1</v>
      </c>
      <c r="BS546" s="71">
        <v>28</v>
      </c>
      <c r="BT546" s="71">
        <v>0</v>
      </c>
      <c r="BU546"/>
      <c r="BV546" s="70">
        <v>654.55799999999999</v>
      </c>
      <c r="BW546" s="70">
        <v>0</v>
      </c>
      <c r="BX546" s="70">
        <v>67.683000000000007</v>
      </c>
      <c r="BY546" s="70">
        <v>0</v>
      </c>
      <c r="BZ546" s="70">
        <v>0</v>
      </c>
      <c r="CA546" s="70">
        <v>0</v>
      </c>
      <c r="CB546" s="70">
        <v>0</v>
      </c>
      <c r="CC546" s="70">
        <v>0</v>
      </c>
      <c r="CD546" s="70">
        <v>0</v>
      </c>
    </row>
    <row r="547" spans="1:82">
      <c r="A547" s="70" t="s">
        <v>2147</v>
      </c>
      <c r="B547" s="70">
        <v>439</v>
      </c>
      <c r="C547" s="70">
        <v>14</v>
      </c>
      <c r="D547" s="70">
        <v>26</v>
      </c>
      <c r="E547" s="70">
        <v>2017</v>
      </c>
      <c r="F547" s="70" t="s">
        <v>156</v>
      </c>
      <c r="G547" s="70" t="s">
        <v>1545</v>
      </c>
      <c r="H547" s="70" t="s">
        <v>1546</v>
      </c>
      <c r="I547" s="148"/>
      <c r="J547" s="71">
        <v>2268.0108434155723</v>
      </c>
      <c r="K547" s="71">
        <v>25.875052316707947</v>
      </c>
      <c r="L547" s="71">
        <v>15.221505721907436</v>
      </c>
      <c r="M547" s="71">
        <v>805.74040180508348</v>
      </c>
      <c r="N547" s="71">
        <v>894.39342209252811</v>
      </c>
      <c r="O547" s="71">
        <v>352.25679451429164</v>
      </c>
      <c r="P547" s="71">
        <v>179.4594939938446</v>
      </c>
      <c r="Q547" s="71">
        <v>43.407554405890401</v>
      </c>
      <c r="R547" s="71">
        <v>45.863751343685671</v>
      </c>
      <c r="S547" s="71">
        <v>92.765711519370001</v>
      </c>
      <c r="T547" s="72"/>
      <c r="U547" s="71">
        <v>65779868.000000007</v>
      </c>
      <c r="V547" s="71">
        <v>11297</v>
      </c>
      <c r="W547" s="71">
        <v>237</v>
      </c>
      <c r="X547" s="71">
        <v>174294</v>
      </c>
      <c r="Y547" s="71">
        <v>297274</v>
      </c>
      <c r="Z547" s="71">
        <v>210611</v>
      </c>
      <c r="AA547" s="71">
        <v>37171</v>
      </c>
      <c r="AB547" s="71">
        <v>635517</v>
      </c>
      <c r="AC547" s="71">
        <v>7988501.8333333302</v>
      </c>
      <c r="AD547" s="71">
        <v>92.765711519370001</v>
      </c>
      <c r="AE547" s="72"/>
      <c r="AF547" s="71">
        <v>727579306.02643704</v>
      </c>
      <c r="AG547" s="71">
        <v>22225332.275767282</v>
      </c>
      <c r="AH547" s="71">
        <v>3375625.7741842261</v>
      </c>
      <c r="AI547" s="71">
        <v>1296647029.57514</v>
      </c>
      <c r="AJ547" s="71">
        <v>1252193689.2693131</v>
      </c>
      <c r="AK547" s="71">
        <v>0</v>
      </c>
      <c r="AL547" s="71">
        <v>0</v>
      </c>
      <c r="AM547" s="71">
        <v>87298988.859482169</v>
      </c>
      <c r="AN547" s="71">
        <v>0</v>
      </c>
      <c r="AO547" s="71">
        <v>0</v>
      </c>
      <c r="AP547" s="71">
        <v>3389319971.780324</v>
      </c>
      <c r="AQ547" s="72"/>
      <c r="AR547" s="71">
        <v>7408</v>
      </c>
      <c r="AS547" s="71">
        <v>587</v>
      </c>
      <c r="AT547" s="71">
        <v>1</v>
      </c>
      <c r="AU547" s="71">
        <v>0</v>
      </c>
      <c r="AV547" s="71">
        <v>0</v>
      </c>
      <c r="AW547" s="71">
        <v>1</v>
      </c>
      <c r="AX547" s="71"/>
      <c r="AY547" s="72"/>
      <c r="AZ547" s="71">
        <v>28233.1</v>
      </c>
      <c r="BA547" s="71">
        <v>21469</v>
      </c>
      <c r="BB547" s="71">
        <v>3</v>
      </c>
      <c r="BC547" s="71">
        <v>0</v>
      </c>
      <c r="BD547" s="71">
        <v>0</v>
      </c>
      <c r="BE547" s="71">
        <v>4400</v>
      </c>
      <c r="BF547" s="71"/>
      <c r="BG547" s="72"/>
      <c r="BH547" s="71">
        <v>0</v>
      </c>
      <c r="BI547" s="71">
        <v>0</v>
      </c>
      <c r="BJ547" s="71">
        <v>454.28800000000001</v>
      </c>
      <c r="BK547" s="71">
        <v>4.915</v>
      </c>
      <c r="BL547" s="71">
        <v>237.91899999999998</v>
      </c>
      <c r="BM547" s="71">
        <v>0</v>
      </c>
      <c r="BN547" s="72"/>
      <c r="BO547" s="71">
        <v>0</v>
      </c>
      <c r="BP547" s="71">
        <v>0</v>
      </c>
      <c r="BQ547" s="71">
        <v>32</v>
      </c>
      <c r="BR547" s="71">
        <v>1</v>
      </c>
      <c r="BS547" s="71">
        <v>27</v>
      </c>
      <c r="BT547" s="71">
        <v>0</v>
      </c>
      <c r="BU547"/>
      <c r="BV547" s="70">
        <v>615.20699999999999</v>
      </c>
      <c r="BW547" s="70">
        <v>0</v>
      </c>
      <c r="BX547" s="70">
        <v>81.915000000000006</v>
      </c>
      <c r="BY547" s="70">
        <v>0</v>
      </c>
      <c r="BZ547" s="70">
        <v>0</v>
      </c>
      <c r="CA547" s="70">
        <v>0</v>
      </c>
      <c r="CB547" s="70">
        <v>0</v>
      </c>
      <c r="CC547" s="70">
        <v>0</v>
      </c>
      <c r="CD547" s="70">
        <v>0</v>
      </c>
    </row>
    <row r="548" spans="1:82">
      <c r="A548" s="70" t="s">
        <v>2148</v>
      </c>
      <c r="B548" s="70">
        <v>440</v>
      </c>
      <c r="C548" s="70">
        <v>15</v>
      </c>
      <c r="D548" s="70">
        <v>26</v>
      </c>
      <c r="E548" s="70">
        <v>2018</v>
      </c>
      <c r="F548" s="70" t="s">
        <v>183</v>
      </c>
      <c r="G548" s="70" t="s">
        <v>1545</v>
      </c>
      <c r="H548" s="70" t="s">
        <v>1546</v>
      </c>
      <c r="I548" s="148"/>
      <c r="J548" s="71">
        <v>2120.8036240334668</v>
      </c>
      <c r="K548" s="71">
        <v>24.432683876488749</v>
      </c>
      <c r="L548" s="71">
        <v>14.235086866018577</v>
      </c>
      <c r="M548" s="71">
        <v>822.06225950969122</v>
      </c>
      <c r="N548" s="71">
        <v>760.03626990997714</v>
      </c>
      <c r="O548" s="71">
        <v>346.82683152845124</v>
      </c>
      <c r="P548" s="71">
        <v>179.7953806094518</v>
      </c>
      <c r="Q548" s="71">
        <v>40.538254268308599</v>
      </c>
      <c r="R548" s="71">
        <v>46.497246183066231</v>
      </c>
      <c r="S548" s="71">
        <v>87.081164942100003</v>
      </c>
      <c r="T548" s="72"/>
      <c r="U548" s="71">
        <v>68237529</v>
      </c>
      <c r="V548" s="71">
        <v>11297</v>
      </c>
      <c r="W548" s="71">
        <v>237</v>
      </c>
      <c r="X548" s="71">
        <v>174294</v>
      </c>
      <c r="Y548" s="71">
        <v>301667</v>
      </c>
      <c r="Z548" s="71">
        <v>211335</v>
      </c>
      <c r="AA548" s="71">
        <v>37615</v>
      </c>
      <c r="AB548" s="71">
        <v>639598</v>
      </c>
      <c r="AC548" s="71">
        <v>8067102.833333334</v>
      </c>
      <c r="AD548" s="71">
        <v>87.081164942100003</v>
      </c>
      <c r="AE548" s="72"/>
      <c r="AF548" s="71">
        <v>702488256.60007489</v>
      </c>
      <c r="AG548" s="71">
        <v>20265872.09290364</v>
      </c>
      <c r="AH548" s="71">
        <v>3187912.2685176451</v>
      </c>
      <c r="AI548" s="71">
        <v>1293216168.712044</v>
      </c>
      <c r="AJ548" s="71">
        <v>1140692649.7778831</v>
      </c>
      <c r="AK548" s="71">
        <v>0</v>
      </c>
      <c r="AL548" s="71">
        <v>0</v>
      </c>
      <c r="AM548" s="71">
        <v>88041375.108949184</v>
      </c>
      <c r="AN548" s="71">
        <v>0</v>
      </c>
      <c r="AO548" s="71">
        <v>0</v>
      </c>
      <c r="AP548" s="71">
        <v>3247892234.5603724</v>
      </c>
      <c r="AQ548" s="72"/>
      <c r="AR548" s="71">
        <v>7984</v>
      </c>
      <c r="AS548" s="71">
        <v>649</v>
      </c>
      <c r="AT548" s="71">
        <v>1</v>
      </c>
      <c r="AU548" s="71">
        <v>0</v>
      </c>
      <c r="AV548" s="71">
        <v>0</v>
      </c>
      <c r="AW548" s="71">
        <v>1</v>
      </c>
      <c r="AX548" s="71"/>
      <c r="AY548" s="72"/>
      <c r="AZ548" s="71">
        <v>30848.100000000035</v>
      </c>
      <c r="BA548" s="71">
        <v>22534</v>
      </c>
      <c r="BB548" s="71">
        <v>3</v>
      </c>
      <c r="BC548" s="71">
        <v>0</v>
      </c>
      <c r="BD548" s="71">
        <v>0</v>
      </c>
      <c r="BE548" s="71">
        <v>4400</v>
      </c>
      <c r="BF548" s="71"/>
      <c r="BG548" s="72"/>
      <c r="BH548" s="71">
        <v>0</v>
      </c>
      <c r="BI548" s="71">
        <v>0</v>
      </c>
      <c r="BJ548" s="71">
        <v>466.00200000000001</v>
      </c>
      <c r="BK548" s="71">
        <v>5.4340000000000002</v>
      </c>
      <c r="BL548" s="71">
        <v>241.654</v>
      </c>
      <c r="BM548" s="71">
        <v>0</v>
      </c>
      <c r="BN548" s="72"/>
      <c r="BO548" s="71">
        <v>0</v>
      </c>
      <c r="BP548" s="71">
        <v>0</v>
      </c>
      <c r="BQ548" s="71">
        <v>33</v>
      </c>
      <c r="BR548" s="71">
        <v>1</v>
      </c>
      <c r="BS548" s="71">
        <v>27</v>
      </c>
      <c r="BT548" s="71">
        <v>0</v>
      </c>
      <c r="BU548"/>
      <c r="BV548" s="70">
        <v>624.22500000000002</v>
      </c>
      <c r="BW548" s="70">
        <v>0</v>
      </c>
      <c r="BX548" s="70">
        <v>88.864999999999995</v>
      </c>
      <c r="BY548" s="70">
        <v>0</v>
      </c>
      <c r="BZ548" s="70">
        <v>0</v>
      </c>
      <c r="CA548" s="70">
        <v>0</v>
      </c>
      <c r="CB548" s="70">
        <v>0</v>
      </c>
      <c r="CC548" s="70">
        <v>0</v>
      </c>
      <c r="CD548" s="70">
        <v>0</v>
      </c>
    </row>
    <row r="549" spans="1:82">
      <c r="A549" s="70" t="s">
        <v>2149</v>
      </c>
      <c r="B549" s="70">
        <v>441</v>
      </c>
      <c r="C549" s="70">
        <v>16</v>
      </c>
      <c r="D549" s="70">
        <v>26</v>
      </c>
      <c r="E549" s="70">
        <v>2019</v>
      </c>
      <c r="F549" s="70" t="s">
        <v>158</v>
      </c>
      <c r="G549" s="70" t="s">
        <v>1545</v>
      </c>
      <c r="H549" s="70" t="s">
        <v>1546</v>
      </c>
      <c r="I549" s="148"/>
      <c r="J549" s="71">
        <v>2098.6222504665261</v>
      </c>
      <c r="K549" s="71">
        <v>22.265179271327256</v>
      </c>
      <c r="L549" s="71">
        <v>14.353410057131725</v>
      </c>
      <c r="M549" s="71">
        <v>750.43132279058591</v>
      </c>
      <c r="N549" s="71">
        <v>732.24183821695203</v>
      </c>
      <c r="O549" s="71">
        <v>337.96861218610036</v>
      </c>
      <c r="P549" s="71">
        <v>178.99858892209446</v>
      </c>
      <c r="Q549" s="71">
        <v>39.675845133163797</v>
      </c>
      <c r="R549" s="71">
        <v>43.271847884391804</v>
      </c>
      <c r="S549" s="71">
        <v>79.520720199220008</v>
      </c>
      <c r="T549" s="72"/>
      <c r="U549" s="71">
        <v>67788623</v>
      </c>
      <c r="V549" s="71">
        <v>11297</v>
      </c>
      <c r="W549" s="71">
        <v>237</v>
      </c>
      <c r="X549" s="71">
        <v>174294</v>
      </c>
      <c r="Y549" s="71">
        <v>305583</v>
      </c>
      <c r="Z549" s="71">
        <v>211591</v>
      </c>
      <c r="AA549" s="71">
        <v>37168</v>
      </c>
      <c r="AB549" s="71">
        <v>642938</v>
      </c>
      <c r="AC549" s="71">
        <v>7630472.0000000019</v>
      </c>
      <c r="AD549" s="71">
        <v>79.520720199220008</v>
      </c>
      <c r="AE549" s="72"/>
      <c r="AF549" s="71">
        <v>703482730.13413465</v>
      </c>
      <c r="AG549" s="71">
        <v>19573831.12123296</v>
      </c>
      <c r="AH549" s="71">
        <v>3322216.0191621021</v>
      </c>
      <c r="AI549" s="71">
        <v>1228479825.613831</v>
      </c>
      <c r="AJ549" s="71">
        <v>1092679543.91588</v>
      </c>
      <c r="AK549" s="71">
        <v>0</v>
      </c>
      <c r="AL549" s="71">
        <v>0</v>
      </c>
      <c r="AM549" s="71">
        <v>87563315.565327346</v>
      </c>
      <c r="AN549" s="71">
        <v>0</v>
      </c>
      <c r="AO549" s="71">
        <v>0</v>
      </c>
      <c r="AP549" s="71">
        <v>3135101462.3695679</v>
      </c>
      <c r="AQ549" s="72"/>
      <c r="AR549" s="71">
        <v>8509</v>
      </c>
      <c r="AS549" s="71">
        <v>684</v>
      </c>
      <c r="AT549" s="71">
        <v>1</v>
      </c>
      <c r="AU549" s="71">
        <v>0</v>
      </c>
      <c r="AV549" s="71">
        <v>0</v>
      </c>
      <c r="AW549" s="71">
        <v>2</v>
      </c>
      <c r="AX549" s="71"/>
      <c r="AY549" s="72"/>
      <c r="AZ549" s="71">
        <v>33170.799999999981</v>
      </c>
      <c r="BA549" s="71">
        <v>24613.3</v>
      </c>
      <c r="BB549" s="71">
        <v>3</v>
      </c>
      <c r="BC549" s="71">
        <v>0</v>
      </c>
      <c r="BD549" s="71">
        <v>0</v>
      </c>
      <c r="BE549" s="71">
        <v>5150</v>
      </c>
      <c r="BF549" s="71"/>
      <c r="BG549" s="72"/>
      <c r="BH549" s="71">
        <v>0</v>
      </c>
      <c r="BI549" s="71">
        <v>0</v>
      </c>
      <c r="BJ549" s="71">
        <v>444.35300000000001</v>
      </c>
      <c r="BK549" s="71">
        <v>4.5529999999999999</v>
      </c>
      <c r="BL549" s="71">
        <v>220.13600000000002</v>
      </c>
      <c r="BM549" s="71">
        <v>0</v>
      </c>
      <c r="BN549" s="72"/>
      <c r="BO549" s="71">
        <v>0</v>
      </c>
      <c r="BP549" s="71">
        <v>0</v>
      </c>
      <c r="BQ549" s="71">
        <v>32</v>
      </c>
      <c r="BR549" s="71">
        <v>1</v>
      </c>
      <c r="BS549" s="71">
        <v>26</v>
      </c>
      <c r="BT549" s="71">
        <v>0</v>
      </c>
      <c r="BU549"/>
      <c r="BV549" s="70">
        <v>593.31100000000004</v>
      </c>
      <c r="BW549" s="70">
        <v>0</v>
      </c>
      <c r="BX549" s="70">
        <v>75.730999999999995</v>
      </c>
      <c r="BY549" s="70">
        <v>0</v>
      </c>
      <c r="BZ549" s="70">
        <v>0</v>
      </c>
      <c r="CA549" s="70">
        <v>0</v>
      </c>
      <c r="CB549" s="70">
        <v>0</v>
      </c>
      <c r="CC549" s="70">
        <v>0</v>
      </c>
      <c r="CD549" s="70">
        <v>0</v>
      </c>
    </row>
    <row r="550" spans="1:82">
      <c r="A550" s="70" t="s">
        <v>2150</v>
      </c>
      <c r="B550" s="70">
        <v>442</v>
      </c>
      <c r="C550" s="70">
        <v>17</v>
      </c>
      <c r="D550" s="70">
        <v>26</v>
      </c>
      <c r="E550" s="70">
        <v>2020</v>
      </c>
      <c r="F550" s="70" t="s">
        <v>159</v>
      </c>
      <c r="G550" s="70" t="s">
        <v>1545</v>
      </c>
      <c r="H550" s="70" t="s">
        <v>1546</v>
      </c>
      <c r="I550" s="148"/>
      <c r="J550" s="71">
        <v>2029.2248758620169</v>
      </c>
      <c r="K550" s="71">
        <v>25.562317381893259</v>
      </c>
      <c r="L550" s="71">
        <v>12.707565971663749</v>
      </c>
      <c r="M550" s="71">
        <v>741.35656606337363</v>
      </c>
      <c r="N550" s="71">
        <v>725.05457710336941</v>
      </c>
      <c r="O550" s="71">
        <v>298.08149354343391</v>
      </c>
      <c r="P550" s="71">
        <v>169.26758725865716</v>
      </c>
      <c r="Q550" s="71">
        <v>38.027661927707697</v>
      </c>
      <c r="R550" s="71">
        <v>43.088469884998403</v>
      </c>
      <c r="S550" s="71">
        <v>89.820369734639996</v>
      </c>
      <c r="T550" s="72"/>
      <c r="U550" s="71">
        <v>69626789</v>
      </c>
      <c r="V550" s="71">
        <v>12173</v>
      </c>
      <c r="W550" s="71">
        <v>223</v>
      </c>
      <c r="X550" s="71">
        <v>180676</v>
      </c>
      <c r="Y550" s="71">
        <v>309524</v>
      </c>
      <c r="Z550" s="71">
        <v>213001</v>
      </c>
      <c r="AA550" s="71">
        <v>37358</v>
      </c>
      <c r="AB550" s="71">
        <v>644966</v>
      </c>
      <c r="AC550" s="71">
        <v>7638282.9999999991</v>
      </c>
      <c r="AD550" s="71">
        <v>89.820369734639996</v>
      </c>
      <c r="AE550" s="72"/>
      <c r="AF550" s="71">
        <v>707112757.82554853</v>
      </c>
      <c r="AG550" s="71">
        <v>20551725.899069738</v>
      </c>
      <c r="AH550" s="71">
        <v>3111769.2402618658</v>
      </c>
      <c r="AI550" s="71">
        <v>1241173889.9134769</v>
      </c>
      <c r="AJ550" s="71">
        <v>1113708713.214</v>
      </c>
      <c r="AK550" s="71"/>
      <c r="AL550" s="71"/>
      <c r="AM550" s="71">
        <v>84175228.721715778</v>
      </c>
      <c r="AN550" s="71"/>
      <c r="AO550" s="71"/>
      <c r="AP550" s="71">
        <v>3169834084.8140726</v>
      </c>
      <c r="AQ550" s="72"/>
      <c r="AR550" s="71">
        <v>9067</v>
      </c>
      <c r="AS550" s="71">
        <v>689</v>
      </c>
      <c r="AT550" s="71">
        <v>1</v>
      </c>
      <c r="AU550" s="71">
        <v>0</v>
      </c>
      <c r="AV550" s="71">
        <v>0</v>
      </c>
      <c r="AW550" s="71">
        <v>3</v>
      </c>
      <c r="AX550" s="71"/>
      <c r="AY550" s="72"/>
      <c r="AZ550" s="71">
        <v>35832.200000000063</v>
      </c>
      <c r="BA550" s="71">
        <v>24707.30000000001</v>
      </c>
      <c r="BB550" s="71">
        <v>3</v>
      </c>
      <c r="BC550" s="71">
        <v>0</v>
      </c>
      <c r="BD550" s="71">
        <v>0</v>
      </c>
      <c r="BE550" s="71">
        <v>9083.9719999999998</v>
      </c>
      <c r="BF550" s="71"/>
      <c r="BG550" s="72"/>
      <c r="BH550" s="71">
        <v>0</v>
      </c>
      <c r="BI550" s="71">
        <v>0</v>
      </c>
      <c r="BJ550" s="71">
        <v>422.43799999999999</v>
      </c>
      <c r="BK550" s="71">
        <v>3.9060000000000001</v>
      </c>
      <c r="BL550" s="71">
        <v>202.53100000000001</v>
      </c>
      <c r="BM550" s="71">
        <v>0</v>
      </c>
      <c r="BN550" s="72"/>
      <c r="BO550" s="71">
        <v>0</v>
      </c>
      <c r="BP550" s="71">
        <v>0</v>
      </c>
      <c r="BQ550" s="71">
        <v>33</v>
      </c>
      <c r="BR550" s="71">
        <v>1</v>
      </c>
      <c r="BS550" s="71">
        <v>24</v>
      </c>
      <c r="BT550" s="71">
        <v>0</v>
      </c>
      <c r="BU550"/>
      <c r="BV550" s="70">
        <v>549.84400000000005</v>
      </c>
      <c r="BW550" s="70">
        <v>0</v>
      </c>
      <c r="BX550" s="70">
        <v>79.031000000000006</v>
      </c>
      <c r="BY550" s="70">
        <v>0</v>
      </c>
      <c r="BZ550" s="70">
        <v>0</v>
      </c>
      <c r="CA550" s="70">
        <v>0</v>
      </c>
      <c r="CB550" s="70">
        <v>0</v>
      </c>
      <c r="CC550" s="70">
        <v>0</v>
      </c>
      <c r="CD550" s="70">
        <v>0</v>
      </c>
    </row>
    <row r="551" spans="1:82">
      <c r="A551" s="70" t="s">
        <v>1548</v>
      </c>
      <c r="B551" s="70">
        <v>442</v>
      </c>
      <c r="C551" s="70">
        <v>18</v>
      </c>
      <c r="D551" s="70">
        <v>26</v>
      </c>
      <c r="E551" s="70">
        <v>2021</v>
      </c>
      <c r="F551" s="70" t="s">
        <v>160</v>
      </c>
      <c r="G551" s="70" t="s">
        <v>1545</v>
      </c>
      <c r="H551" s="70" t="s">
        <v>1546</v>
      </c>
      <c r="I551" s="148"/>
      <c r="J551" s="71">
        <v>2211.5667886621954</v>
      </c>
      <c r="K551" s="71">
        <v>27.813876884620829</v>
      </c>
      <c r="L551" s="71">
        <v>11.805623485115946</v>
      </c>
      <c r="M551" s="71">
        <v>817.44536486453023</v>
      </c>
      <c r="N551" s="71">
        <v>751.66495237321453</v>
      </c>
      <c r="O551" s="71">
        <v>291.03579783474061</v>
      </c>
      <c r="P551" s="71">
        <v>174.28039758035939</v>
      </c>
      <c r="Q551" s="71">
        <v>37.701606214457598</v>
      </c>
      <c r="R551" s="71">
        <v>43.979494076283473</v>
      </c>
      <c r="S551" s="71">
        <v>85.864433150720004</v>
      </c>
      <c r="T551" s="72"/>
      <c r="U551" s="71">
        <v>73539257</v>
      </c>
      <c r="V551" s="71">
        <v>12173</v>
      </c>
      <c r="W551" s="71">
        <v>223</v>
      </c>
      <c r="X551" s="71">
        <v>180676</v>
      </c>
      <c r="Y551" s="71">
        <v>312455</v>
      </c>
      <c r="Z551" s="71">
        <v>214133</v>
      </c>
      <c r="AA551" s="71">
        <v>37507</v>
      </c>
      <c r="AB551" s="71">
        <v>645718</v>
      </c>
      <c r="AC551" s="71">
        <v>7563261.9999999981</v>
      </c>
      <c r="AD551" s="71">
        <v>85.864433150720004</v>
      </c>
      <c r="AE551" s="72"/>
      <c r="AF551" s="71">
        <v>735266007.30277455</v>
      </c>
      <c r="AG551" s="71">
        <v>22301619.895190738</v>
      </c>
      <c r="AH551" s="71">
        <v>2537449.1775197769</v>
      </c>
      <c r="AI551" s="71">
        <v>1356527157.1687393</v>
      </c>
      <c r="AJ551" s="71">
        <v>1126582836.4668291</v>
      </c>
      <c r="AK551" s="71">
        <v>0</v>
      </c>
      <c r="AL551" s="71">
        <v>0</v>
      </c>
      <c r="AM551" s="71">
        <v>84759455.107478887</v>
      </c>
      <c r="AN551" s="71">
        <v>0</v>
      </c>
      <c r="AO551" s="71">
        <v>0</v>
      </c>
      <c r="AP551" s="71">
        <v>3327974525.1185322</v>
      </c>
      <c r="AQ551" s="72"/>
      <c r="AR551" s="71">
        <v>9629</v>
      </c>
      <c r="AS551" s="71">
        <v>696</v>
      </c>
      <c r="AT551" s="71">
        <v>1</v>
      </c>
      <c r="AU551" s="71">
        <v>0</v>
      </c>
      <c r="AV551" s="71">
        <v>0</v>
      </c>
      <c r="AW551" s="71">
        <v>3</v>
      </c>
      <c r="AX551" s="71"/>
      <c r="AY551" s="72"/>
      <c r="AZ551" s="71">
        <v>38531.800000000119</v>
      </c>
      <c r="BA551" s="71">
        <v>24860.000000000011</v>
      </c>
      <c r="BB551" s="71">
        <v>3</v>
      </c>
      <c r="BC551" s="71">
        <v>0</v>
      </c>
      <c r="BD551" s="71">
        <v>0</v>
      </c>
      <c r="BE551" s="71">
        <v>9083.9719999999998</v>
      </c>
      <c r="BF551" s="71"/>
      <c r="BG551" s="72"/>
      <c r="BH551" s="71">
        <v>0</v>
      </c>
      <c r="BI551" s="71">
        <v>0</v>
      </c>
      <c r="BJ551" s="71">
        <v>436.04399999999998</v>
      </c>
      <c r="BK551" s="71">
        <v>4.1539999999999999</v>
      </c>
      <c r="BL551" s="71">
        <v>211.89099999999999</v>
      </c>
      <c r="BM551" s="71">
        <v>0</v>
      </c>
      <c r="BN551" s="72"/>
      <c r="BO551" s="71">
        <v>0</v>
      </c>
      <c r="BP551" s="71">
        <v>0</v>
      </c>
      <c r="BQ551" s="71">
        <v>30</v>
      </c>
      <c r="BR551" s="71">
        <v>1</v>
      </c>
      <c r="BS551" s="71">
        <v>27</v>
      </c>
      <c r="BT551" s="71">
        <v>0</v>
      </c>
      <c r="BU551"/>
      <c r="BV551" s="70">
        <v>571.40200000000004</v>
      </c>
      <c r="BW551" s="70">
        <v>3.843</v>
      </c>
      <c r="BX551" s="70">
        <v>76.843999999999994</v>
      </c>
      <c r="BY551" s="70">
        <v>0</v>
      </c>
      <c r="BZ551" s="70">
        <v>0</v>
      </c>
      <c r="CA551" s="70">
        <v>0</v>
      </c>
      <c r="CB551" s="70">
        <v>0</v>
      </c>
      <c r="CC551" s="70">
        <v>0</v>
      </c>
      <c r="CD551" s="70">
        <v>0</v>
      </c>
    </row>
    <row r="552" spans="1:82">
      <c r="A552" s="70" t="s">
        <v>2151</v>
      </c>
      <c r="B552" s="70">
        <v>442</v>
      </c>
      <c r="C552" s="70">
        <v>19</v>
      </c>
      <c r="D552" s="70">
        <v>26</v>
      </c>
      <c r="E552" s="70">
        <v>2022</v>
      </c>
      <c r="F552" s="70" t="s">
        <v>161</v>
      </c>
      <c r="G552" s="70" t="s">
        <v>1545</v>
      </c>
      <c r="H552" s="70" t="s">
        <v>1546</v>
      </c>
      <c r="I552" s="148"/>
      <c r="J552" s="71">
        <v>1767.6041775753051</v>
      </c>
      <c r="K552" s="71">
        <v>26.670318111078728</v>
      </c>
      <c r="L552" s="71">
        <v>9.9832767381924015</v>
      </c>
      <c r="M552" s="71">
        <v>807.30303254178386</v>
      </c>
      <c r="N552" s="71">
        <v>813.43057476714716</v>
      </c>
      <c r="O552" s="71">
        <v>306.46889562302152</v>
      </c>
      <c r="P552" s="71">
        <v>172.9495787318825</v>
      </c>
      <c r="Q552" s="71">
        <v>38.090966286256283</v>
      </c>
      <c r="R552" s="71">
        <v>46.428935423473973</v>
      </c>
      <c r="S552" s="71">
        <v>91.661169606958993</v>
      </c>
      <c r="T552" s="72"/>
      <c r="U552" s="71">
        <v>79245825</v>
      </c>
      <c r="V552" s="71">
        <v>12173</v>
      </c>
      <c r="W552" s="71">
        <v>223</v>
      </c>
      <c r="X552" s="71">
        <v>180676</v>
      </c>
      <c r="Y552" s="71">
        <v>315830</v>
      </c>
      <c r="Z552" s="71">
        <v>214238</v>
      </c>
      <c r="AA552" s="71">
        <v>37788</v>
      </c>
      <c r="AB552" s="71">
        <v>647037</v>
      </c>
      <c r="AC552" s="71">
        <v>8084779.3333333321</v>
      </c>
      <c r="AD552" s="71">
        <v>91.661169606958993</v>
      </c>
      <c r="AE552" s="72"/>
      <c r="AF552" s="71">
        <v>621566676.56761646</v>
      </c>
      <c r="AG552" s="71">
        <v>22019632.434316453</v>
      </c>
      <c r="AH552" s="71">
        <v>2536730.5773448511</v>
      </c>
      <c r="AI552" s="71">
        <v>1317470796.6752667</v>
      </c>
      <c r="AJ552" s="71">
        <v>1285052780.9007814</v>
      </c>
      <c r="AK552" s="71">
        <v>0</v>
      </c>
      <c r="AL552" s="71">
        <v>0</v>
      </c>
      <c r="AM552" s="71">
        <v>83550137.191296831</v>
      </c>
      <c r="AN552" s="71">
        <v>0</v>
      </c>
      <c r="AO552" s="71">
        <v>0</v>
      </c>
      <c r="AP552" s="71">
        <v>3332196754.3466229</v>
      </c>
      <c r="AQ552" s="72"/>
      <c r="AR552" s="71">
        <v>10466</v>
      </c>
      <c r="AS552" s="71">
        <v>696</v>
      </c>
      <c r="AT552" s="71">
        <v>1</v>
      </c>
      <c r="AU552" s="71">
        <v>0</v>
      </c>
      <c r="AV552" s="71">
        <v>0</v>
      </c>
      <c r="AW552" s="71">
        <v>4</v>
      </c>
      <c r="AX552" s="71"/>
      <c r="AY552" s="72"/>
      <c r="AZ552" s="71">
        <v>42416.600000000282</v>
      </c>
      <c r="BA552" s="71">
        <v>24860.000000000015</v>
      </c>
      <c r="BB552" s="71">
        <v>3</v>
      </c>
      <c r="BC552" s="71">
        <v>0</v>
      </c>
      <c r="BD552" s="71">
        <v>0</v>
      </c>
      <c r="BE552" s="71">
        <v>10253.972</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1544</v>
      </c>
      <c r="B553" s="70">
        <v>442</v>
      </c>
      <c r="C553" s="70">
        <v>20</v>
      </c>
      <c r="D553" s="70">
        <v>26</v>
      </c>
      <c r="E553" s="70">
        <v>2023</v>
      </c>
      <c r="F553" s="70" t="s">
        <v>1539</v>
      </c>
      <c r="G553" s="70" t="s">
        <v>1545</v>
      </c>
      <c r="H553" s="70" t="s">
        <v>1546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11331</v>
      </c>
      <c r="AS553" s="71">
        <v>698</v>
      </c>
      <c r="AT553" s="71">
        <v>1</v>
      </c>
      <c r="AU553" s="71">
        <v>0</v>
      </c>
      <c r="AV553" s="71">
        <v>0</v>
      </c>
      <c r="AW553" s="71">
        <v>4</v>
      </c>
      <c r="AX553" s="71"/>
      <c r="AY553" s="72"/>
      <c r="AZ553" s="71">
        <v>46321.100000000355</v>
      </c>
      <c r="BA553" s="71">
        <v>24914.400000000012</v>
      </c>
      <c r="BB553" s="71">
        <v>3</v>
      </c>
      <c r="BC553" s="71">
        <v>0</v>
      </c>
      <c r="BD553" s="71">
        <v>0</v>
      </c>
      <c r="BE553" s="71">
        <v>10253.972</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2152</v>
      </c>
      <c r="B554" s="70">
        <v>442</v>
      </c>
      <c r="C554" s="70">
        <v>21</v>
      </c>
      <c r="D554" s="70">
        <v>26</v>
      </c>
      <c r="E554" s="70">
        <v>2024</v>
      </c>
      <c r="F554" s="70" t="s">
        <v>1585</v>
      </c>
      <c r="G554" s="70" t="s">
        <v>1545</v>
      </c>
      <c r="H554" s="70" t="s">
        <v>1546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2153</v>
      </c>
      <c r="B555" s="70">
        <v>460</v>
      </c>
      <c r="C555" s="70">
        <v>1</v>
      </c>
      <c r="D555" s="70">
        <v>28</v>
      </c>
      <c r="E555" s="70">
        <v>1990</v>
      </c>
      <c r="F555" s="70" t="s">
        <v>787</v>
      </c>
      <c r="G555" s="70" t="s">
        <v>2154</v>
      </c>
      <c r="H555" s="70" t="s">
        <v>2155</v>
      </c>
      <c r="I555" s="148"/>
      <c r="J555" s="71">
        <v>708.00683088048493</v>
      </c>
      <c r="K555" s="71">
        <v>51.716967411427618</v>
      </c>
      <c r="L555" s="71">
        <v>13.539929504023</v>
      </c>
      <c r="M555" s="71">
        <v>325.47233644558099</v>
      </c>
      <c r="N555" s="71">
        <v>447.07916688889111</v>
      </c>
      <c r="O555" s="71">
        <v>324.47898280212621</v>
      </c>
      <c r="P555" s="71">
        <v>251.1170274066844</v>
      </c>
      <c r="Q555" s="71">
        <v>30.4940538941166</v>
      </c>
      <c r="R555" s="71">
        <v>0</v>
      </c>
      <c r="S555" s="71">
        <v>35.326676677804812</v>
      </c>
      <c r="T555" s="72"/>
      <c r="U555" s="71">
        <v>117065174</v>
      </c>
      <c r="V555" s="71">
        <v>18575</v>
      </c>
      <c r="W555" s="71">
        <v>142</v>
      </c>
      <c r="X555" s="71">
        <v>111541</v>
      </c>
      <c r="Y555" s="71">
        <v>173931</v>
      </c>
      <c r="Z555" s="71">
        <v>133462</v>
      </c>
      <c r="AA555" s="71">
        <v>60974</v>
      </c>
      <c r="AB555" s="71">
        <v>495120</v>
      </c>
      <c r="AC555" s="71">
        <v>0</v>
      </c>
      <c r="AD555" s="71">
        <v>35.326676677804812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2156</v>
      </c>
      <c r="B556" s="70">
        <v>461</v>
      </c>
      <c r="C556" s="70">
        <v>2</v>
      </c>
      <c r="D556" s="70">
        <v>28</v>
      </c>
      <c r="E556" s="70">
        <v>2005</v>
      </c>
      <c r="F556" s="70" t="s">
        <v>789</v>
      </c>
      <c r="G556" s="70" t="s">
        <v>2154</v>
      </c>
      <c r="H556" s="70" t="s">
        <v>2155</v>
      </c>
      <c r="I556" s="148"/>
      <c r="J556" s="71">
        <v>384.51108582786998</v>
      </c>
      <c r="K556" s="71">
        <v>37.118731627290977</v>
      </c>
      <c r="L556" s="71">
        <v>12.41600188709109</v>
      </c>
      <c r="M556" s="71">
        <v>596.82933928657224</v>
      </c>
      <c r="N556" s="71">
        <v>674.64591116628208</v>
      </c>
      <c r="O556" s="71">
        <v>400.91094349805508</v>
      </c>
      <c r="P556" s="71">
        <v>267.65564387862952</v>
      </c>
      <c r="Q556" s="71">
        <v>31.688538224359</v>
      </c>
      <c r="R556" s="71">
        <v>0</v>
      </c>
      <c r="S556" s="71">
        <v>64.688962787999998</v>
      </c>
      <c r="T556" s="72"/>
      <c r="U556" s="71">
        <v>58259178</v>
      </c>
      <c r="V556" s="71">
        <v>15727</v>
      </c>
      <c r="W556" s="71">
        <v>166</v>
      </c>
      <c r="X556" s="71">
        <v>110478</v>
      </c>
      <c r="Y556" s="71">
        <v>226365</v>
      </c>
      <c r="Z556" s="71">
        <v>190820</v>
      </c>
      <c r="AA556" s="71">
        <v>53226</v>
      </c>
      <c r="AB556" s="71">
        <v>537875</v>
      </c>
      <c r="AC556" s="71">
        <v>0</v>
      </c>
      <c r="AD556" s="71">
        <v>64.688962787999998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2157</v>
      </c>
      <c r="B557" s="70">
        <v>462</v>
      </c>
      <c r="C557" s="70">
        <v>3</v>
      </c>
      <c r="D557" s="70">
        <v>28</v>
      </c>
      <c r="E557" s="70">
        <v>2006</v>
      </c>
      <c r="F557" s="70" t="s">
        <v>790</v>
      </c>
      <c r="G557" s="70" t="s">
        <v>2154</v>
      </c>
      <c r="H557" s="70" t="s">
        <v>2155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2158</v>
      </c>
      <c r="B558" s="70">
        <v>463</v>
      </c>
      <c r="C558" s="70">
        <v>4</v>
      </c>
      <c r="D558" s="70">
        <v>28</v>
      </c>
      <c r="E558" s="70">
        <v>2007</v>
      </c>
      <c r="F558" s="70" t="s">
        <v>791</v>
      </c>
      <c r="G558" s="1064" t="s">
        <v>2154</v>
      </c>
      <c r="H558" s="70" t="s">
        <v>2155</v>
      </c>
      <c r="I558" s="148"/>
      <c r="J558" s="71">
        <v>416.06736580943362</v>
      </c>
      <c r="K558" s="71">
        <v>38.598712183517087</v>
      </c>
      <c r="L558" s="71">
        <v>12.425970142751259</v>
      </c>
      <c r="M558" s="71">
        <v>557.51886236693031</v>
      </c>
      <c r="N558" s="71">
        <v>742.1341636622974</v>
      </c>
      <c r="O558" s="71">
        <v>390.10388386303958</v>
      </c>
      <c r="P558" s="71">
        <v>266.12532100235939</v>
      </c>
      <c r="Q558" s="71">
        <v>34.132995495553899</v>
      </c>
      <c r="R558" s="71">
        <v>0</v>
      </c>
      <c r="S558" s="71">
        <v>72.640801990779991</v>
      </c>
      <c r="T558" s="72"/>
      <c r="U558" s="71">
        <v>64633718</v>
      </c>
      <c r="V558" s="71">
        <v>16776</v>
      </c>
      <c r="W558" s="71">
        <v>158</v>
      </c>
      <c r="X558" s="71">
        <v>130068</v>
      </c>
      <c r="Y558" s="71">
        <v>235445</v>
      </c>
      <c r="Z558" s="71">
        <v>193020</v>
      </c>
      <c r="AA558" s="71">
        <v>52115</v>
      </c>
      <c r="AB558" s="71">
        <v>548730</v>
      </c>
      <c r="AC558" s="71">
        <v>0</v>
      </c>
      <c r="AD558" s="71">
        <v>72.640801990779991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2159</v>
      </c>
      <c r="B559" s="70">
        <v>464</v>
      </c>
      <c r="C559" s="70">
        <v>5</v>
      </c>
      <c r="D559" s="70">
        <v>28</v>
      </c>
      <c r="E559" s="70">
        <v>2008</v>
      </c>
      <c r="F559" s="70" t="s">
        <v>792</v>
      </c>
      <c r="G559" s="1064" t="s">
        <v>2154</v>
      </c>
      <c r="H559" s="70" t="s">
        <v>2155</v>
      </c>
      <c r="I559" s="148"/>
      <c r="J559" s="71">
        <v>369.13370106795662</v>
      </c>
      <c r="K559" s="71">
        <v>30.798615994247658</v>
      </c>
      <c r="L559" s="71">
        <v>11.242895895294239</v>
      </c>
      <c r="M559" s="71">
        <v>588.21087355841507</v>
      </c>
      <c r="N559" s="71">
        <v>757.91408241802321</v>
      </c>
      <c r="O559" s="71">
        <v>376.60478921937522</v>
      </c>
      <c r="P559" s="71">
        <v>257.82926343237631</v>
      </c>
      <c r="Q559" s="71">
        <v>33.841670645782699</v>
      </c>
      <c r="R559" s="71">
        <v>0</v>
      </c>
      <c r="S559" s="71">
        <v>78.129391284409991</v>
      </c>
      <c r="T559" s="72"/>
      <c r="U559" s="71">
        <v>62933420</v>
      </c>
      <c r="V559" s="71">
        <v>16776</v>
      </c>
      <c r="W559" s="71">
        <v>158</v>
      </c>
      <c r="X559" s="71">
        <v>130068</v>
      </c>
      <c r="Y559" s="71">
        <v>239517</v>
      </c>
      <c r="Z559" s="71">
        <v>192881</v>
      </c>
      <c r="AA559" s="71">
        <v>50548</v>
      </c>
      <c r="AB559" s="71">
        <v>552995</v>
      </c>
      <c r="AC559" s="71">
        <v>0</v>
      </c>
      <c r="AD559" s="71">
        <v>78.129391284409991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2160</v>
      </c>
      <c r="B560" s="70">
        <v>465</v>
      </c>
      <c r="C560" s="70">
        <v>6</v>
      </c>
      <c r="D560" s="70">
        <v>28</v>
      </c>
      <c r="E560" s="70">
        <v>2009</v>
      </c>
      <c r="F560" s="70" t="s">
        <v>176</v>
      </c>
      <c r="G560" s="70" t="s">
        <v>2154</v>
      </c>
      <c r="H560" s="70" t="s">
        <v>2155</v>
      </c>
      <c r="I560" s="148"/>
      <c r="J560" s="71">
        <v>321.89060850342008</v>
      </c>
      <c r="K560" s="71">
        <v>30.581868823996889</v>
      </c>
      <c r="L560" s="71">
        <v>14.78740092672046</v>
      </c>
      <c r="M560" s="71">
        <v>545.71913579106979</v>
      </c>
      <c r="N560" s="71">
        <v>712.79653068587743</v>
      </c>
      <c r="O560" s="71">
        <v>382.67191609787818</v>
      </c>
      <c r="P560" s="71">
        <v>246.6789155546376</v>
      </c>
      <c r="Q560" s="71">
        <v>32.397066283285</v>
      </c>
      <c r="R560" s="71">
        <v>0</v>
      </c>
      <c r="S560" s="71">
        <v>71.526417888500006</v>
      </c>
      <c r="T560" s="72"/>
      <c r="U560" s="71">
        <v>48992062</v>
      </c>
      <c r="V560" s="71">
        <v>19429</v>
      </c>
      <c r="W560" s="71">
        <v>227</v>
      </c>
      <c r="X560" s="71">
        <v>142346</v>
      </c>
      <c r="Y560" s="71">
        <v>242455</v>
      </c>
      <c r="Z560" s="71">
        <v>193450</v>
      </c>
      <c r="AA560" s="71">
        <v>49649</v>
      </c>
      <c r="AB560" s="71">
        <v>555721</v>
      </c>
      <c r="AC560" s="71">
        <v>0</v>
      </c>
      <c r="AD560" s="71">
        <v>71.526417888500006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165.21</v>
      </c>
      <c r="BK560" s="71">
        <v>0</v>
      </c>
      <c r="BL560" s="71">
        <v>128.90100000000001</v>
      </c>
      <c r="BM560" s="71">
        <v>0</v>
      </c>
      <c r="BN560" s="72"/>
      <c r="BO560" s="71">
        <v>0</v>
      </c>
      <c r="BP560" s="71">
        <v>0</v>
      </c>
      <c r="BQ560" s="71">
        <v>10</v>
      </c>
      <c r="BR560" s="71">
        <v>0</v>
      </c>
      <c r="BS560" s="71">
        <v>12</v>
      </c>
      <c r="BT560" s="71">
        <v>0</v>
      </c>
      <c r="BU560"/>
      <c r="BV560" s="70">
        <v>215.78</v>
      </c>
      <c r="BW560" s="70">
        <v>0</v>
      </c>
      <c r="BX560" s="70">
        <v>78.331000000000003</v>
      </c>
      <c r="BY560" s="70">
        <v>0</v>
      </c>
      <c r="BZ560" s="70">
        <v>0</v>
      </c>
      <c r="CA560" s="70">
        <v>0</v>
      </c>
      <c r="CB560" s="70">
        <v>0</v>
      </c>
      <c r="CC560" s="70">
        <v>0</v>
      </c>
      <c r="CD560" s="70">
        <v>0</v>
      </c>
    </row>
    <row r="561" spans="1:82">
      <c r="A561" s="70" t="s">
        <v>2161</v>
      </c>
      <c r="B561" s="70">
        <v>466</v>
      </c>
      <c r="C561" s="70">
        <v>7</v>
      </c>
      <c r="D561" s="70">
        <v>28</v>
      </c>
      <c r="E561" s="70">
        <v>2010</v>
      </c>
      <c r="F561" s="70" t="s">
        <v>177</v>
      </c>
      <c r="G561" s="70" t="s">
        <v>2154</v>
      </c>
      <c r="H561" s="70" t="s">
        <v>2155</v>
      </c>
      <c r="I561" s="148"/>
      <c r="J561" s="71">
        <v>272.37483983849921</v>
      </c>
      <c r="K561" s="71">
        <v>32.046270281667837</v>
      </c>
      <c r="L561" s="71">
        <v>16.50301574439295</v>
      </c>
      <c r="M561" s="71">
        <v>556.11107606389498</v>
      </c>
      <c r="N561" s="71">
        <v>787.57114024598673</v>
      </c>
      <c r="O561" s="71">
        <v>380.71882466878787</v>
      </c>
      <c r="P561" s="71">
        <v>250.89265820926991</v>
      </c>
      <c r="Q561" s="71">
        <v>33.892292969207098</v>
      </c>
      <c r="R561" s="71">
        <v>0</v>
      </c>
      <c r="S561" s="71">
        <v>68.179371990429999</v>
      </c>
      <c r="T561" s="72"/>
      <c r="U561" s="71">
        <v>44751171</v>
      </c>
      <c r="V561" s="71">
        <v>19429</v>
      </c>
      <c r="W561" s="71">
        <v>227</v>
      </c>
      <c r="X561" s="71">
        <v>142346</v>
      </c>
      <c r="Y561" s="71">
        <v>244709</v>
      </c>
      <c r="Z561" s="71">
        <v>193357</v>
      </c>
      <c r="AA561" s="71">
        <v>49236</v>
      </c>
      <c r="AB561" s="71">
        <v>557082</v>
      </c>
      <c r="AC561" s="71">
        <v>0</v>
      </c>
      <c r="AD561" s="71">
        <v>68.179371990429999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180.93799999999999</v>
      </c>
      <c r="BK561" s="71">
        <v>0</v>
      </c>
      <c r="BL561" s="71">
        <v>127.97800000000001</v>
      </c>
      <c r="BM561" s="71">
        <v>0</v>
      </c>
      <c r="BN561" s="72"/>
      <c r="BO561" s="71">
        <v>0</v>
      </c>
      <c r="BP561" s="71">
        <v>0</v>
      </c>
      <c r="BQ561" s="71">
        <v>13</v>
      </c>
      <c r="BR561" s="71">
        <v>0</v>
      </c>
      <c r="BS561" s="71">
        <v>13</v>
      </c>
      <c r="BT561" s="71">
        <v>0</v>
      </c>
      <c r="BU561"/>
      <c r="BV561" s="70">
        <v>239.22800000000001</v>
      </c>
      <c r="BW561" s="70">
        <v>0</v>
      </c>
      <c r="BX561" s="70">
        <v>69.688000000000002</v>
      </c>
      <c r="BY561" s="70">
        <v>0</v>
      </c>
      <c r="BZ561" s="70">
        <v>0</v>
      </c>
      <c r="CA561" s="70">
        <v>0</v>
      </c>
      <c r="CB561" s="70">
        <v>0</v>
      </c>
      <c r="CC561" s="70">
        <v>0</v>
      </c>
      <c r="CD561" s="70">
        <v>0</v>
      </c>
    </row>
    <row r="562" spans="1:82">
      <c r="A562" s="70" t="s">
        <v>2162</v>
      </c>
      <c r="B562" s="70">
        <v>467</v>
      </c>
      <c r="C562" s="70">
        <v>8</v>
      </c>
      <c r="D562" s="70">
        <v>28</v>
      </c>
      <c r="E562" s="70">
        <v>2011</v>
      </c>
      <c r="F562" s="70" t="s">
        <v>178</v>
      </c>
      <c r="G562" s="70" t="s">
        <v>2154</v>
      </c>
      <c r="H562" s="70" t="s">
        <v>2155</v>
      </c>
      <c r="I562" s="148"/>
      <c r="J562" s="71">
        <v>352.09469326846272</v>
      </c>
      <c r="K562" s="71">
        <v>46.604246318669311</v>
      </c>
      <c r="L562" s="71">
        <v>9.3529590595954009</v>
      </c>
      <c r="M562" s="71">
        <v>705.64373452896405</v>
      </c>
      <c r="N562" s="71">
        <v>848.76501206484886</v>
      </c>
      <c r="O562" s="71">
        <v>373.84152254359867</v>
      </c>
      <c r="P562" s="71">
        <v>243.65216211315624</v>
      </c>
      <c r="Q562" s="71">
        <v>39.138437984310997</v>
      </c>
      <c r="R562" s="71">
        <v>0</v>
      </c>
      <c r="S562" s="71">
        <v>66.581579762960018</v>
      </c>
      <c r="T562" s="72"/>
      <c r="U562" s="71">
        <v>50251628</v>
      </c>
      <c r="V562" s="71">
        <v>19429</v>
      </c>
      <c r="W562" s="71">
        <v>227</v>
      </c>
      <c r="X562" s="71">
        <v>142346</v>
      </c>
      <c r="Y562" s="71">
        <v>246735</v>
      </c>
      <c r="Z562" s="71">
        <v>193989</v>
      </c>
      <c r="AA562" s="71">
        <v>49238</v>
      </c>
      <c r="AB562" s="71">
        <v>557710</v>
      </c>
      <c r="AC562" s="71">
        <v>0</v>
      </c>
      <c r="AD562" s="71">
        <v>66.581579762960018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143.46799999999999</v>
      </c>
      <c r="BK562" s="71">
        <v>0</v>
      </c>
      <c r="BL562" s="71">
        <v>120.705</v>
      </c>
      <c r="BM562" s="71">
        <v>0</v>
      </c>
      <c r="BN562" s="72"/>
      <c r="BO562" s="71">
        <v>0</v>
      </c>
      <c r="BP562" s="71">
        <v>0</v>
      </c>
      <c r="BQ562" s="71">
        <v>11</v>
      </c>
      <c r="BR562" s="71">
        <v>0</v>
      </c>
      <c r="BS562" s="71">
        <v>13</v>
      </c>
      <c r="BT562" s="71">
        <v>0</v>
      </c>
      <c r="BU562"/>
      <c r="BV562" s="70">
        <v>194.19499999999999</v>
      </c>
      <c r="BW562" s="70">
        <v>0</v>
      </c>
      <c r="BX562" s="70">
        <v>69.977999999999994</v>
      </c>
      <c r="BY562" s="70">
        <v>0</v>
      </c>
      <c r="BZ562" s="70">
        <v>0</v>
      </c>
      <c r="CA562" s="70">
        <v>0</v>
      </c>
      <c r="CB562" s="70">
        <v>0</v>
      </c>
      <c r="CC562" s="70">
        <v>0</v>
      </c>
      <c r="CD562" s="70">
        <v>0</v>
      </c>
    </row>
    <row r="563" spans="1:82">
      <c r="A563" s="70" t="s">
        <v>2163</v>
      </c>
      <c r="B563" s="70">
        <v>468</v>
      </c>
      <c r="C563" s="70">
        <v>9</v>
      </c>
      <c r="D563" s="70">
        <v>28</v>
      </c>
      <c r="E563" s="70">
        <v>2012</v>
      </c>
      <c r="F563" s="70" t="s">
        <v>179</v>
      </c>
      <c r="G563" s="70" t="s">
        <v>2154</v>
      </c>
      <c r="H563" s="70" t="s">
        <v>2155</v>
      </c>
      <c r="I563" s="148"/>
      <c r="J563" s="71">
        <v>318.61583919371338</v>
      </c>
      <c r="K563" s="71">
        <v>45.44540312085968</v>
      </c>
      <c r="L563" s="71">
        <v>9.2849919351453618</v>
      </c>
      <c r="M563" s="71">
        <v>729.46998014108397</v>
      </c>
      <c r="N563" s="71">
        <v>940.97269958327092</v>
      </c>
      <c r="O563" s="71">
        <v>374.89188417159392</v>
      </c>
      <c r="P563" s="71">
        <v>245.03344552377888</v>
      </c>
      <c r="Q563" s="71">
        <v>44.311854026713497</v>
      </c>
      <c r="R563" s="71">
        <v>0</v>
      </c>
      <c r="S563" s="71">
        <v>74.10663481024001</v>
      </c>
      <c r="T563" s="72"/>
      <c r="U563" s="71">
        <v>43484501</v>
      </c>
      <c r="V563" s="71">
        <v>19429</v>
      </c>
      <c r="W563" s="71">
        <v>227</v>
      </c>
      <c r="X563" s="71">
        <v>142346</v>
      </c>
      <c r="Y563" s="71">
        <v>259860</v>
      </c>
      <c r="Z563" s="71">
        <v>196077</v>
      </c>
      <c r="AA563" s="71">
        <v>49237</v>
      </c>
      <c r="AB563" s="71">
        <v>581170</v>
      </c>
      <c r="AC563" s="71">
        <v>0</v>
      </c>
      <c r="AD563" s="71">
        <v>74.10663481024001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215.05799999999999</v>
      </c>
      <c r="BK563" s="71">
        <v>0</v>
      </c>
      <c r="BL563" s="71">
        <v>131.274</v>
      </c>
      <c r="BM563" s="71">
        <v>0</v>
      </c>
      <c r="BN563" s="72"/>
      <c r="BO563" s="71">
        <v>0</v>
      </c>
      <c r="BP563" s="71">
        <v>0</v>
      </c>
      <c r="BQ563" s="71">
        <v>12</v>
      </c>
      <c r="BR563" s="71">
        <v>0</v>
      </c>
      <c r="BS563" s="71">
        <v>12</v>
      </c>
      <c r="BT563" s="71">
        <v>0</v>
      </c>
      <c r="BU563"/>
      <c r="BV563" s="70">
        <v>264.71899999999999</v>
      </c>
      <c r="BW563" s="70">
        <v>0</v>
      </c>
      <c r="BX563" s="70">
        <v>81.613</v>
      </c>
      <c r="BY563" s="70">
        <v>0</v>
      </c>
      <c r="BZ563" s="70">
        <v>0</v>
      </c>
      <c r="CA563" s="70">
        <v>0</v>
      </c>
      <c r="CB563" s="70">
        <v>0</v>
      </c>
      <c r="CC563" s="70">
        <v>0</v>
      </c>
      <c r="CD563" s="70">
        <v>0</v>
      </c>
    </row>
    <row r="564" spans="1:82">
      <c r="A564" s="70" t="s">
        <v>2164</v>
      </c>
      <c r="B564" s="70">
        <v>469</v>
      </c>
      <c r="C564" s="70">
        <v>10</v>
      </c>
      <c r="D564" s="70">
        <v>28</v>
      </c>
      <c r="E564" s="70">
        <v>2013</v>
      </c>
      <c r="F564" s="70" t="s">
        <v>180</v>
      </c>
      <c r="G564" s="70" t="s">
        <v>2154</v>
      </c>
      <c r="H564" s="70" t="s">
        <v>2155</v>
      </c>
      <c r="I564" s="148"/>
      <c r="J564" s="71">
        <v>347.86923520810029</v>
      </c>
      <c r="K564" s="71">
        <v>39.175912174658308</v>
      </c>
      <c r="L564" s="71">
        <v>9.575823290758585</v>
      </c>
      <c r="M564" s="71">
        <v>702.78528764192106</v>
      </c>
      <c r="N564" s="71">
        <v>948.55959885007076</v>
      </c>
      <c r="O564" s="71">
        <v>362.60640408367664</v>
      </c>
      <c r="P564" s="71">
        <v>247.11066238898647</v>
      </c>
      <c r="Q564" s="71">
        <v>45.174407074201</v>
      </c>
      <c r="R564" s="71">
        <v>0</v>
      </c>
      <c r="S564" s="71">
        <v>63.250637286540012</v>
      </c>
      <c r="T564" s="72"/>
      <c r="U564" s="71">
        <v>43933843</v>
      </c>
      <c r="V564" s="71">
        <v>19429</v>
      </c>
      <c r="W564" s="71">
        <v>227</v>
      </c>
      <c r="X564" s="71">
        <v>142346</v>
      </c>
      <c r="Y564" s="71">
        <v>262302</v>
      </c>
      <c r="Z564" s="71">
        <v>198119</v>
      </c>
      <c r="AA564" s="71">
        <v>49468</v>
      </c>
      <c r="AB564" s="71">
        <v>583989</v>
      </c>
      <c r="AC564" s="71">
        <v>0</v>
      </c>
      <c r="AD564" s="71">
        <v>63.250637286540012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227.661</v>
      </c>
      <c r="BK564" s="71">
        <v>0</v>
      </c>
      <c r="BL564" s="71">
        <v>121.45100000000001</v>
      </c>
      <c r="BM564" s="71">
        <v>0</v>
      </c>
      <c r="BN564" s="72"/>
      <c r="BO564" s="71">
        <v>0</v>
      </c>
      <c r="BP564" s="71">
        <v>0</v>
      </c>
      <c r="BQ564" s="71">
        <v>12</v>
      </c>
      <c r="BR564" s="71">
        <v>0</v>
      </c>
      <c r="BS564" s="71">
        <v>12</v>
      </c>
      <c r="BT564" s="71">
        <v>0</v>
      </c>
      <c r="BU564"/>
      <c r="BV564" s="70">
        <v>281.98099999999999</v>
      </c>
      <c r="BW564" s="70">
        <v>0</v>
      </c>
      <c r="BX564" s="70">
        <v>67.131</v>
      </c>
      <c r="BY564" s="70">
        <v>0</v>
      </c>
      <c r="BZ564" s="70">
        <v>0</v>
      </c>
      <c r="CA564" s="70">
        <v>0</v>
      </c>
      <c r="CB564" s="70">
        <v>0</v>
      </c>
      <c r="CC564" s="70">
        <v>0</v>
      </c>
      <c r="CD564" s="70">
        <v>0</v>
      </c>
    </row>
    <row r="565" spans="1:82">
      <c r="A565" s="70" t="s">
        <v>2165</v>
      </c>
      <c r="B565" s="70">
        <v>470</v>
      </c>
      <c r="C565" s="70">
        <v>11</v>
      </c>
      <c r="D565" s="70">
        <v>28</v>
      </c>
      <c r="E565" s="70">
        <v>2014</v>
      </c>
      <c r="F565" s="70" t="s">
        <v>181</v>
      </c>
      <c r="G565" s="70" t="s">
        <v>2154</v>
      </c>
      <c r="H565" s="70" t="s">
        <v>2155</v>
      </c>
      <c r="I565" s="148"/>
      <c r="J565" s="71">
        <v>333.15756176028361</v>
      </c>
      <c r="K565" s="71">
        <v>37.599959677932922</v>
      </c>
      <c r="L565" s="71">
        <v>11.62860431132739</v>
      </c>
      <c r="M565" s="71">
        <v>647.61358578012369</v>
      </c>
      <c r="N565" s="71">
        <v>838.57164704276897</v>
      </c>
      <c r="O565" s="71">
        <v>347.37774283216305</v>
      </c>
      <c r="P565" s="71">
        <v>249.51486225117637</v>
      </c>
      <c r="Q565" s="71">
        <v>43.7292708773887</v>
      </c>
      <c r="R565" s="71">
        <v>0</v>
      </c>
      <c r="S565" s="71">
        <v>83.790034781119985</v>
      </c>
      <c r="T565" s="72"/>
      <c r="U565" s="71">
        <v>46756629</v>
      </c>
      <c r="V565" s="71">
        <v>16403</v>
      </c>
      <c r="W565" s="71">
        <v>259</v>
      </c>
      <c r="X565" s="71">
        <v>143674</v>
      </c>
      <c r="Y565" s="71">
        <v>266902</v>
      </c>
      <c r="Z565" s="71">
        <v>199900</v>
      </c>
      <c r="AA565" s="71">
        <v>49691</v>
      </c>
      <c r="AB565" s="71">
        <v>589205</v>
      </c>
      <c r="AC565" s="71">
        <v>0</v>
      </c>
      <c r="AD565" s="71">
        <v>83.790034781119985</v>
      </c>
      <c r="AE565" s="72"/>
      <c r="AF565" s="71"/>
      <c r="AG565" s="71"/>
      <c r="AH565" s="71"/>
      <c r="AI565" s="71"/>
      <c r="AJ565" s="71"/>
      <c r="AK565" s="71"/>
      <c r="AL565" s="71"/>
      <c r="AM565" s="71"/>
      <c r="AN565" s="71"/>
      <c r="AO565" s="71"/>
      <c r="AP565" s="71"/>
      <c r="AQ565" s="72"/>
      <c r="AR565" s="71">
        <v>5542</v>
      </c>
      <c r="AS565" s="71">
        <v>394</v>
      </c>
      <c r="AT565" s="71">
        <v>0</v>
      </c>
      <c r="AU565" s="71">
        <v>0</v>
      </c>
      <c r="AV565" s="71">
        <v>0</v>
      </c>
      <c r="AW565" s="71">
        <v>3</v>
      </c>
      <c r="AX565" s="71"/>
      <c r="AY565" s="72"/>
      <c r="AZ565" s="71">
        <v>20086.7</v>
      </c>
      <c r="BA565" s="71">
        <v>7209.6</v>
      </c>
      <c r="BB565" s="71">
        <v>0</v>
      </c>
      <c r="BC565" s="71">
        <v>0</v>
      </c>
      <c r="BD565" s="71">
        <v>0</v>
      </c>
      <c r="BE565" s="71">
        <v>9540</v>
      </c>
      <c r="BF565" s="71"/>
      <c r="BG565" s="72"/>
      <c r="BH565" s="71">
        <v>0</v>
      </c>
      <c r="BI565" s="71">
        <v>0</v>
      </c>
      <c r="BJ565" s="71">
        <v>226.58600000000001</v>
      </c>
      <c r="BK565" s="71">
        <v>0</v>
      </c>
      <c r="BL565" s="71">
        <v>142.369</v>
      </c>
      <c r="BM565" s="71">
        <v>0</v>
      </c>
      <c r="BN565" s="72"/>
      <c r="BO565" s="71">
        <v>0</v>
      </c>
      <c r="BP565" s="71">
        <v>0</v>
      </c>
      <c r="BQ565" s="71">
        <v>12</v>
      </c>
      <c r="BR565" s="71">
        <v>0</v>
      </c>
      <c r="BS565" s="71">
        <v>12</v>
      </c>
      <c r="BT565" s="71">
        <v>0</v>
      </c>
      <c r="BU565"/>
      <c r="BV565" s="70">
        <v>280.73599999999999</v>
      </c>
      <c r="BW565" s="70">
        <v>0</v>
      </c>
      <c r="BX565" s="70">
        <v>88.218999999999994</v>
      </c>
      <c r="BY565" s="70">
        <v>0</v>
      </c>
      <c r="BZ565" s="70">
        <v>0</v>
      </c>
      <c r="CA565" s="70">
        <v>0</v>
      </c>
      <c r="CB565" s="70">
        <v>0</v>
      </c>
      <c r="CC565" s="70">
        <v>0</v>
      </c>
      <c r="CD565" s="70">
        <v>0</v>
      </c>
    </row>
    <row r="566" spans="1:82">
      <c r="A566" s="70" t="s">
        <v>2166</v>
      </c>
      <c r="B566" s="70">
        <v>471</v>
      </c>
      <c r="C566" s="70">
        <v>12</v>
      </c>
      <c r="D566" s="70">
        <v>28</v>
      </c>
      <c r="E566" s="70">
        <v>2015</v>
      </c>
      <c r="F566" s="70" t="s">
        <v>182</v>
      </c>
      <c r="G566" s="70" t="s">
        <v>2154</v>
      </c>
      <c r="H566" s="70" t="s">
        <v>2155</v>
      </c>
      <c r="I566" s="148"/>
      <c r="J566" s="71">
        <v>323.28095410553323</v>
      </c>
      <c r="K566" s="71">
        <v>35.912775554144019</v>
      </c>
      <c r="L566" s="71">
        <v>12.8209622474639</v>
      </c>
      <c r="M566" s="71">
        <v>678.64119504319888</v>
      </c>
      <c r="N566" s="71">
        <v>843.23237916868277</v>
      </c>
      <c r="O566" s="71">
        <v>347.3246941180833</v>
      </c>
      <c r="P566" s="71">
        <v>252.55128592717392</v>
      </c>
      <c r="Q566" s="71">
        <v>43.060901378125401</v>
      </c>
      <c r="R566" s="71">
        <v>0</v>
      </c>
      <c r="S566" s="71">
        <v>70.203234991770003</v>
      </c>
      <c r="T566" s="72"/>
      <c r="U566" s="71">
        <v>48722578</v>
      </c>
      <c r="V566" s="71">
        <v>16403</v>
      </c>
      <c r="W566" s="71">
        <v>259</v>
      </c>
      <c r="X566" s="71">
        <v>143674</v>
      </c>
      <c r="Y566" s="71">
        <v>270957</v>
      </c>
      <c r="Z566" s="71">
        <v>201793</v>
      </c>
      <c r="AA566" s="71">
        <v>50256</v>
      </c>
      <c r="AB566" s="71">
        <v>592684</v>
      </c>
      <c r="AC566" s="71">
        <v>0</v>
      </c>
      <c r="AD566" s="71">
        <v>70.203234991770003</v>
      </c>
      <c r="AE566" s="72"/>
      <c r="AF566" s="71">
        <v>368969790.72601342</v>
      </c>
      <c r="AG566" s="71">
        <v>29658786.26237468</v>
      </c>
      <c r="AH566" s="71">
        <v>2700460.9560328922</v>
      </c>
      <c r="AI566" s="71">
        <v>1015984818.8458149</v>
      </c>
      <c r="AJ566" s="71">
        <v>1275037872.427485</v>
      </c>
      <c r="AK566" s="71">
        <v>0</v>
      </c>
      <c r="AL566" s="71">
        <v>0</v>
      </c>
      <c r="AM566" s="71">
        <v>81224855.984128356</v>
      </c>
      <c r="AN566" s="71">
        <v>0</v>
      </c>
      <c r="AO566" s="71">
        <v>0</v>
      </c>
      <c r="AP566" s="71">
        <v>2773576585.2018495</v>
      </c>
      <c r="AQ566" s="72"/>
      <c r="AR566" s="71">
        <v>6080</v>
      </c>
      <c r="AS566" s="71">
        <v>522</v>
      </c>
      <c r="AT566" s="71">
        <v>0</v>
      </c>
      <c r="AU566" s="71">
        <v>0</v>
      </c>
      <c r="AV566" s="71">
        <v>0</v>
      </c>
      <c r="AW566" s="71">
        <v>3</v>
      </c>
      <c r="AX566" s="71"/>
      <c r="AY566" s="72"/>
      <c r="AZ566" s="71">
        <v>22269.4</v>
      </c>
      <c r="BA566" s="71">
        <v>9002.3000000000011</v>
      </c>
      <c r="BB566" s="71">
        <v>0</v>
      </c>
      <c r="BC566" s="71">
        <v>0</v>
      </c>
      <c r="BD566" s="71">
        <v>0</v>
      </c>
      <c r="BE566" s="71">
        <v>9540</v>
      </c>
      <c r="BF566" s="71"/>
      <c r="BG566" s="72"/>
      <c r="BH566" s="71">
        <v>0</v>
      </c>
      <c r="BI566" s="71">
        <v>0</v>
      </c>
      <c r="BJ566" s="71">
        <v>206.279</v>
      </c>
      <c r="BK566" s="71">
        <v>0</v>
      </c>
      <c r="BL566" s="71">
        <v>139.96600000000001</v>
      </c>
      <c r="BM566" s="71">
        <v>0</v>
      </c>
      <c r="BN566" s="72"/>
      <c r="BO566" s="71">
        <v>0</v>
      </c>
      <c r="BP566" s="71">
        <v>0</v>
      </c>
      <c r="BQ566" s="71">
        <v>12</v>
      </c>
      <c r="BR566" s="71">
        <v>0</v>
      </c>
      <c r="BS566" s="71">
        <v>11</v>
      </c>
      <c r="BT566" s="71">
        <v>0</v>
      </c>
      <c r="BU566"/>
      <c r="BV566" s="70">
        <v>256.815</v>
      </c>
      <c r="BW566" s="70">
        <v>0</v>
      </c>
      <c r="BX566" s="70">
        <v>89.43</v>
      </c>
      <c r="BY566" s="70">
        <v>0</v>
      </c>
      <c r="BZ566" s="70">
        <v>0</v>
      </c>
      <c r="CA566" s="70">
        <v>0</v>
      </c>
      <c r="CB566" s="70">
        <v>0</v>
      </c>
      <c r="CC566" s="70">
        <v>0</v>
      </c>
      <c r="CD566" s="70">
        <v>0</v>
      </c>
    </row>
    <row r="567" spans="1:82">
      <c r="A567" s="70" t="s">
        <v>2167</v>
      </c>
      <c r="B567" s="70">
        <v>472</v>
      </c>
      <c r="C567" s="70">
        <v>13</v>
      </c>
      <c r="D567" s="70">
        <v>28</v>
      </c>
      <c r="E567" s="70">
        <v>2016</v>
      </c>
      <c r="F567" s="70" t="s">
        <v>155</v>
      </c>
      <c r="G567" s="70" t="s">
        <v>2154</v>
      </c>
      <c r="H567" s="70" t="s">
        <v>2155</v>
      </c>
      <c r="I567" s="148"/>
      <c r="J567" s="71">
        <v>296.05931826994197</v>
      </c>
      <c r="K567" s="71">
        <v>35.869330879538182</v>
      </c>
      <c r="L567" s="71">
        <v>15.021943706328759</v>
      </c>
      <c r="M567" s="71">
        <v>593.922803917696</v>
      </c>
      <c r="N567" s="71">
        <v>752.40694644371524</v>
      </c>
      <c r="O567" s="71">
        <v>346.24060084888276</v>
      </c>
      <c r="P567" s="71">
        <v>248.83458513098563</v>
      </c>
      <c r="Q567" s="71">
        <v>42.061019425313518</v>
      </c>
      <c r="R567" s="71">
        <v>0</v>
      </c>
      <c r="S567" s="71">
        <v>77.751073530650004</v>
      </c>
      <c r="T567" s="72"/>
      <c r="U567" s="71">
        <v>46648670</v>
      </c>
      <c r="V567" s="71">
        <v>16403</v>
      </c>
      <c r="W567" s="71">
        <v>259</v>
      </c>
      <c r="X567" s="71">
        <v>143674</v>
      </c>
      <c r="Y567" s="71">
        <v>274870</v>
      </c>
      <c r="Z567" s="71">
        <v>203636</v>
      </c>
      <c r="AA567" s="71">
        <v>51214</v>
      </c>
      <c r="AB567" s="71">
        <v>595495</v>
      </c>
      <c r="AC567" s="71">
        <v>0</v>
      </c>
      <c r="AD567" s="71">
        <v>77.751073530650004</v>
      </c>
      <c r="AE567" s="72"/>
      <c r="AF567" s="71">
        <v>344317687.28071642</v>
      </c>
      <c r="AG567" s="71">
        <v>28511989.520573169</v>
      </c>
      <c r="AH567" s="71">
        <v>2351268.3643941842</v>
      </c>
      <c r="AI567" s="71">
        <v>948974826.32195532</v>
      </c>
      <c r="AJ567" s="71">
        <v>1102695113.592901</v>
      </c>
      <c r="AK567" s="71">
        <v>0</v>
      </c>
      <c r="AL567" s="71">
        <v>0</v>
      </c>
      <c r="AM567" s="71">
        <v>81673494.776200294</v>
      </c>
      <c r="AN567" s="71">
        <v>0</v>
      </c>
      <c r="AO567" s="71">
        <v>0</v>
      </c>
      <c r="AP567" s="71">
        <v>2508524379.85674</v>
      </c>
      <c r="AQ567" s="72"/>
      <c r="AR567" s="71">
        <v>6711</v>
      </c>
      <c r="AS567" s="71">
        <v>598</v>
      </c>
      <c r="AT567" s="71">
        <v>0</v>
      </c>
      <c r="AU567" s="71">
        <v>0</v>
      </c>
      <c r="AV567" s="71">
        <v>0</v>
      </c>
      <c r="AW567" s="71">
        <v>3</v>
      </c>
      <c r="AX567" s="71"/>
      <c r="AY567" s="72"/>
      <c r="AZ567" s="71">
        <v>24905.4</v>
      </c>
      <c r="BA567" s="71">
        <v>10276.4</v>
      </c>
      <c r="BB567" s="71">
        <v>0</v>
      </c>
      <c r="BC567" s="71">
        <v>0</v>
      </c>
      <c r="BD567" s="71">
        <v>0</v>
      </c>
      <c r="BE567" s="71">
        <v>9540</v>
      </c>
      <c r="BF567" s="71"/>
      <c r="BG567" s="72"/>
      <c r="BH567" s="71">
        <v>0</v>
      </c>
      <c r="BI567" s="71">
        <v>0</v>
      </c>
      <c r="BJ567" s="71">
        <v>204.197</v>
      </c>
      <c r="BK567" s="71">
        <v>0</v>
      </c>
      <c r="BL567" s="71">
        <v>140.554</v>
      </c>
      <c r="BM567" s="71">
        <v>0</v>
      </c>
      <c r="BN567" s="72"/>
      <c r="BO567" s="71">
        <v>0</v>
      </c>
      <c r="BP567" s="71">
        <v>0</v>
      </c>
      <c r="BQ567" s="71">
        <v>12</v>
      </c>
      <c r="BR567" s="71">
        <v>0</v>
      </c>
      <c r="BS567" s="71">
        <v>12</v>
      </c>
      <c r="BT567" s="71">
        <v>0</v>
      </c>
      <c r="BU567"/>
      <c r="BV567" s="70">
        <v>259.92899999999997</v>
      </c>
      <c r="BW567" s="70">
        <v>0</v>
      </c>
      <c r="BX567" s="70">
        <v>84.822000000000003</v>
      </c>
      <c r="BY567" s="70">
        <v>0</v>
      </c>
      <c r="BZ567" s="70">
        <v>0</v>
      </c>
      <c r="CA567" s="70">
        <v>0</v>
      </c>
      <c r="CB567" s="70">
        <v>0</v>
      </c>
      <c r="CC567" s="70">
        <v>0</v>
      </c>
      <c r="CD567" s="70">
        <v>0</v>
      </c>
    </row>
    <row r="568" spans="1:82">
      <c r="A568" s="70" t="s">
        <v>2168</v>
      </c>
      <c r="B568" s="70">
        <v>473</v>
      </c>
      <c r="C568" s="70">
        <v>14</v>
      </c>
      <c r="D568" s="70">
        <v>28</v>
      </c>
      <c r="E568" s="70">
        <v>2017</v>
      </c>
      <c r="F568" s="70" t="s">
        <v>156</v>
      </c>
      <c r="G568" s="70" t="s">
        <v>2154</v>
      </c>
      <c r="H568" s="70" t="s">
        <v>2155</v>
      </c>
      <c r="I568" s="148"/>
      <c r="J568" s="71">
        <v>289.02018321074269</v>
      </c>
      <c r="K568" s="71">
        <v>37.363537198296036</v>
      </c>
      <c r="L568" s="71">
        <v>13.142150029234944</v>
      </c>
      <c r="M568" s="71">
        <v>572.86460614879513</v>
      </c>
      <c r="N568" s="71">
        <v>829.54110343362368</v>
      </c>
      <c r="O568" s="71">
        <v>341.97397560799584</v>
      </c>
      <c r="P568" s="71">
        <v>250.11162159616694</v>
      </c>
      <c r="Q568" s="71">
        <v>40.985061015290803</v>
      </c>
      <c r="R568" s="71">
        <v>0</v>
      </c>
      <c r="S568" s="71">
        <v>78.710419089989983</v>
      </c>
      <c r="T568" s="72"/>
      <c r="U568" s="71">
        <v>49500607</v>
      </c>
      <c r="V568" s="71">
        <v>16403</v>
      </c>
      <c r="W568" s="71">
        <v>259</v>
      </c>
      <c r="X568" s="71">
        <v>143674</v>
      </c>
      <c r="Y568" s="71">
        <v>280069</v>
      </c>
      <c r="Z568" s="71">
        <v>204463</v>
      </c>
      <c r="AA568" s="71">
        <v>51805</v>
      </c>
      <c r="AB568" s="71">
        <v>600050</v>
      </c>
      <c r="AC568" s="71">
        <v>0</v>
      </c>
      <c r="AD568" s="71">
        <v>78.710419089989983</v>
      </c>
      <c r="AE568" s="72"/>
      <c r="AF568" s="71">
        <v>344353441.83936232</v>
      </c>
      <c r="AG568" s="71">
        <v>29584289.329222459</v>
      </c>
      <c r="AH568" s="71">
        <v>2810329.9117321749</v>
      </c>
      <c r="AI568" s="71">
        <v>951191097.54215872</v>
      </c>
      <c r="AJ568" s="71">
        <v>1220938292.8287351</v>
      </c>
      <c r="AK568" s="71">
        <v>0</v>
      </c>
      <c r="AL568" s="71">
        <v>0</v>
      </c>
      <c r="AM568" s="71">
        <v>82426997.64936623</v>
      </c>
      <c r="AN568" s="71">
        <v>0</v>
      </c>
      <c r="AO568" s="71">
        <v>0</v>
      </c>
      <c r="AP568" s="71">
        <v>2631304449.1005774</v>
      </c>
      <c r="AQ568" s="72"/>
      <c r="AR568" s="71">
        <v>7184</v>
      </c>
      <c r="AS568" s="71">
        <v>661</v>
      </c>
      <c r="AT568" s="71">
        <v>0</v>
      </c>
      <c r="AU568" s="71">
        <v>0</v>
      </c>
      <c r="AV568" s="71">
        <v>0</v>
      </c>
      <c r="AW568" s="71">
        <v>3</v>
      </c>
      <c r="AX568" s="71"/>
      <c r="AY568" s="72"/>
      <c r="AZ568" s="71">
        <v>26923</v>
      </c>
      <c r="BA568" s="71">
        <v>11361.79999999999</v>
      </c>
      <c r="BB568" s="71">
        <v>0</v>
      </c>
      <c r="BC568" s="71">
        <v>0</v>
      </c>
      <c r="BD568" s="71">
        <v>0</v>
      </c>
      <c r="BE568" s="71">
        <v>9593</v>
      </c>
      <c r="BF568" s="71"/>
      <c r="BG568" s="72"/>
      <c r="BH568" s="71">
        <v>0</v>
      </c>
      <c r="BI568" s="71">
        <v>0</v>
      </c>
      <c r="BJ568" s="71">
        <v>212.47800000000001</v>
      </c>
      <c r="BK568" s="71">
        <v>0</v>
      </c>
      <c r="BL568" s="71">
        <v>134.626</v>
      </c>
      <c r="BM568" s="71">
        <v>0</v>
      </c>
      <c r="BN568" s="72"/>
      <c r="BO568" s="71">
        <v>0</v>
      </c>
      <c r="BP568" s="71">
        <v>0</v>
      </c>
      <c r="BQ568" s="71">
        <v>13</v>
      </c>
      <c r="BR568" s="71">
        <v>0</v>
      </c>
      <c r="BS568" s="71">
        <v>12</v>
      </c>
      <c r="BT568" s="71">
        <v>0</v>
      </c>
      <c r="BU568"/>
      <c r="BV568" s="70">
        <v>267.072</v>
      </c>
      <c r="BW568" s="70">
        <v>0</v>
      </c>
      <c r="BX568" s="70">
        <v>80.031999999999996</v>
      </c>
      <c r="BY568" s="70">
        <v>0</v>
      </c>
      <c r="BZ568" s="70">
        <v>0</v>
      </c>
      <c r="CA568" s="70">
        <v>0</v>
      </c>
      <c r="CB568" s="70">
        <v>0</v>
      </c>
      <c r="CC568" s="70">
        <v>0</v>
      </c>
      <c r="CD568" s="70">
        <v>0</v>
      </c>
    </row>
    <row r="569" spans="1:82">
      <c r="A569" s="70" t="s">
        <v>2169</v>
      </c>
      <c r="B569" s="70">
        <v>474</v>
      </c>
      <c r="C569" s="70">
        <v>15</v>
      </c>
      <c r="D569" s="70">
        <v>28</v>
      </c>
      <c r="E569" s="70">
        <v>2018</v>
      </c>
      <c r="F569" s="70" t="s">
        <v>183</v>
      </c>
      <c r="G569" s="70" t="s">
        <v>2154</v>
      </c>
      <c r="H569" s="70" t="s">
        <v>2155</v>
      </c>
      <c r="I569" s="148"/>
      <c r="J569" s="71">
        <v>292.39127629298963</v>
      </c>
      <c r="K569" s="71">
        <v>35.131213077979311</v>
      </c>
      <c r="L569" s="71">
        <v>12.311789934789026</v>
      </c>
      <c r="M569" s="71">
        <v>566.37617519874402</v>
      </c>
      <c r="N569" s="71">
        <v>795.51915931211488</v>
      </c>
      <c r="O569" s="71">
        <v>336.59770885157877</v>
      </c>
      <c r="P569" s="71">
        <v>251.43629951346517</v>
      </c>
      <c r="Q569" s="71">
        <v>38.2717556666327</v>
      </c>
      <c r="R569" s="71">
        <v>0</v>
      </c>
      <c r="S569" s="71">
        <v>80.203628258060007</v>
      </c>
      <c r="T569" s="72"/>
      <c r="U569" s="71">
        <v>53281288</v>
      </c>
      <c r="V569" s="71">
        <v>16403</v>
      </c>
      <c r="W569" s="71">
        <v>259</v>
      </c>
      <c r="X569" s="71">
        <v>143674</v>
      </c>
      <c r="Y569" s="71">
        <v>285043</v>
      </c>
      <c r="Z569" s="71">
        <v>205102</v>
      </c>
      <c r="AA569" s="71">
        <v>52603</v>
      </c>
      <c r="AB569" s="71">
        <v>603838</v>
      </c>
      <c r="AC569" s="71">
        <v>0</v>
      </c>
      <c r="AD569" s="71">
        <v>80.203628258060007</v>
      </c>
      <c r="AE569" s="72"/>
      <c r="AF569" s="71">
        <v>354658152.67276663</v>
      </c>
      <c r="AG569" s="71">
        <v>26716377.255072579</v>
      </c>
      <c r="AH569" s="71">
        <v>2682252.7401807392</v>
      </c>
      <c r="AI569" s="71">
        <v>926913738.50191545</v>
      </c>
      <c r="AJ569" s="71">
        <v>1248853604.785805</v>
      </c>
      <c r="AK569" s="71">
        <v>0</v>
      </c>
      <c r="AL569" s="71">
        <v>0</v>
      </c>
      <c r="AM569" s="71">
        <v>83118971.38990064</v>
      </c>
      <c r="AN569" s="71">
        <v>0</v>
      </c>
      <c r="AO569" s="71">
        <v>0</v>
      </c>
      <c r="AP569" s="71">
        <v>2642943097.3456411</v>
      </c>
      <c r="AQ569" s="72"/>
      <c r="AR569" s="71">
        <v>7697</v>
      </c>
      <c r="AS569" s="71">
        <v>730</v>
      </c>
      <c r="AT569" s="71">
        <v>0</v>
      </c>
      <c r="AU569" s="71">
        <v>0</v>
      </c>
      <c r="AV569" s="71">
        <v>0</v>
      </c>
      <c r="AW569" s="71">
        <v>3</v>
      </c>
      <c r="AX569" s="71"/>
      <c r="AY569" s="72"/>
      <c r="AZ569" s="71">
        <v>29195.700000000019</v>
      </c>
      <c r="BA569" s="71">
        <v>13258.1</v>
      </c>
      <c r="BB569" s="71">
        <v>0</v>
      </c>
      <c r="BC569" s="71">
        <v>0</v>
      </c>
      <c r="BD569" s="71">
        <v>0</v>
      </c>
      <c r="BE569" s="71">
        <v>9640</v>
      </c>
      <c r="BF569" s="71"/>
      <c r="BG569" s="72"/>
      <c r="BH569" s="71">
        <v>0</v>
      </c>
      <c r="BI569" s="71">
        <v>0</v>
      </c>
      <c r="BJ569" s="71">
        <v>206.66800000000001</v>
      </c>
      <c r="BK569" s="71">
        <v>0</v>
      </c>
      <c r="BL569" s="71">
        <v>137.56799999999998</v>
      </c>
      <c r="BM569" s="71">
        <v>0</v>
      </c>
      <c r="BN569" s="72"/>
      <c r="BO569" s="71">
        <v>0</v>
      </c>
      <c r="BP569" s="71">
        <v>0</v>
      </c>
      <c r="BQ569" s="71">
        <v>14</v>
      </c>
      <c r="BR569" s="71">
        <v>0</v>
      </c>
      <c r="BS569" s="71">
        <v>12</v>
      </c>
      <c r="BT569" s="71">
        <v>0</v>
      </c>
      <c r="BU569"/>
      <c r="BV569" s="70">
        <v>259.13</v>
      </c>
      <c r="BW569" s="70">
        <v>0</v>
      </c>
      <c r="BX569" s="70">
        <v>85.105999999999995</v>
      </c>
      <c r="BY569" s="70">
        <v>0</v>
      </c>
      <c r="BZ569" s="70">
        <v>0</v>
      </c>
      <c r="CA569" s="70">
        <v>0</v>
      </c>
      <c r="CB569" s="70">
        <v>0</v>
      </c>
      <c r="CC569" s="70">
        <v>0</v>
      </c>
      <c r="CD569" s="70">
        <v>0</v>
      </c>
    </row>
    <row r="570" spans="1:82">
      <c r="A570" s="70" t="s">
        <v>2170</v>
      </c>
      <c r="B570" s="70">
        <v>475</v>
      </c>
      <c r="C570" s="70">
        <v>16</v>
      </c>
      <c r="D570" s="70">
        <v>28</v>
      </c>
      <c r="E570" s="70">
        <v>2019</v>
      </c>
      <c r="F570" s="70" t="s">
        <v>158</v>
      </c>
      <c r="G570" s="70" t="s">
        <v>2154</v>
      </c>
      <c r="H570" s="70" t="s">
        <v>2155</v>
      </c>
      <c r="I570" s="148"/>
      <c r="J570" s="71">
        <v>273.45277195560396</v>
      </c>
      <c r="K570" s="71">
        <v>31.015110351201702</v>
      </c>
      <c r="L570" s="71">
        <v>12.415431307058897</v>
      </c>
      <c r="M570" s="71">
        <v>536.274991249663</v>
      </c>
      <c r="N570" s="71">
        <v>703.68612433886585</v>
      </c>
      <c r="O570" s="71">
        <v>327.74446708255988</v>
      </c>
      <c r="P570" s="71">
        <v>252.58604153535327</v>
      </c>
      <c r="Q570" s="71">
        <v>37.464582836244503</v>
      </c>
      <c r="R570" s="71">
        <v>0</v>
      </c>
      <c r="S570" s="71">
        <v>79.250117706799998</v>
      </c>
      <c r="T570" s="72"/>
      <c r="U570" s="71">
        <v>52078335</v>
      </c>
      <c r="V570" s="71">
        <v>16403</v>
      </c>
      <c r="W570" s="71">
        <v>259</v>
      </c>
      <c r="X570" s="71">
        <v>143674</v>
      </c>
      <c r="Y570" s="71">
        <v>290037</v>
      </c>
      <c r="Z570" s="71">
        <v>205190</v>
      </c>
      <c r="AA570" s="71">
        <v>52448</v>
      </c>
      <c r="AB570" s="71">
        <v>607105</v>
      </c>
      <c r="AC570" s="71">
        <v>0</v>
      </c>
      <c r="AD570" s="71">
        <v>79.250117706799998</v>
      </c>
      <c r="AE570" s="72"/>
      <c r="AF570" s="71">
        <v>339073413.25718021</v>
      </c>
      <c r="AG570" s="71">
        <v>24948583.167549551</v>
      </c>
      <c r="AH570" s="71">
        <v>2844023.9285958009</v>
      </c>
      <c r="AI570" s="71">
        <v>914257135.13112855</v>
      </c>
      <c r="AJ570" s="71">
        <v>1117508505.1490631</v>
      </c>
      <c r="AK570" s="71">
        <v>0</v>
      </c>
      <c r="AL570" s="71">
        <v>0</v>
      </c>
      <c r="AM570" s="71">
        <v>82683130.71600692</v>
      </c>
      <c r="AN570" s="71">
        <v>0</v>
      </c>
      <c r="AO570" s="71">
        <v>0</v>
      </c>
      <c r="AP570" s="71">
        <v>2481314791.349524</v>
      </c>
      <c r="AQ570" s="72"/>
      <c r="AR570" s="71">
        <v>8228</v>
      </c>
      <c r="AS570" s="71">
        <v>763</v>
      </c>
      <c r="AT570" s="71">
        <v>0</v>
      </c>
      <c r="AU570" s="71">
        <v>0</v>
      </c>
      <c r="AV570" s="71">
        <v>0</v>
      </c>
      <c r="AW570" s="71">
        <v>3</v>
      </c>
      <c r="AX570" s="71"/>
      <c r="AY570" s="72"/>
      <c r="AZ570" s="71">
        <v>31461.399999999991</v>
      </c>
      <c r="BA570" s="71">
        <v>14069.8</v>
      </c>
      <c r="BB570" s="71">
        <v>0</v>
      </c>
      <c r="BC570" s="71">
        <v>0</v>
      </c>
      <c r="BD570" s="71">
        <v>0</v>
      </c>
      <c r="BE570" s="71">
        <v>9640</v>
      </c>
      <c r="BF570" s="71"/>
      <c r="BG570" s="72"/>
      <c r="BH570" s="71">
        <v>0</v>
      </c>
      <c r="BI570" s="71">
        <v>0</v>
      </c>
      <c r="BJ570" s="71">
        <v>205.38499999999999</v>
      </c>
      <c r="BK570" s="71">
        <v>0</v>
      </c>
      <c r="BL570" s="71">
        <v>136.376</v>
      </c>
      <c r="BM570" s="71">
        <v>0</v>
      </c>
      <c r="BN570" s="72"/>
      <c r="BO570" s="71">
        <v>0</v>
      </c>
      <c r="BP570" s="71">
        <v>0</v>
      </c>
      <c r="BQ570" s="71">
        <v>14</v>
      </c>
      <c r="BR570" s="71">
        <v>0</v>
      </c>
      <c r="BS570" s="71">
        <v>12</v>
      </c>
      <c r="BT570" s="71">
        <v>0</v>
      </c>
      <c r="BU570"/>
      <c r="BV570" s="70">
        <v>259.14400000000001</v>
      </c>
      <c r="BW570" s="70">
        <v>0</v>
      </c>
      <c r="BX570" s="70">
        <v>82.617000000000004</v>
      </c>
      <c r="BY570" s="70">
        <v>0</v>
      </c>
      <c r="BZ570" s="70">
        <v>0</v>
      </c>
      <c r="CA570" s="70">
        <v>0</v>
      </c>
      <c r="CB570" s="70">
        <v>0</v>
      </c>
      <c r="CC570" s="70">
        <v>0</v>
      </c>
      <c r="CD570" s="70">
        <v>0</v>
      </c>
    </row>
    <row r="571" spans="1:82">
      <c r="A571" s="70" t="s">
        <v>2171</v>
      </c>
      <c r="B571" s="70">
        <v>476</v>
      </c>
      <c r="C571" s="70">
        <v>17</v>
      </c>
      <c r="D571" s="70">
        <v>28</v>
      </c>
      <c r="E571" s="70">
        <v>2020</v>
      </c>
      <c r="F571" s="70" t="s">
        <v>159</v>
      </c>
      <c r="G571" s="70" t="s">
        <v>2154</v>
      </c>
      <c r="H571" s="70" t="s">
        <v>2155</v>
      </c>
      <c r="I571" s="148"/>
      <c r="J571" s="71">
        <v>260.14503654281691</v>
      </c>
      <c r="K571" s="71">
        <v>32.897296314012983</v>
      </c>
      <c r="L571" s="71">
        <v>15.851075955669929</v>
      </c>
      <c r="M571" s="71">
        <v>487.03805994969792</v>
      </c>
      <c r="N571" s="71">
        <v>741.75258815416271</v>
      </c>
      <c r="O571" s="71">
        <v>288.54712884321464</v>
      </c>
      <c r="P571" s="71">
        <v>240.41724523613703</v>
      </c>
      <c r="Q571" s="71">
        <v>35.811151452972098</v>
      </c>
      <c r="R571" s="71">
        <v>0</v>
      </c>
      <c r="S571" s="71">
        <v>70.557460086751007</v>
      </c>
      <c r="T571" s="72"/>
      <c r="U571" s="71">
        <v>46573988</v>
      </c>
      <c r="V571" s="71">
        <v>15885</v>
      </c>
      <c r="W571" s="71">
        <v>337</v>
      </c>
      <c r="X571" s="71">
        <v>144013</v>
      </c>
      <c r="Y571" s="71">
        <v>293582</v>
      </c>
      <c r="Z571" s="71">
        <v>206188</v>
      </c>
      <c r="AA571" s="71">
        <v>53061</v>
      </c>
      <c r="AB571" s="71">
        <v>607373</v>
      </c>
      <c r="AC571" s="71">
        <v>0</v>
      </c>
      <c r="AD571" s="71">
        <v>70.557460086751007</v>
      </c>
      <c r="AE571" s="72"/>
      <c r="AF571" s="71">
        <v>326412149.45475048</v>
      </c>
      <c r="AG571" s="71">
        <v>25090146.228311054</v>
      </c>
      <c r="AH571" s="71">
        <v>3738134.8403575914</v>
      </c>
      <c r="AI571" s="71">
        <v>831560673.64420164</v>
      </c>
      <c r="AJ571" s="71">
        <v>1276411897.8312371</v>
      </c>
      <c r="AK571" s="71"/>
      <c r="AL571" s="71"/>
      <c r="AM571" s="71">
        <v>79268924.554774493</v>
      </c>
      <c r="AN571" s="71"/>
      <c r="AO571" s="71"/>
      <c r="AP571" s="71">
        <v>2542481926.5536318</v>
      </c>
      <c r="AQ571" s="72"/>
      <c r="AR571" s="71">
        <v>8684</v>
      </c>
      <c r="AS571" s="71">
        <v>772</v>
      </c>
      <c r="AT571" s="71">
        <v>0</v>
      </c>
      <c r="AU571" s="71">
        <v>0</v>
      </c>
      <c r="AV571" s="71">
        <v>0</v>
      </c>
      <c r="AW571" s="71">
        <v>3</v>
      </c>
      <c r="AX571" s="71"/>
      <c r="AY571" s="72"/>
      <c r="AZ571" s="71">
        <v>33553.700000000128</v>
      </c>
      <c r="BA571" s="71">
        <v>14234.80000000001</v>
      </c>
      <c r="BB571" s="71">
        <v>0</v>
      </c>
      <c r="BC571" s="71">
        <v>0</v>
      </c>
      <c r="BD571" s="71">
        <v>0</v>
      </c>
      <c r="BE571" s="71">
        <v>9640</v>
      </c>
      <c r="BF571" s="71"/>
      <c r="BG571" s="72"/>
      <c r="BH571" s="71">
        <v>0</v>
      </c>
      <c r="BI571" s="71">
        <v>0</v>
      </c>
      <c r="BJ571" s="71">
        <v>191.09800000000001</v>
      </c>
      <c r="BK571" s="71">
        <v>0</v>
      </c>
      <c r="BL571" s="71">
        <v>112.642</v>
      </c>
      <c r="BM571" s="71">
        <v>0</v>
      </c>
      <c r="BN571" s="72"/>
      <c r="BO571" s="71">
        <v>0</v>
      </c>
      <c r="BP571" s="71">
        <v>0</v>
      </c>
      <c r="BQ571" s="71">
        <v>12</v>
      </c>
      <c r="BR571" s="71">
        <v>0</v>
      </c>
      <c r="BS571" s="71">
        <v>10</v>
      </c>
      <c r="BT571" s="71">
        <v>0</v>
      </c>
      <c r="BU571"/>
      <c r="BV571" s="70">
        <v>226.09100000000001</v>
      </c>
      <c r="BW571" s="70">
        <v>0</v>
      </c>
      <c r="BX571" s="70">
        <v>77.649000000000001</v>
      </c>
      <c r="BY571" s="70">
        <v>0</v>
      </c>
      <c r="BZ571" s="70">
        <v>0</v>
      </c>
      <c r="CA571" s="70">
        <v>0</v>
      </c>
      <c r="CB571" s="70">
        <v>0</v>
      </c>
      <c r="CC571" s="70">
        <v>0</v>
      </c>
      <c r="CD571" s="70">
        <v>0</v>
      </c>
    </row>
    <row r="572" spans="1:82">
      <c r="A572" s="70" t="s">
        <v>2172</v>
      </c>
      <c r="B572" s="70">
        <v>476</v>
      </c>
      <c r="C572" s="70">
        <v>18</v>
      </c>
      <c r="D572" s="70">
        <v>28</v>
      </c>
      <c r="E572" s="70">
        <v>2021</v>
      </c>
      <c r="F572" s="70" t="s">
        <v>160</v>
      </c>
      <c r="G572" s="70" t="s">
        <v>2154</v>
      </c>
      <c r="H572" s="70" t="s">
        <v>2155</v>
      </c>
      <c r="I572" s="148"/>
      <c r="J572" s="71">
        <v>251.53296610832535</v>
      </c>
      <c r="K572" s="71">
        <v>36.629199433159464</v>
      </c>
      <c r="L572" s="71">
        <v>14.574099944890602</v>
      </c>
      <c r="M572" s="71">
        <v>552.06860704048643</v>
      </c>
      <c r="N572" s="71">
        <v>736.55712503402742</v>
      </c>
      <c r="O572" s="71">
        <v>281.63601556005591</v>
      </c>
      <c r="P572" s="71">
        <v>247.07418829926277</v>
      </c>
      <c r="Q572" s="71">
        <v>35.356020948980401</v>
      </c>
      <c r="R572" s="71">
        <v>0</v>
      </c>
      <c r="S572" s="71">
        <v>71.619247412047997</v>
      </c>
      <c r="T572" s="72"/>
      <c r="U572" s="71">
        <v>52023702</v>
      </c>
      <c r="V572" s="71">
        <v>15885</v>
      </c>
      <c r="W572" s="71">
        <v>337</v>
      </c>
      <c r="X572" s="71">
        <v>144013</v>
      </c>
      <c r="Y572" s="71">
        <v>295628</v>
      </c>
      <c r="Z572" s="71">
        <v>207217</v>
      </c>
      <c r="AA572" s="71">
        <v>53173</v>
      </c>
      <c r="AB572" s="71">
        <v>605545</v>
      </c>
      <c r="AC572" s="71">
        <v>0</v>
      </c>
      <c r="AD572" s="71">
        <v>71.619247412047997</v>
      </c>
      <c r="AE572" s="72"/>
      <c r="AF572" s="71">
        <v>317882573.78112578</v>
      </c>
      <c r="AG572" s="71">
        <v>28241759.280832879</v>
      </c>
      <c r="AH572" s="71">
        <v>3291700.1789736524</v>
      </c>
      <c r="AI572" s="71">
        <v>931156544.01475585</v>
      </c>
      <c r="AJ572" s="71">
        <v>1128352433.0517361</v>
      </c>
      <c r="AK572" s="71">
        <v>0</v>
      </c>
      <c r="AL572" s="71">
        <v>0</v>
      </c>
      <c r="AM572" s="71">
        <v>79486190.942576021</v>
      </c>
      <c r="AN572" s="71">
        <v>0</v>
      </c>
      <c r="AO572" s="71">
        <v>0</v>
      </c>
      <c r="AP572" s="71">
        <v>2488411201.2500005</v>
      </c>
      <c r="AQ572" s="72"/>
      <c r="AR572" s="71">
        <v>9173</v>
      </c>
      <c r="AS572" s="71">
        <v>775</v>
      </c>
      <c r="AT572" s="71">
        <v>0</v>
      </c>
      <c r="AU572" s="71">
        <v>0</v>
      </c>
      <c r="AV572" s="71">
        <v>0</v>
      </c>
      <c r="AW572" s="71">
        <v>3</v>
      </c>
      <c r="AX572" s="71"/>
      <c r="AY572" s="72"/>
      <c r="AZ572" s="71">
        <v>35858.100000000188</v>
      </c>
      <c r="BA572" s="71">
        <v>14276.600000000009</v>
      </c>
      <c r="BB572" s="71">
        <v>0</v>
      </c>
      <c r="BC572" s="71">
        <v>0</v>
      </c>
      <c r="BD572" s="71">
        <v>0</v>
      </c>
      <c r="BE572" s="71">
        <v>9640</v>
      </c>
      <c r="BF572" s="71"/>
      <c r="BG572" s="72"/>
      <c r="BH572" s="71">
        <v>0</v>
      </c>
      <c r="BI572" s="71">
        <v>0</v>
      </c>
      <c r="BJ572" s="71">
        <v>192.476</v>
      </c>
      <c r="BK572" s="71">
        <v>0</v>
      </c>
      <c r="BL572" s="71">
        <v>117.542</v>
      </c>
      <c r="BM572" s="71">
        <v>0</v>
      </c>
      <c r="BN572" s="72"/>
      <c r="BO572" s="71">
        <v>0</v>
      </c>
      <c r="BP572" s="71">
        <v>0</v>
      </c>
      <c r="BQ572" s="71">
        <v>13</v>
      </c>
      <c r="BR572" s="71">
        <v>0</v>
      </c>
      <c r="BS572" s="71">
        <v>10</v>
      </c>
      <c r="BT572" s="71">
        <v>0</v>
      </c>
      <c r="BU572"/>
      <c r="BV572" s="70">
        <v>228.05</v>
      </c>
      <c r="BW572" s="70">
        <v>0</v>
      </c>
      <c r="BX572" s="70">
        <v>81.968000000000004</v>
      </c>
      <c r="BY572" s="70">
        <v>0</v>
      </c>
      <c r="BZ572" s="70">
        <v>0</v>
      </c>
      <c r="CA572" s="70">
        <v>0</v>
      </c>
      <c r="CB572" s="70">
        <v>0</v>
      </c>
      <c r="CC572" s="70">
        <v>0</v>
      </c>
      <c r="CD572" s="70">
        <v>0</v>
      </c>
    </row>
    <row r="573" spans="1:82">
      <c r="A573" s="70" t="s">
        <v>2173</v>
      </c>
      <c r="B573" s="70">
        <v>476</v>
      </c>
      <c r="C573" s="70">
        <v>19</v>
      </c>
      <c r="D573" s="70">
        <v>28</v>
      </c>
      <c r="E573" s="70">
        <v>2022</v>
      </c>
      <c r="F573" s="70" t="s">
        <v>161</v>
      </c>
      <c r="G573" s="70" t="s">
        <v>2154</v>
      </c>
      <c r="H573" s="70" t="s">
        <v>2155</v>
      </c>
      <c r="I573" s="148"/>
      <c r="J573" s="71">
        <v>246.02996377329723</v>
      </c>
      <c r="K573" s="71">
        <v>35.367167854537392</v>
      </c>
      <c r="L573" s="71">
        <v>11.989614500559956</v>
      </c>
      <c r="M573" s="71">
        <v>531.74380132057229</v>
      </c>
      <c r="N573" s="71">
        <v>752.06943836000016</v>
      </c>
      <c r="O573" s="71">
        <v>297.03184288529491</v>
      </c>
      <c r="P573" s="71">
        <v>246.61379672938563</v>
      </c>
      <c r="Q573" s="71">
        <v>35.599476811671458</v>
      </c>
      <c r="R573" s="71">
        <v>0</v>
      </c>
      <c r="S573" s="71">
        <v>70.440799583594497</v>
      </c>
      <c r="T573" s="72"/>
      <c r="U573" s="71">
        <v>54784675</v>
      </c>
      <c r="V573" s="71">
        <v>15885</v>
      </c>
      <c r="W573" s="71">
        <v>337</v>
      </c>
      <c r="X573" s="71">
        <v>144013</v>
      </c>
      <c r="Y573" s="71">
        <v>298203</v>
      </c>
      <c r="Z573" s="71">
        <v>207641</v>
      </c>
      <c r="AA573" s="71">
        <v>53883</v>
      </c>
      <c r="AB573" s="71">
        <v>604715</v>
      </c>
      <c r="AC573" s="71">
        <v>0</v>
      </c>
      <c r="AD573" s="71">
        <v>70.440799583594497</v>
      </c>
      <c r="AE573" s="72"/>
      <c r="AF573" s="71">
        <v>304522125.11205107</v>
      </c>
      <c r="AG573" s="71">
        <v>28322862.070197616</v>
      </c>
      <c r="AH573" s="71">
        <v>3258278.5507586543</v>
      </c>
      <c r="AI573" s="71">
        <v>880693839.64077342</v>
      </c>
      <c r="AJ573" s="71">
        <v>1251129571.0611722</v>
      </c>
      <c r="AK573" s="71">
        <v>0</v>
      </c>
      <c r="AL573" s="71">
        <v>0</v>
      </c>
      <c r="AM573" s="71">
        <v>78085211.837398887</v>
      </c>
      <c r="AN573" s="71">
        <v>0</v>
      </c>
      <c r="AO573" s="71">
        <v>0</v>
      </c>
      <c r="AP573" s="71">
        <v>2546011888.2723517</v>
      </c>
      <c r="AQ573" s="72"/>
      <c r="AR573" s="71">
        <v>9823</v>
      </c>
      <c r="AS573" s="71">
        <v>779</v>
      </c>
      <c r="AT573" s="71">
        <v>0</v>
      </c>
      <c r="AU573" s="71">
        <v>0</v>
      </c>
      <c r="AV573" s="71">
        <v>0</v>
      </c>
      <c r="AW573" s="71">
        <v>3</v>
      </c>
      <c r="AX573" s="71"/>
      <c r="AY573" s="72"/>
      <c r="AZ573" s="71">
        <v>38659.900000000285</v>
      </c>
      <c r="BA573" s="71">
        <v>14401.400000000005</v>
      </c>
      <c r="BB573" s="71">
        <v>0</v>
      </c>
      <c r="BC573" s="71">
        <v>0</v>
      </c>
      <c r="BD573" s="71">
        <v>0</v>
      </c>
      <c r="BE573" s="71">
        <v>9640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2174</v>
      </c>
      <c r="B574" s="70">
        <v>476</v>
      </c>
      <c r="C574" s="70">
        <v>20</v>
      </c>
      <c r="D574" s="70">
        <v>28</v>
      </c>
      <c r="E574" s="70">
        <v>2023</v>
      </c>
      <c r="F574" s="70" t="s">
        <v>1539</v>
      </c>
      <c r="G574" s="70" t="s">
        <v>2154</v>
      </c>
      <c r="H574" s="70" t="s">
        <v>2155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10457</v>
      </c>
      <c r="AS574" s="71">
        <v>783</v>
      </c>
      <c r="AT574" s="71">
        <v>0</v>
      </c>
      <c r="AU574" s="71">
        <v>0</v>
      </c>
      <c r="AV574" s="71">
        <v>0</v>
      </c>
      <c r="AW574" s="71">
        <v>3</v>
      </c>
      <c r="AX574" s="71"/>
      <c r="AY574" s="72"/>
      <c r="AZ574" s="71">
        <v>41329.100000000442</v>
      </c>
      <c r="BA574" s="71">
        <v>14557.800000000005</v>
      </c>
      <c r="BB574" s="71">
        <v>0</v>
      </c>
      <c r="BC574" s="71">
        <v>0</v>
      </c>
      <c r="BD574" s="71">
        <v>0</v>
      </c>
      <c r="BE574" s="71">
        <v>9640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2175</v>
      </c>
      <c r="B575" s="70">
        <v>476</v>
      </c>
      <c r="C575" s="70">
        <v>21</v>
      </c>
      <c r="D575" s="70">
        <v>28</v>
      </c>
      <c r="E575" s="70">
        <v>2024</v>
      </c>
      <c r="F575" s="70" t="s">
        <v>1585</v>
      </c>
      <c r="G575" s="70" t="s">
        <v>2154</v>
      </c>
      <c r="H575" s="70" t="s">
        <v>2155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2176</v>
      </c>
      <c r="B576" s="70">
        <v>443</v>
      </c>
      <c r="C576" s="70">
        <v>1</v>
      </c>
      <c r="D576" s="70">
        <v>27</v>
      </c>
      <c r="E576" s="70">
        <v>1990</v>
      </c>
      <c r="F576" s="70" t="s">
        <v>787</v>
      </c>
      <c r="G576" s="70" t="s">
        <v>2177</v>
      </c>
      <c r="H576" s="70" t="s">
        <v>2178</v>
      </c>
      <c r="I576" s="148"/>
      <c r="J576" s="71">
        <v>463.66189690598128</v>
      </c>
      <c r="K576" s="71">
        <v>91.749898591010094</v>
      </c>
      <c r="L576" s="71">
        <v>61.374101256129627</v>
      </c>
      <c r="M576" s="71">
        <v>582.57685818800485</v>
      </c>
      <c r="N576" s="71">
        <v>456.40697698522399</v>
      </c>
      <c r="O576" s="71">
        <v>417.06083879937597</v>
      </c>
      <c r="P576" s="71">
        <v>439.35389647628659</v>
      </c>
      <c r="Q576" s="71">
        <v>35.860445685807903</v>
      </c>
      <c r="R576" s="71">
        <v>403.707155708389</v>
      </c>
      <c r="S576" s="71">
        <v>28.646062967698729</v>
      </c>
      <c r="T576" s="72"/>
      <c r="U576" s="71">
        <v>48456233</v>
      </c>
      <c r="V576" s="71">
        <v>22827</v>
      </c>
      <c r="W576" s="71">
        <v>677</v>
      </c>
      <c r="X576" s="71">
        <v>217580</v>
      </c>
      <c r="Y576" s="71">
        <v>216278</v>
      </c>
      <c r="Z576" s="71">
        <v>171542</v>
      </c>
      <c r="AA576" s="71">
        <v>106680</v>
      </c>
      <c r="AB576" s="71">
        <v>582252</v>
      </c>
      <c r="AC576" s="71">
        <v>69922806</v>
      </c>
      <c r="AD576" s="71">
        <v>28.646062967698729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2179</v>
      </c>
      <c r="B577" s="70">
        <v>444</v>
      </c>
      <c r="C577" s="70">
        <v>2</v>
      </c>
      <c r="D577" s="70">
        <v>27</v>
      </c>
      <c r="E577" s="70">
        <v>2005</v>
      </c>
      <c r="F577" s="70" t="s">
        <v>789</v>
      </c>
      <c r="G577" s="1064" t="s">
        <v>2177</v>
      </c>
      <c r="H577" s="70" t="s">
        <v>2178</v>
      </c>
      <c r="I577" s="148"/>
      <c r="J577" s="71">
        <v>314.11209251426862</v>
      </c>
      <c r="K577" s="71">
        <v>61.365107029194021</v>
      </c>
      <c r="L577" s="71">
        <v>50.583788130284503</v>
      </c>
      <c r="M577" s="71">
        <v>947.01763555657271</v>
      </c>
      <c r="N577" s="71">
        <v>669.03260179879408</v>
      </c>
      <c r="O577" s="71">
        <v>631.56184591448687</v>
      </c>
      <c r="P577" s="71">
        <v>434.64247298992183</v>
      </c>
      <c r="Q577" s="71">
        <v>35.4472716451614</v>
      </c>
      <c r="R577" s="71">
        <v>604.21509080287103</v>
      </c>
      <c r="S577" s="71">
        <v>40.494300231999993</v>
      </c>
      <c r="T577" s="72"/>
      <c r="U577" s="71">
        <v>33918373</v>
      </c>
      <c r="V577" s="71">
        <v>22801</v>
      </c>
      <c r="W577" s="71">
        <v>538</v>
      </c>
      <c r="X577" s="71">
        <v>203014</v>
      </c>
      <c r="Y577" s="71">
        <v>267980</v>
      </c>
      <c r="Z577" s="71">
        <v>300602</v>
      </c>
      <c r="AA577" s="71">
        <v>86433</v>
      </c>
      <c r="AB577" s="71">
        <v>601675</v>
      </c>
      <c r="AC577" s="71">
        <v>106842928</v>
      </c>
      <c r="AD577" s="71">
        <v>40.494300231999993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2180</v>
      </c>
      <c r="B578" s="70">
        <v>445</v>
      </c>
      <c r="C578" s="70">
        <v>3</v>
      </c>
      <c r="D578" s="70">
        <v>27</v>
      </c>
      <c r="E578" s="70">
        <v>2006</v>
      </c>
      <c r="F578" s="70" t="s">
        <v>790</v>
      </c>
      <c r="G578" s="1064" t="s">
        <v>2177</v>
      </c>
      <c r="H578" s="70" t="s">
        <v>2178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2181</v>
      </c>
      <c r="B579" s="70">
        <v>446</v>
      </c>
      <c r="C579" s="70">
        <v>4</v>
      </c>
      <c r="D579" s="70">
        <v>27</v>
      </c>
      <c r="E579" s="70">
        <v>2007</v>
      </c>
      <c r="F579" s="70" t="s">
        <v>791</v>
      </c>
      <c r="G579" s="70" t="s">
        <v>2177</v>
      </c>
      <c r="H579" s="70" t="s">
        <v>2178</v>
      </c>
      <c r="I579" s="148"/>
      <c r="J579" s="71">
        <v>257.99373170344262</v>
      </c>
      <c r="K579" s="71">
        <v>58.862887968401388</v>
      </c>
      <c r="L579" s="71">
        <v>43.797003249002302</v>
      </c>
      <c r="M579" s="71">
        <v>947.70016399227745</v>
      </c>
      <c r="N579" s="71">
        <v>676.85002718713724</v>
      </c>
      <c r="O579" s="71">
        <v>615.39888101229087</v>
      </c>
      <c r="P579" s="71">
        <v>430.61594443377072</v>
      </c>
      <c r="Q579" s="71">
        <v>37.4268018802615</v>
      </c>
      <c r="R579" s="71">
        <v>559.3557026562313</v>
      </c>
      <c r="S579" s="71">
        <v>69.722202392599996</v>
      </c>
      <c r="T579" s="72"/>
      <c r="U579" s="71">
        <v>34802937</v>
      </c>
      <c r="V579" s="71">
        <v>22572</v>
      </c>
      <c r="W579" s="71">
        <v>626</v>
      </c>
      <c r="X579" s="71">
        <v>237863</v>
      </c>
      <c r="Y579" s="71">
        <v>272866</v>
      </c>
      <c r="Z579" s="71">
        <v>304494</v>
      </c>
      <c r="AA579" s="71">
        <v>84327</v>
      </c>
      <c r="AB579" s="71">
        <v>601682</v>
      </c>
      <c r="AC579" s="71">
        <v>101748470</v>
      </c>
      <c r="AD579" s="71">
        <v>69.722202392599996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2182</v>
      </c>
      <c r="B580" s="70">
        <v>447</v>
      </c>
      <c r="C580" s="70">
        <v>5</v>
      </c>
      <c r="D580" s="70">
        <v>27</v>
      </c>
      <c r="E580" s="70">
        <v>2008</v>
      </c>
      <c r="F580" s="70" t="s">
        <v>792</v>
      </c>
      <c r="G580" s="70" t="s">
        <v>2177</v>
      </c>
      <c r="H580" s="70" t="s">
        <v>2178</v>
      </c>
      <c r="I580" s="148"/>
      <c r="J580" s="71">
        <v>259.40629061231891</v>
      </c>
      <c r="K580" s="71">
        <v>45.915760278460652</v>
      </c>
      <c r="L580" s="71">
        <v>37.857545698245282</v>
      </c>
      <c r="M580" s="71">
        <v>1008.851296046941</v>
      </c>
      <c r="N580" s="71">
        <v>613.91499442836709</v>
      </c>
      <c r="O580" s="71">
        <v>597.09161383045011</v>
      </c>
      <c r="P580" s="71">
        <v>418.17429637651219</v>
      </c>
      <c r="Q580" s="71">
        <v>36.8277814047606</v>
      </c>
      <c r="R580" s="71">
        <v>549.1825899098169</v>
      </c>
      <c r="S580" s="71">
        <v>67.375058365019996</v>
      </c>
      <c r="T580" s="72"/>
      <c r="U580" s="71">
        <v>37847166</v>
      </c>
      <c r="V580" s="71">
        <v>22572</v>
      </c>
      <c r="W580" s="71">
        <v>626</v>
      </c>
      <c r="X580" s="71">
        <v>237863</v>
      </c>
      <c r="Y580" s="71">
        <v>274901</v>
      </c>
      <c r="Z580" s="71">
        <v>305805</v>
      </c>
      <c r="AA580" s="71">
        <v>81984</v>
      </c>
      <c r="AB580" s="71">
        <v>601790</v>
      </c>
      <c r="AC580" s="71">
        <v>103733035</v>
      </c>
      <c r="AD580" s="71">
        <v>67.375058365019996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2183</v>
      </c>
      <c r="B581" s="70">
        <v>448</v>
      </c>
      <c r="C581" s="70">
        <v>6</v>
      </c>
      <c r="D581" s="70">
        <v>27</v>
      </c>
      <c r="E581" s="70">
        <v>2009</v>
      </c>
      <c r="F581" s="70" t="s">
        <v>176</v>
      </c>
      <c r="G581" s="70" t="s">
        <v>2177</v>
      </c>
      <c r="H581" s="70" t="s">
        <v>2178</v>
      </c>
      <c r="I581" s="148"/>
      <c r="J581" s="71">
        <v>252.81509518403499</v>
      </c>
      <c r="K581" s="71">
        <v>50.999281170549651</v>
      </c>
      <c r="L581" s="71">
        <v>53.176051910512989</v>
      </c>
      <c r="M581" s="71">
        <v>994.66253643694006</v>
      </c>
      <c r="N581" s="71">
        <v>581.81734837385739</v>
      </c>
      <c r="O581" s="71">
        <v>610.98135971820761</v>
      </c>
      <c r="P581" s="71">
        <v>399.92103105448018</v>
      </c>
      <c r="Q581" s="71">
        <v>35.179191116136799</v>
      </c>
      <c r="R581" s="71">
        <v>576.77835382015269</v>
      </c>
      <c r="S581" s="71">
        <v>53.713896413199997</v>
      </c>
      <c r="T581" s="72"/>
      <c r="U581" s="71">
        <v>35062902</v>
      </c>
      <c r="V581" s="71">
        <v>23649</v>
      </c>
      <c r="W581" s="71">
        <v>1300</v>
      </c>
      <c r="X581" s="71">
        <v>261377</v>
      </c>
      <c r="Y581" s="71">
        <v>277394</v>
      </c>
      <c r="Z581" s="71">
        <v>308866</v>
      </c>
      <c r="AA581" s="71">
        <v>80492</v>
      </c>
      <c r="AB581" s="71">
        <v>603444</v>
      </c>
      <c r="AC581" s="71">
        <v>106285063</v>
      </c>
      <c r="AD581" s="71">
        <v>53.713896413199997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90.25</v>
      </c>
      <c r="BK581" s="71">
        <v>0</v>
      </c>
      <c r="BL581" s="71">
        <v>170.67599999999999</v>
      </c>
      <c r="BM581" s="71">
        <v>0</v>
      </c>
      <c r="BN581" s="72"/>
      <c r="BO581" s="71">
        <v>0</v>
      </c>
      <c r="BP581" s="71">
        <v>0</v>
      </c>
      <c r="BQ581" s="71">
        <v>9</v>
      </c>
      <c r="BR581" s="71">
        <v>0</v>
      </c>
      <c r="BS581" s="71">
        <v>24</v>
      </c>
      <c r="BT581" s="71">
        <v>0</v>
      </c>
      <c r="BU581"/>
      <c r="BV581" s="70">
        <v>214.215</v>
      </c>
      <c r="BW581" s="70">
        <v>0</v>
      </c>
      <c r="BX581" s="70">
        <v>46.710999999999999</v>
      </c>
      <c r="BY581" s="70">
        <v>0</v>
      </c>
      <c r="BZ581" s="70">
        <v>0</v>
      </c>
      <c r="CA581" s="70">
        <v>0</v>
      </c>
      <c r="CB581" s="70">
        <v>0</v>
      </c>
      <c r="CC581" s="70">
        <v>0</v>
      </c>
      <c r="CD581" s="70">
        <v>0</v>
      </c>
    </row>
    <row r="582" spans="1:82">
      <c r="A582" s="70" t="s">
        <v>2184</v>
      </c>
      <c r="B582" s="70">
        <v>449</v>
      </c>
      <c r="C582" s="70">
        <v>7</v>
      </c>
      <c r="D582" s="70">
        <v>27</v>
      </c>
      <c r="E582" s="70">
        <v>2010</v>
      </c>
      <c r="F582" s="70" t="s">
        <v>177</v>
      </c>
      <c r="G582" s="70" t="s">
        <v>2177</v>
      </c>
      <c r="H582" s="70" t="s">
        <v>2178</v>
      </c>
      <c r="I582" s="148"/>
      <c r="J582" s="71">
        <v>233.63142562988949</v>
      </c>
      <c r="K582" s="71">
        <v>54.190913477073963</v>
      </c>
      <c r="L582" s="71">
        <v>48.955541118493947</v>
      </c>
      <c r="M582" s="71">
        <v>1072.0377137343501</v>
      </c>
      <c r="N582" s="71">
        <v>691.28130099033501</v>
      </c>
      <c r="O582" s="71">
        <v>610.34884318039087</v>
      </c>
      <c r="P582" s="71">
        <v>402.93352755263618</v>
      </c>
      <c r="Q582" s="71">
        <v>36.754827167932199</v>
      </c>
      <c r="R582" s="71">
        <v>585.31034414512624</v>
      </c>
      <c r="S582" s="71">
        <v>68.889951501102502</v>
      </c>
      <c r="T582" s="72"/>
      <c r="U582" s="71">
        <v>34102601</v>
      </c>
      <c r="V582" s="71">
        <v>23649</v>
      </c>
      <c r="W582" s="71">
        <v>1300</v>
      </c>
      <c r="X582" s="71">
        <v>261377</v>
      </c>
      <c r="Y582" s="71">
        <v>279652</v>
      </c>
      <c r="Z582" s="71">
        <v>309980</v>
      </c>
      <c r="AA582" s="71">
        <v>79073</v>
      </c>
      <c r="AB582" s="71">
        <v>604133</v>
      </c>
      <c r="AC582" s="71">
        <v>102211906</v>
      </c>
      <c r="AD582" s="71">
        <v>68.889951501102502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96.131</v>
      </c>
      <c r="BK582" s="71">
        <v>0</v>
      </c>
      <c r="BL582" s="71">
        <v>203.79880000000003</v>
      </c>
      <c r="BM582" s="71">
        <v>0</v>
      </c>
      <c r="BN582" s="72"/>
      <c r="BO582" s="71">
        <v>0</v>
      </c>
      <c r="BP582" s="71">
        <v>0</v>
      </c>
      <c r="BQ582" s="71">
        <v>9</v>
      </c>
      <c r="BR582" s="71">
        <v>0</v>
      </c>
      <c r="BS582" s="71">
        <v>26</v>
      </c>
      <c r="BT582" s="71">
        <v>0</v>
      </c>
      <c r="BU582"/>
      <c r="BV582" s="70">
        <v>228.06379999999999</v>
      </c>
      <c r="BW582" s="70">
        <v>0</v>
      </c>
      <c r="BX582" s="70">
        <v>68.614999999999995</v>
      </c>
      <c r="BY582" s="70">
        <v>0</v>
      </c>
      <c r="BZ582" s="70">
        <v>3.2509999999999999</v>
      </c>
      <c r="CA582" s="70">
        <v>0</v>
      </c>
      <c r="CB582" s="70">
        <v>0</v>
      </c>
      <c r="CC582" s="70">
        <v>0</v>
      </c>
      <c r="CD582" s="70">
        <v>0</v>
      </c>
    </row>
    <row r="583" spans="1:82">
      <c r="A583" s="70" t="s">
        <v>2185</v>
      </c>
      <c r="B583" s="70">
        <v>450</v>
      </c>
      <c r="C583" s="70">
        <v>8</v>
      </c>
      <c r="D583" s="70">
        <v>27</v>
      </c>
      <c r="E583" s="70">
        <v>2011</v>
      </c>
      <c r="F583" s="70" t="s">
        <v>178</v>
      </c>
      <c r="G583" s="70" t="s">
        <v>2177</v>
      </c>
      <c r="H583" s="70" t="s">
        <v>2178</v>
      </c>
      <c r="I583" s="148"/>
      <c r="J583" s="71">
        <v>262.36463450496399</v>
      </c>
      <c r="K583" s="71">
        <v>71.689786614085705</v>
      </c>
      <c r="L583" s="71">
        <v>65.870196420747618</v>
      </c>
      <c r="M583" s="71">
        <v>1276.033849518594</v>
      </c>
      <c r="N583" s="71">
        <v>858.31039529238058</v>
      </c>
      <c r="O583" s="71">
        <v>606.1914222288209</v>
      </c>
      <c r="P583" s="71">
        <v>389.10218041186863</v>
      </c>
      <c r="Q583" s="71">
        <v>42.465531536221803</v>
      </c>
      <c r="R583" s="71">
        <v>584.45974523833922</v>
      </c>
      <c r="S583" s="71">
        <v>74.319519178639382</v>
      </c>
      <c r="T583" s="72"/>
      <c r="U583" s="71">
        <v>32274909</v>
      </c>
      <c r="V583" s="71">
        <v>23649</v>
      </c>
      <c r="W583" s="71">
        <v>1300</v>
      </c>
      <c r="X583" s="71">
        <v>261377</v>
      </c>
      <c r="Y583" s="71">
        <v>281991</v>
      </c>
      <c r="Z583" s="71">
        <v>314557</v>
      </c>
      <c r="AA583" s="71">
        <v>78631</v>
      </c>
      <c r="AB583" s="71">
        <v>605120</v>
      </c>
      <c r="AC583" s="71">
        <v>101894567</v>
      </c>
      <c r="AD583" s="71">
        <v>74.319519178639382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99.287999999999997</v>
      </c>
      <c r="BK583" s="71">
        <v>0</v>
      </c>
      <c r="BL583" s="71">
        <v>204.61199999999999</v>
      </c>
      <c r="BM583" s="71">
        <v>0</v>
      </c>
      <c r="BN583" s="72"/>
      <c r="BO583" s="71">
        <v>0</v>
      </c>
      <c r="BP583" s="71">
        <v>0</v>
      </c>
      <c r="BQ583" s="71">
        <v>9</v>
      </c>
      <c r="BR583" s="71">
        <v>0</v>
      </c>
      <c r="BS583" s="71">
        <v>27</v>
      </c>
      <c r="BT583" s="71">
        <v>0</v>
      </c>
      <c r="BU583"/>
      <c r="BV583" s="70">
        <v>236.03700000000001</v>
      </c>
      <c r="BW583" s="70">
        <v>0</v>
      </c>
      <c r="BX583" s="70">
        <v>64.477000000000004</v>
      </c>
      <c r="BY583" s="70">
        <v>0</v>
      </c>
      <c r="BZ583" s="70">
        <v>3.3860000000000001</v>
      </c>
      <c r="CA583" s="70">
        <v>0</v>
      </c>
      <c r="CB583" s="70">
        <v>0</v>
      </c>
      <c r="CC583" s="70">
        <v>0</v>
      </c>
      <c r="CD583" s="70">
        <v>0</v>
      </c>
    </row>
    <row r="584" spans="1:82">
      <c r="A584" s="70" t="s">
        <v>2186</v>
      </c>
      <c r="B584" s="70">
        <v>451</v>
      </c>
      <c r="C584" s="70">
        <v>9</v>
      </c>
      <c r="D584" s="70">
        <v>27</v>
      </c>
      <c r="E584" s="70">
        <v>2012</v>
      </c>
      <c r="F584" s="70" t="s">
        <v>179</v>
      </c>
      <c r="G584" s="70" t="s">
        <v>2177</v>
      </c>
      <c r="H584" s="70" t="s">
        <v>2178</v>
      </c>
      <c r="I584" s="148"/>
      <c r="J584" s="71">
        <v>281.49896854449889</v>
      </c>
      <c r="K584" s="71">
        <v>73.42013166408762</v>
      </c>
      <c r="L584" s="71">
        <v>66.753048066599817</v>
      </c>
      <c r="M584" s="71">
        <v>1427.3284185004709</v>
      </c>
      <c r="N584" s="71">
        <v>894.83864829865945</v>
      </c>
      <c r="O584" s="71">
        <v>610.75158638760013</v>
      </c>
      <c r="P584" s="71">
        <v>385.66254769513262</v>
      </c>
      <c r="Q584" s="71">
        <v>46.3193334297614</v>
      </c>
      <c r="R584" s="71">
        <v>612.40083605757957</v>
      </c>
      <c r="S584" s="71">
        <v>61.289141925640003</v>
      </c>
      <c r="T584" s="72"/>
      <c r="U584" s="71">
        <v>33615905</v>
      </c>
      <c r="V584" s="71">
        <v>23649</v>
      </c>
      <c r="W584" s="71">
        <v>1300</v>
      </c>
      <c r="X584" s="71">
        <v>261377</v>
      </c>
      <c r="Y584" s="71">
        <v>285225</v>
      </c>
      <c r="Z584" s="71">
        <v>319437</v>
      </c>
      <c r="AA584" s="71">
        <v>77495</v>
      </c>
      <c r="AB584" s="71">
        <v>607499</v>
      </c>
      <c r="AC584" s="71">
        <v>104000489</v>
      </c>
      <c r="AD584" s="71">
        <v>61.289141925640003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107.747</v>
      </c>
      <c r="BK584" s="71">
        <v>0</v>
      </c>
      <c r="BL584" s="71">
        <v>242.858</v>
      </c>
      <c r="BM584" s="71">
        <v>0</v>
      </c>
      <c r="BN584" s="72"/>
      <c r="BO584" s="71">
        <v>0</v>
      </c>
      <c r="BP584" s="71">
        <v>0</v>
      </c>
      <c r="BQ584" s="71">
        <v>8</v>
      </c>
      <c r="BR584" s="71">
        <v>0</v>
      </c>
      <c r="BS584" s="71">
        <v>27</v>
      </c>
      <c r="BT584" s="71">
        <v>0</v>
      </c>
      <c r="BU584"/>
      <c r="BV584" s="70">
        <v>285.00299999999999</v>
      </c>
      <c r="BW584" s="70">
        <v>0</v>
      </c>
      <c r="BX584" s="70">
        <v>65.602000000000004</v>
      </c>
      <c r="BY584" s="70">
        <v>0</v>
      </c>
      <c r="BZ584" s="70">
        <v>0</v>
      </c>
      <c r="CA584" s="70">
        <v>0</v>
      </c>
      <c r="CB584" s="70">
        <v>0</v>
      </c>
      <c r="CC584" s="70">
        <v>0</v>
      </c>
      <c r="CD584" s="70">
        <v>0</v>
      </c>
    </row>
    <row r="585" spans="1:82">
      <c r="A585" s="70" t="s">
        <v>2187</v>
      </c>
      <c r="B585" s="70">
        <v>452</v>
      </c>
      <c r="C585" s="70">
        <v>10</v>
      </c>
      <c r="D585" s="70">
        <v>27</v>
      </c>
      <c r="E585" s="70">
        <v>2013</v>
      </c>
      <c r="F585" s="70" t="s">
        <v>180</v>
      </c>
      <c r="G585" s="70" t="s">
        <v>2177</v>
      </c>
      <c r="H585" s="70" t="s">
        <v>2178</v>
      </c>
      <c r="I585" s="148"/>
      <c r="J585" s="71">
        <v>323.73011677084668</v>
      </c>
      <c r="K585" s="71">
        <v>64.650555506889575</v>
      </c>
      <c r="L585" s="71">
        <v>61.097950369806767</v>
      </c>
      <c r="M585" s="71">
        <v>1429.643962982535</v>
      </c>
      <c r="N585" s="71">
        <v>967.42616079424465</v>
      </c>
      <c r="O585" s="71">
        <v>594.25874413418592</v>
      </c>
      <c r="P585" s="71">
        <v>381.65579420723185</v>
      </c>
      <c r="Q585" s="71">
        <v>47.1284690464324</v>
      </c>
      <c r="R585" s="71">
        <v>625.22836765997704</v>
      </c>
      <c r="S585" s="71">
        <v>59.966034428199997</v>
      </c>
      <c r="T585" s="72"/>
      <c r="U585" s="71">
        <v>34741465</v>
      </c>
      <c r="V585" s="71">
        <v>23649</v>
      </c>
      <c r="W585" s="71">
        <v>1300</v>
      </c>
      <c r="X585" s="71">
        <v>261377</v>
      </c>
      <c r="Y585" s="71">
        <v>287343</v>
      </c>
      <c r="Z585" s="71">
        <v>324688</v>
      </c>
      <c r="AA585" s="71">
        <v>76402</v>
      </c>
      <c r="AB585" s="71">
        <v>609250</v>
      </c>
      <c r="AC585" s="71">
        <v>103645238</v>
      </c>
      <c r="AD585" s="71">
        <v>59.966034428199997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112.776</v>
      </c>
      <c r="BK585" s="71">
        <v>0</v>
      </c>
      <c r="BL585" s="71">
        <v>253.73400000000004</v>
      </c>
      <c r="BM585" s="71">
        <v>0</v>
      </c>
      <c r="BN585" s="72"/>
      <c r="BO585" s="71">
        <v>0</v>
      </c>
      <c r="BP585" s="71">
        <v>0</v>
      </c>
      <c r="BQ585" s="71">
        <v>8</v>
      </c>
      <c r="BR585" s="71">
        <v>0</v>
      </c>
      <c r="BS585" s="71">
        <v>25</v>
      </c>
      <c r="BT585" s="71">
        <v>0</v>
      </c>
      <c r="BU585"/>
      <c r="BV585" s="70">
        <v>307.01400000000001</v>
      </c>
      <c r="BW585" s="70">
        <v>0</v>
      </c>
      <c r="BX585" s="70">
        <v>59.496000000000002</v>
      </c>
      <c r="BY585" s="70">
        <v>0</v>
      </c>
      <c r="BZ585" s="70">
        <v>0</v>
      </c>
      <c r="CA585" s="70">
        <v>0</v>
      </c>
      <c r="CB585" s="70">
        <v>0</v>
      </c>
      <c r="CC585" s="70">
        <v>0</v>
      </c>
      <c r="CD585" s="70">
        <v>0</v>
      </c>
    </row>
    <row r="586" spans="1:82">
      <c r="A586" s="70" t="s">
        <v>2188</v>
      </c>
      <c r="B586" s="70">
        <v>453</v>
      </c>
      <c r="C586" s="70">
        <v>11</v>
      </c>
      <c r="D586" s="70">
        <v>27</v>
      </c>
      <c r="E586" s="70">
        <v>2014</v>
      </c>
      <c r="F586" s="70" t="s">
        <v>181</v>
      </c>
      <c r="G586" s="70" t="s">
        <v>2177</v>
      </c>
      <c r="H586" s="70" t="s">
        <v>2178</v>
      </c>
      <c r="I586" s="148"/>
      <c r="J586" s="71">
        <v>278.45711747869427</v>
      </c>
      <c r="K586" s="71">
        <v>60.864122473580771</v>
      </c>
      <c r="L586" s="71">
        <v>32.888624697731409</v>
      </c>
      <c r="M586" s="71">
        <v>1326.6842600026671</v>
      </c>
      <c r="N586" s="71">
        <v>932.23252719060338</v>
      </c>
      <c r="O586" s="71">
        <v>570.12351109742895</v>
      </c>
      <c r="P586" s="71">
        <v>379.84345796728763</v>
      </c>
      <c r="Q586" s="71">
        <v>45.141999335482403</v>
      </c>
      <c r="R586" s="71">
        <v>636.79316498895412</v>
      </c>
      <c r="S586" s="71">
        <v>58.883613515412002</v>
      </c>
      <c r="T586" s="72"/>
      <c r="U586" s="71">
        <v>34695611</v>
      </c>
      <c r="V586" s="71">
        <v>19438</v>
      </c>
      <c r="W586" s="71">
        <v>704</v>
      </c>
      <c r="X586" s="71">
        <v>261314</v>
      </c>
      <c r="Y586" s="71">
        <v>288897</v>
      </c>
      <c r="Z586" s="71">
        <v>328080</v>
      </c>
      <c r="AA586" s="71">
        <v>75646</v>
      </c>
      <c r="AB586" s="71">
        <v>608240</v>
      </c>
      <c r="AC586" s="71">
        <v>105894283</v>
      </c>
      <c r="AD586" s="71">
        <v>58.883613515412002</v>
      </c>
      <c r="AE586" s="72"/>
      <c r="AF586" s="71"/>
      <c r="AG586" s="71"/>
      <c r="AH586" s="71"/>
      <c r="AI586" s="71"/>
      <c r="AJ586" s="71"/>
      <c r="AK586" s="71"/>
      <c r="AL586" s="71"/>
      <c r="AM586" s="71"/>
      <c r="AN586" s="71"/>
      <c r="AO586" s="71"/>
      <c r="AP586" s="71"/>
      <c r="AQ586" s="72"/>
      <c r="AR586" s="71">
        <v>11048</v>
      </c>
      <c r="AS586" s="71">
        <v>1252</v>
      </c>
      <c r="AT586" s="71">
        <v>5</v>
      </c>
      <c r="AU586" s="71">
        <v>0</v>
      </c>
      <c r="AV586" s="71">
        <v>0</v>
      </c>
      <c r="AW586" s="71">
        <v>1</v>
      </c>
      <c r="AX586" s="71"/>
      <c r="AY586" s="72"/>
      <c r="AZ586" s="71">
        <v>45391.305999999997</v>
      </c>
      <c r="BA586" s="71">
        <v>119698.06</v>
      </c>
      <c r="BB586" s="71">
        <v>11701.5</v>
      </c>
      <c r="BC586" s="71">
        <v>0</v>
      </c>
      <c r="BD586" s="71">
        <v>0</v>
      </c>
      <c r="BE586" s="71">
        <v>5580.8</v>
      </c>
      <c r="BF586" s="71"/>
      <c r="BG586" s="72"/>
      <c r="BH586" s="71">
        <v>0</v>
      </c>
      <c r="BI586" s="71">
        <v>0</v>
      </c>
      <c r="BJ586" s="71">
        <v>112.361</v>
      </c>
      <c r="BK586" s="71">
        <v>0</v>
      </c>
      <c r="BL586" s="71">
        <v>232.773</v>
      </c>
      <c r="BM586" s="71">
        <v>0</v>
      </c>
      <c r="BN586" s="72"/>
      <c r="BO586" s="71">
        <v>0</v>
      </c>
      <c r="BP586" s="71">
        <v>0</v>
      </c>
      <c r="BQ586" s="71">
        <v>8</v>
      </c>
      <c r="BR586" s="71">
        <v>0</v>
      </c>
      <c r="BS586" s="71">
        <v>23</v>
      </c>
      <c r="BT586" s="71">
        <v>0</v>
      </c>
      <c r="BU586"/>
      <c r="BV586" s="70">
        <v>291.33300000000003</v>
      </c>
      <c r="BW586" s="70">
        <v>0</v>
      </c>
      <c r="BX586" s="70">
        <v>53.801000000000002</v>
      </c>
      <c r="BY586" s="70">
        <v>0</v>
      </c>
      <c r="BZ586" s="70">
        <v>0</v>
      </c>
      <c r="CA586" s="70">
        <v>0</v>
      </c>
      <c r="CB586" s="70">
        <v>0</v>
      </c>
      <c r="CC586" s="70">
        <v>0</v>
      </c>
      <c r="CD586" s="70">
        <v>0</v>
      </c>
    </row>
    <row r="587" spans="1:82">
      <c r="A587" s="70" t="s">
        <v>2189</v>
      </c>
      <c r="B587" s="70">
        <v>454</v>
      </c>
      <c r="C587" s="70">
        <v>12</v>
      </c>
      <c r="D587" s="70">
        <v>27</v>
      </c>
      <c r="E587" s="70">
        <v>2015</v>
      </c>
      <c r="F587" s="70" t="s">
        <v>182</v>
      </c>
      <c r="G587" s="70" t="s">
        <v>2177</v>
      </c>
      <c r="H587" s="70" t="s">
        <v>2178</v>
      </c>
      <c r="I587" s="148"/>
      <c r="J587" s="71">
        <v>262.41124449222258</v>
      </c>
      <c r="K587" s="71">
        <v>50.892013055225647</v>
      </c>
      <c r="L587" s="71">
        <v>35.31726085886622</v>
      </c>
      <c r="M587" s="71">
        <v>1327.9143036981</v>
      </c>
      <c r="N587" s="71">
        <v>818.92455007788749</v>
      </c>
      <c r="O587" s="71">
        <v>569.53414964940885</v>
      </c>
      <c r="P587" s="71">
        <v>378.1485139034923</v>
      </c>
      <c r="Q587" s="71">
        <v>44.128770813533997</v>
      </c>
      <c r="R587" s="71">
        <v>598.06134823077014</v>
      </c>
      <c r="S587" s="71">
        <v>53.860588845830399</v>
      </c>
      <c r="T587" s="72"/>
      <c r="U587" s="71">
        <v>37572965</v>
      </c>
      <c r="V587" s="71">
        <v>19438</v>
      </c>
      <c r="W587" s="71">
        <v>704</v>
      </c>
      <c r="X587" s="71">
        <v>261314</v>
      </c>
      <c r="Y587" s="71">
        <v>290843</v>
      </c>
      <c r="Z587" s="71">
        <v>330895</v>
      </c>
      <c r="AA587" s="71">
        <v>75249</v>
      </c>
      <c r="AB587" s="71">
        <v>607382</v>
      </c>
      <c r="AC587" s="71">
        <v>102228829</v>
      </c>
      <c r="AD587" s="71">
        <v>53.860588845830399</v>
      </c>
      <c r="AE587" s="72"/>
      <c r="AF587" s="71">
        <v>355159781.87972617</v>
      </c>
      <c r="AG587" s="71">
        <v>43683299.742674701</v>
      </c>
      <c r="AH587" s="71">
        <v>5906400.7969939616</v>
      </c>
      <c r="AI587" s="71">
        <v>1605121574.1504021</v>
      </c>
      <c r="AJ587" s="71">
        <v>1315248454.7116771</v>
      </c>
      <c r="AK587" s="71">
        <v>0</v>
      </c>
      <c r="AL587" s="71">
        <v>0</v>
      </c>
      <c r="AM587" s="71">
        <v>83239155.228337288</v>
      </c>
      <c r="AN587" s="71">
        <v>0</v>
      </c>
      <c r="AO587" s="71">
        <v>0</v>
      </c>
      <c r="AP587" s="71">
        <v>3408358666.5098114</v>
      </c>
      <c r="AQ587" s="72"/>
      <c r="AR587" s="71">
        <v>12040</v>
      </c>
      <c r="AS587" s="71">
        <v>1584</v>
      </c>
      <c r="AT587" s="71">
        <v>5</v>
      </c>
      <c r="AU587" s="71">
        <v>0</v>
      </c>
      <c r="AV587" s="71">
        <v>0</v>
      </c>
      <c r="AW587" s="71">
        <v>1</v>
      </c>
      <c r="AX587" s="71"/>
      <c r="AY587" s="72"/>
      <c r="AZ587" s="71">
        <v>50688.625999999997</v>
      </c>
      <c r="BA587" s="71">
        <v>134390.26</v>
      </c>
      <c r="BB587" s="71">
        <v>11701.5</v>
      </c>
      <c r="BC587" s="71">
        <v>0</v>
      </c>
      <c r="BD587" s="71">
        <v>0</v>
      </c>
      <c r="BE587" s="71">
        <v>5580.8</v>
      </c>
      <c r="BF587" s="71"/>
      <c r="BG587" s="72"/>
      <c r="BH587" s="71">
        <v>0</v>
      </c>
      <c r="BI587" s="71">
        <v>0</v>
      </c>
      <c r="BJ587" s="71">
        <v>109.46599999999999</v>
      </c>
      <c r="BK587" s="71">
        <v>0</v>
      </c>
      <c r="BL587" s="71">
        <v>209.97</v>
      </c>
      <c r="BM587" s="71">
        <v>0</v>
      </c>
      <c r="BN587" s="72"/>
      <c r="BO587" s="71">
        <v>0</v>
      </c>
      <c r="BP587" s="71">
        <v>0</v>
      </c>
      <c r="BQ587" s="71">
        <v>8</v>
      </c>
      <c r="BR587" s="71">
        <v>0</v>
      </c>
      <c r="BS587" s="71">
        <v>22</v>
      </c>
      <c r="BT587" s="71">
        <v>0</v>
      </c>
      <c r="BU587"/>
      <c r="BV587" s="70">
        <v>270.53800000000001</v>
      </c>
      <c r="BW587" s="70">
        <v>0</v>
      </c>
      <c r="BX587" s="70">
        <v>48.898000000000003</v>
      </c>
      <c r="BY587" s="70">
        <v>0</v>
      </c>
      <c r="BZ587" s="70">
        <v>0</v>
      </c>
      <c r="CA587" s="70">
        <v>0</v>
      </c>
      <c r="CB587" s="70">
        <v>0</v>
      </c>
      <c r="CC587" s="70">
        <v>0</v>
      </c>
      <c r="CD587" s="70">
        <v>0</v>
      </c>
    </row>
    <row r="588" spans="1:82">
      <c r="A588" s="70" t="s">
        <v>2190</v>
      </c>
      <c r="B588" s="70">
        <v>455</v>
      </c>
      <c r="C588" s="70">
        <v>13</v>
      </c>
      <c r="D588" s="70">
        <v>27</v>
      </c>
      <c r="E588" s="70">
        <v>2016</v>
      </c>
      <c r="F588" s="70" t="s">
        <v>155</v>
      </c>
      <c r="G588" s="70" t="s">
        <v>2177</v>
      </c>
      <c r="H588" s="70" t="s">
        <v>2178</v>
      </c>
      <c r="I588" s="148"/>
      <c r="J588" s="71">
        <v>236.22391330899052</v>
      </c>
      <c r="K588" s="71">
        <v>49.231778376991805</v>
      </c>
      <c r="L588" s="71">
        <v>31.179328140701351</v>
      </c>
      <c r="M588" s="71">
        <v>1031.9938801374426</v>
      </c>
      <c r="N588" s="71">
        <v>759.04058613532197</v>
      </c>
      <c r="O588" s="71">
        <v>568.98901544555883</v>
      </c>
      <c r="P588" s="71">
        <v>373.99526215238978</v>
      </c>
      <c r="Q588" s="71">
        <v>42.852875089554502</v>
      </c>
      <c r="R588" s="71">
        <v>616.12471176563361</v>
      </c>
      <c r="S588" s="71">
        <v>50.984334048519202</v>
      </c>
      <c r="T588" s="72"/>
      <c r="U588" s="71">
        <v>36254956</v>
      </c>
      <c r="V588" s="71">
        <v>19438</v>
      </c>
      <c r="W588" s="71">
        <v>704</v>
      </c>
      <c r="X588" s="71">
        <v>261314</v>
      </c>
      <c r="Y588" s="71">
        <v>293251</v>
      </c>
      <c r="Z588" s="71">
        <v>334642</v>
      </c>
      <c r="AA588" s="71">
        <v>76974</v>
      </c>
      <c r="AB588" s="71">
        <v>606706</v>
      </c>
      <c r="AC588" s="71">
        <v>105228035.9582632</v>
      </c>
      <c r="AD588" s="71">
        <v>50.984334048519202</v>
      </c>
      <c r="AE588" s="72"/>
      <c r="AF588" s="71">
        <v>329679457.90438098</v>
      </c>
      <c r="AG588" s="71">
        <v>42096341.51121442</v>
      </c>
      <c r="AH588" s="71">
        <v>4977534.9449882973</v>
      </c>
      <c r="AI588" s="71">
        <v>1615541576.382478</v>
      </c>
      <c r="AJ588" s="71">
        <v>1251211644.203593</v>
      </c>
      <c r="AK588" s="71">
        <v>0</v>
      </c>
      <c r="AL588" s="71">
        <v>0</v>
      </c>
      <c r="AM588" s="71">
        <v>83211108.945817143</v>
      </c>
      <c r="AN588" s="71">
        <v>0</v>
      </c>
      <c r="AO588" s="71">
        <v>0</v>
      </c>
      <c r="AP588" s="71">
        <v>3326717663.8924713</v>
      </c>
      <c r="AQ588" s="72"/>
      <c r="AR588" s="71">
        <v>12986</v>
      </c>
      <c r="AS588" s="71">
        <v>1728</v>
      </c>
      <c r="AT588" s="71">
        <v>5</v>
      </c>
      <c r="AU588" s="71">
        <v>0</v>
      </c>
      <c r="AV588" s="71">
        <v>0</v>
      </c>
      <c r="AW588" s="71">
        <v>1</v>
      </c>
      <c r="AX588" s="71"/>
      <c r="AY588" s="72"/>
      <c r="AZ588" s="71">
        <v>55605.186000000002</v>
      </c>
      <c r="BA588" s="71">
        <v>144145.06</v>
      </c>
      <c r="BB588" s="71">
        <v>11701.5</v>
      </c>
      <c r="BC588" s="71">
        <v>0</v>
      </c>
      <c r="BD588" s="71">
        <v>0</v>
      </c>
      <c r="BE588" s="71">
        <v>5580.8</v>
      </c>
      <c r="BF588" s="71"/>
      <c r="BG588" s="72"/>
      <c r="BH588" s="71">
        <v>0</v>
      </c>
      <c r="BI588" s="71">
        <v>0</v>
      </c>
      <c r="BJ588" s="71">
        <v>111.27</v>
      </c>
      <c r="BK588" s="71">
        <v>0</v>
      </c>
      <c r="BL588" s="71">
        <v>209.524</v>
      </c>
      <c r="BM588" s="71">
        <v>0</v>
      </c>
      <c r="BN588" s="72"/>
      <c r="BO588" s="71">
        <v>0</v>
      </c>
      <c r="BP588" s="71">
        <v>0</v>
      </c>
      <c r="BQ588" s="71">
        <v>10</v>
      </c>
      <c r="BR588" s="71">
        <v>0</v>
      </c>
      <c r="BS588" s="71">
        <v>24</v>
      </c>
      <c r="BT588" s="71">
        <v>0</v>
      </c>
      <c r="BU588"/>
      <c r="BV588" s="70">
        <v>271.798</v>
      </c>
      <c r="BW588" s="70">
        <v>0</v>
      </c>
      <c r="BX588" s="70">
        <v>48.996000000000002</v>
      </c>
      <c r="BY588" s="70">
        <v>0</v>
      </c>
      <c r="BZ588" s="70">
        <v>0</v>
      </c>
      <c r="CA588" s="70">
        <v>0</v>
      </c>
      <c r="CB588" s="70">
        <v>0</v>
      </c>
      <c r="CC588" s="70">
        <v>0</v>
      </c>
      <c r="CD588" s="70">
        <v>0</v>
      </c>
    </row>
    <row r="589" spans="1:82">
      <c r="A589" s="70" t="s">
        <v>2191</v>
      </c>
      <c r="B589" s="70">
        <v>456</v>
      </c>
      <c r="C589" s="70">
        <v>14</v>
      </c>
      <c r="D589" s="70">
        <v>27</v>
      </c>
      <c r="E589" s="70">
        <v>2017</v>
      </c>
      <c r="F589" s="70" t="s">
        <v>156</v>
      </c>
      <c r="G589" s="70" t="s">
        <v>2177</v>
      </c>
      <c r="H589" s="70" t="s">
        <v>2178</v>
      </c>
      <c r="I589" s="148"/>
      <c r="J589" s="71">
        <v>193.72778934854324</v>
      </c>
      <c r="K589" s="71">
        <v>51.077990794236811</v>
      </c>
      <c r="L589" s="71">
        <v>28.449514542428066</v>
      </c>
      <c r="M589" s="71">
        <v>934.7187701688257</v>
      </c>
      <c r="N589" s="71">
        <v>785.23704516958605</v>
      </c>
      <c r="O589" s="71">
        <v>565.80424934806456</v>
      </c>
      <c r="P589" s="71">
        <v>369.79634506627553</v>
      </c>
      <c r="Q589" s="71">
        <v>41.357720781809299</v>
      </c>
      <c r="R589" s="71">
        <v>629.04095798993933</v>
      </c>
      <c r="S589" s="71">
        <v>43.297188692138008</v>
      </c>
      <c r="T589" s="72"/>
      <c r="U589" s="71">
        <v>34281068</v>
      </c>
      <c r="V589" s="71">
        <v>19438</v>
      </c>
      <c r="W589" s="71">
        <v>704</v>
      </c>
      <c r="X589" s="71">
        <v>261314</v>
      </c>
      <c r="Y589" s="71">
        <v>294162</v>
      </c>
      <c r="Z589" s="71">
        <v>338289</v>
      </c>
      <c r="AA589" s="71">
        <v>76595</v>
      </c>
      <c r="AB589" s="71">
        <v>605506</v>
      </c>
      <c r="AC589" s="71">
        <v>109565718</v>
      </c>
      <c r="AD589" s="71">
        <v>43.297188692138008</v>
      </c>
      <c r="AE589" s="72"/>
      <c r="AF589" s="71">
        <v>289998760.16668868</v>
      </c>
      <c r="AG589" s="71">
        <v>43775095.780439883</v>
      </c>
      <c r="AH589" s="71">
        <v>5854169.294687992</v>
      </c>
      <c r="AI589" s="71">
        <v>1543918216.308099</v>
      </c>
      <c r="AJ589" s="71">
        <v>1443277103.6560349</v>
      </c>
      <c r="AK589" s="71">
        <v>0</v>
      </c>
      <c r="AL589" s="71">
        <v>0</v>
      </c>
      <c r="AM589" s="71">
        <v>83176471.358515382</v>
      </c>
      <c r="AN589" s="71">
        <v>0</v>
      </c>
      <c r="AO589" s="71">
        <v>0</v>
      </c>
      <c r="AP589" s="71">
        <v>3409999816.564466</v>
      </c>
      <c r="AQ589" s="72"/>
      <c r="AR589" s="71">
        <v>13907</v>
      </c>
      <c r="AS589" s="71">
        <v>1891</v>
      </c>
      <c r="AT589" s="71">
        <v>6</v>
      </c>
      <c r="AU589" s="71">
        <v>0</v>
      </c>
      <c r="AV589" s="71">
        <v>0</v>
      </c>
      <c r="AW589" s="71">
        <v>1</v>
      </c>
      <c r="AX589" s="71"/>
      <c r="AY589" s="72"/>
      <c r="AZ589" s="71">
        <v>60331.656000000003</v>
      </c>
      <c r="BA589" s="71">
        <v>151651.3600000001</v>
      </c>
      <c r="BB589" s="71">
        <v>11720.7</v>
      </c>
      <c r="BC589" s="71">
        <v>0</v>
      </c>
      <c r="BD589" s="71">
        <v>0</v>
      </c>
      <c r="BE589" s="71">
        <v>5580.8</v>
      </c>
      <c r="BF589" s="71"/>
      <c r="BG589" s="72"/>
      <c r="BH589" s="71">
        <v>0</v>
      </c>
      <c r="BI589" s="71">
        <v>0</v>
      </c>
      <c r="BJ589" s="71">
        <v>103.99299999999999</v>
      </c>
      <c r="BK589" s="71">
        <v>0</v>
      </c>
      <c r="BL589" s="71">
        <v>195.32400000000001</v>
      </c>
      <c r="BM589" s="71">
        <v>0</v>
      </c>
      <c r="BN589" s="72"/>
      <c r="BO589" s="71">
        <v>0</v>
      </c>
      <c r="BP589" s="71">
        <v>0</v>
      </c>
      <c r="BQ589" s="71">
        <v>9</v>
      </c>
      <c r="BR589" s="71">
        <v>0</v>
      </c>
      <c r="BS589" s="71">
        <v>24</v>
      </c>
      <c r="BT589" s="71">
        <v>0</v>
      </c>
      <c r="BU589"/>
      <c r="BV589" s="70">
        <v>249.83</v>
      </c>
      <c r="BW589" s="70">
        <v>0</v>
      </c>
      <c r="BX589" s="70">
        <v>46.805</v>
      </c>
      <c r="BY589" s="70">
        <v>0</v>
      </c>
      <c r="BZ589" s="70">
        <v>2.6819999999999999</v>
      </c>
      <c r="CA589" s="70">
        <v>0</v>
      </c>
      <c r="CB589" s="70">
        <v>0</v>
      </c>
      <c r="CC589" s="70">
        <v>0</v>
      </c>
      <c r="CD589" s="70">
        <v>0</v>
      </c>
    </row>
    <row r="590" spans="1:82">
      <c r="A590" s="70" t="s">
        <v>2192</v>
      </c>
      <c r="B590" s="70">
        <v>457</v>
      </c>
      <c r="C590" s="70">
        <v>15</v>
      </c>
      <c r="D590" s="70">
        <v>27</v>
      </c>
      <c r="E590" s="70">
        <v>2018</v>
      </c>
      <c r="F590" s="70" t="s">
        <v>183</v>
      </c>
      <c r="G590" s="70" t="s">
        <v>2177</v>
      </c>
      <c r="H590" s="70" t="s">
        <v>2178</v>
      </c>
      <c r="I590" s="148"/>
      <c r="J590" s="71">
        <v>172.78526835537275</v>
      </c>
      <c r="K590" s="71">
        <v>44.355246796488927</v>
      </c>
      <c r="L590" s="71">
        <v>25.295450399243457</v>
      </c>
      <c r="M590" s="71">
        <v>835.59384901468786</v>
      </c>
      <c r="N590" s="71">
        <v>557.75564351343667</v>
      </c>
      <c r="O590" s="71">
        <v>558.3266205517042</v>
      </c>
      <c r="P590" s="71">
        <v>366.67933092364422</v>
      </c>
      <c r="Q590" s="71">
        <v>38.322016667503199</v>
      </c>
      <c r="R590" s="71">
        <v>601.76466915713627</v>
      </c>
      <c r="S590" s="71">
        <v>39.770062735141003</v>
      </c>
      <c r="T590" s="72"/>
      <c r="U590" s="71">
        <v>35611078</v>
      </c>
      <c r="V590" s="71">
        <v>19438</v>
      </c>
      <c r="W590" s="71">
        <v>704</v>
      </c>
      <c r="X590" s="71">
        <v>261314</v>
      </c>
      <c r="Y590" s="71">
        <v>295748</v>
      </c>
      <c r="Z590" s="71">
        <v>340210</v>
      </c>
      <c r="AA590" s="71">
        <v>76713</v>
      </c>
      <c r="AB590" s="71">
        <v>604631</v>
      </c>
      <c r="AC590" s="71">
        <v>104403978</v>
      </c>
      <c r="AD590" s="71">
        <v>39.770062735141003</v>
      </c>
      <c r="AE590" s="72"/>
      <c r="AF590" s="71">
        <v>307097941.50892842</v>
      </c>
      <c r="AG590" s="71">
        <v>40131261.752428569</v>
      </c>
      <c r="AH590" s="71">
        <v>5195825.5301004266</v>
      </c>
      <c r="AI590" s="71">
        <v>1477682580.350338</v>
      </c>
      <c r="AJ590" s="71">
        <v>1332808081.2287869</v>
      </c>
      <c r="AK590" s="71">
        <v>0</v>
      </c>
      <c r="AL590" s="71">
        <v>0</v>
      </c>
      <c r="AM590" s="71">
        <v>83228128.720694974</v>
      </c>
      <c r="AN590" s="71">
        <v>0</v>
      </c>
      <c r="AO590" s="71">
        <v>0</v>
      </c>
      <c r="AP590" s="71">
        <v>3246143819.0912776</v>
      </c>
      <c r="AQ590" s="72"/>
      <c r="AR590" s="71">
        <v>14876</v>
      </c>
      <c r="AS590" s="71">
        <v>1964</v>
      </c>
      <c r="AT590" s="71">
        <v>6</v>
      </c>
      <c r="AU590" s="71">
        <v>0</v>
      </c>
      <c r="AV590" s="71">
        <v>0</v>
      </c>
      <c r="AW590" s="71">
        <v>2</v>
      </c>
      <c r="AX590" s="71"/>
      <c r="AY590" s="72"/>
      <c r="AZ590" s="71">
        <v>65294.508000000103</v>
      </c>
      <c r="BA590" s="71">
        <v>155736.06</v>
      </c>
      <c r="BB590" s="71">
        <v>11721</v>
      </c>
      <c r="BC590" s="71">
        <v>0</v>
      </c>
      <c r="BD590" s="71">
        <v>0</v>
      </c>
      <c r="BE590" s="71">
        <v>54580.800000000003</v>
      </c>
      <c r="BF590" s="71"/>
      <c r="BG590" s="72"/>
      <c r="BH590" s="71">
        <v>0</v>
      </c>
      <c r="BI590" s="71">
        <v>0</v>
      </c>
      <c r="BJ590" s="71">
        <v>106.4</v>
      </c>
      <c r="BK590" s="71">
        <v>0</v>
      </c>
      <c r="BL590" s="71">
        <v>174.54399999999998</v>
      </c>
      <c r="BM590" s="71">
        <v>0</v>
      </c>
      <c r="BN590" s="72"/>
      <c r="BO590" s="71">
        <v>0</v>
      </c>
      <c r="BP590" s="71">
        <v>0</v>
      </c>
      <c r="BQ590" s="71">
        <v>9</v>
      </c>
      <c r="BR590" s="71">
        <v>0</v>
      </c>
      <c r="BS590" s="71">
        <v>23</v>
      </c>
      <c r="BT590" s="71">
        <v>0</v>
      </c>
      <c r="BU590"/>
      <c r="BV590" s="70">
        <v>239.83600000000001</v>
      </c>
      <c r="BW590" s="70">
        <v>0</v>
      </c>
      <c r="BX590" s="70">
        <v>41.107999999999997</v>
      </c>
      <c r="BY590" s="70">
        <v>0</v>
      </c>
      <c r="BZ590" s="70">
        <v>0</v>
      </c>
      <c r="CA590" s="70">
        <v>0</v>
      </c>
      <c r="CB590" s="70">
        <v>0</v>
      </c>
      <c r="CC590" s="70">
        <v>0</v>
      </c>
      <c r="CD590" s="70">
        <v>0</v>
      </c>
    </row>
    <row r="591" spans="1:82">
      <c r="A591" s="70" t="s">
        <v>2193</v>
      </c>
      <c r="B591" s="70">
        <v>458</v>
      </c>
      <c r="C591" s="70">
        <v>16</v>
      </c>
      <c r="D591" s="70">
        <v>27</v>
      </c>
      <c r="E591" s="70">
        <v>2019</v>
      </c>
      <c r="F591" s="70" t="s">
        <v>158</v>
      </c>
      <c r="G591" s="70" t="s">
        <v>2177</v>
      </c>
      <c r="H591" s="70" t="s">
        <v>2178</v>
      </c>
      <c r="I591" s="148"/>
      <c r="J591" s="71">
        <v>180.81888841647441</v>
      </c>
      <c r="K591" s="71">
        <v>42.384283914848204</v>
      </c>
      <c r="L591" s="71">
        <v>25.836541071195636</v>
      </c>
      <c r="M591" s="71">
        <v>902.24243165779524</v>
      </c>
      <c r="N591" s="71">
        <v>616.52807866995886</v>
      </c>
      <c r="O591" s="71">
        <v>545.35535674999448</v>
      </c>
      <c r="P591" s="71">
        <v>359.42750987469526</v>
      </c>
      <c r="Q591" s="71">
        <v>37.178247417560499</v>
      </c>
      <c r="R591" s="71">
        <v>575.30396849859437</v>
      </c>
      <c r="S591" s="71">
        <v>36.051638635132498</v>
      </c>
      <c r="T591" s="72"/>
      <c r="U591" s="71">
        <v>35011761</v>
      </c>
      <c r="V591" s="71">
        <v>19438</v>
      </c>
      <c r="W591" s="71">
        <v>704</v>
      </c>
      <c r="X591" s="71">
        <v>261314</v>
      </c>
      <c r="Y591" s="71">
        <v>296974</v>
      </c>
      <c r="Z591" s="71">
        <v>341429</v>
      </c>
      <c r="AA591" s="71">
        <v>74633</v>
      </c>
      <c r="AB591" s="71">
        <v>602465</v>
      </c>
      <c r="AC591" s="71">
        <v>101447963</v>
      </c>
      <c r="AD591" s="71">
        <v>36.051638635132498</v>
      </c>
      <c r="AE591" s="72"/>
      <c r="AF591" s="71">
        <v>313690491.00949627</v>
      </c>
      <c r="AG591" s="71">
        <v>39129842.746484943</v>
      </c>
      <c r="AH591" s="71">
        <v>6009977.5177638642</v>
      </c>
      <c r="AI591" s="71">
        <v>1492903836.6691339</v>
      </c>
      <c r="AJ591" s="71">
        <v>1418051378.427027</v>
      </c>
      <c r="AK591" s="71">
        <v>0</v>
      </c>
      <c r="AL591" s="71">
        <v>0</v>
      </c>
      <c r="AM591" s="71">
        <v>82051197.645908222</v>
      </c>
      <c r="AN591" s="71">
        <v>0</v>
      </c>
      <c r="AO591" s="71">
        <v>0</v>
      </c>
      <c r="AP591" s="71">
        <v>3351836724.0158143</v>
      </c>
      <c r="AQ591" s="72"/>
      <c r="AR591" s="71">
        <v>15859</v>
      </c>
      <c r="AS591" s="71">
        <v>2012</v>
      </c>
      <c r="AT591" s="71">
        <v>6</v>
      </c>
      <c r="AU591" s="71">
        <v>0</v>
      </c>
      <c r="AV591" s="71">
        <v>0</v>
      </c>
      <c r="AW591" s="71">
        <v>2</v>
      </c>
      <c r="AX591" s="71"/>
      <c r="AY591" s="72"/>
      <c r="AZ591" s="71">
        <v>70491.628000000346</v>
      </c>
      <c r="BA591" s="71">
        <v>159692.46000000011</v>
      </c>
      <c r="BB591" s="71">
        <v>11720.7</v>
      </c>
      <c r="BC591" s="71">
        <v>0</v>
      </c>
      <c r="BD591" s="71">
        <v>0</v>
      </c>
      <c r="BE591" s="71">
        <v>54580.800000000003</v>
      </c>
      <c r="BF591" s="71"/>
      <c r="BG591" s="72"/>
      <c r="BH591" s="71">
        <v>0</v>
      </c>
      <c r="BI591" s="71">
        <v>0</v>
      </c>
      <c r="BJ591" s="71">
        <v>94.796999999999997</v>
      </c>
      <c r="BK591" s="71">
        <v>0</v>
      </c>
      <c r="BL591" s="71">
        <v>158.93199999999996</v>
      </c>
      <c r="BM591" s="71">
        <v>0</v>
      </c>
      <c r="BN591" s="72"/>
      <c r="BO591" s="71">
        <v>0</v>
      </c>
      <c r="BP591" s="71">
        <v>0</v>
      </c>
      <c r="BQ591" s="71">
        <v>9</v>
      </c>
      <c r="BR591" s="71">
        <v>0</v>
      </c>
      <c r="BS591" s="71">
        <v>24</v>
      </c>
      <c r="BT591" s="71">
        <v>0</v>
      </c>
      <c r="BU591"/>
      <c r="BV591" s="70">
        <v>206.79300000000001</v>
      </c>
      <c r="BW591" s="70">
        <v>0</v>
      </c>
      <c r="BX591" s="70">
        <v>46.936</v>
      </c>
      <c r="BY591" s="70">
        <v>0</v>
      </c>
      <c r="BZ591" s="70">
        <v>0</v>
      </c>
      <c r="CA591" s="70">
        <v>0</v>
      </c>
      <c r="CB591" s="70">
        <v>0</v>
      </c>
      <c r="CC591" s="70">
        <v>0</v>
      </c>
      <c r="CD591" s="70">
        <v>0</v>
      </c>
    </row>
    <row r="592" spans="1:82">
      <c r="A592" s="70" t="s">
        <v>2194</v>
      </c>
      <c r="B592" s="70">
        <v>459</v>
      </c>
      <c r="C592" s="70">
        <v>17</v>
      </c>
      <c r="D592" s="70">
        <v>27</v>
      </c>
      <c r="E592" s="70">
        <v>2020</v>
      </c>
      <c r="F592" s="70" t="s">
        <v>159</v>
      </c>
      <c r="G592" s="70" t="s">
        <v>2177</v>
      </c>
      <c r="H592" s="70" t="s">
        <v>2178</v>
      </c>
      <c r="I592" s="148"/>
      <c r="J592" s="71">
        <v>170.70083272421471</v>
      </c>
      <c r="K592" s="71">
        <v>48.810115585884709</v>
      </c>
      <c r="L592" s="71">
        <v>53.857427917293016</v>
      </c>
      <c r="M592" s="71">
        <v>875.17726223537966</v>
      </c>
      <c r="N592" s="71">
        <v>605.36460030966384</v>
      </c>
      <c r="O592" s="71">
        <v>481.31398632103787</v>
      </c>
      <c r="P592" s="71">
        <v>338.90671320126984</v>
      </c>
      <c r="Q592" s="71">
        <v>35.467587317726597</v>
      </c>
      <c r="R592" s="71">
        <v>576.55603634960016</v>
      </c>
      <c r="S592" s="71">
        <v>38.654851131320001</v>
      </c>
      <c r="T592" s="72"/>
      <c r="U592" s="71">
        <v>33874304</v>
      </c>
      <c r="V592" s="71">
        <v>19854</v>
      </c>
      <c r="W592" s="71">
        <v>1281</v>
      </c>
      <c r="X592" s="71">
        <v>259118</v>
      </c>
      <c r="Y592" s="71">
        <v>298857</v>
      </c>
      <c r="Z592" s="71">
        <v>343934</v>
      </c>
      <c r="AA592" s="71">
        <v>74798</v>
      </c>
      <c r="AB592" s="71">
        <v>601546</v>
      </c>
      <c r="AC592" s="71">
        <v>102205954.00000001</v>
      </c>
      <c r="AD592" s="71">
        <v>38.654851131320001</v>
      </c>
      <c r="AE592" s="72"/>
      <c r="AF592" s="71">
        <v>286340153.20066398</v>
      </c>
      <c r="AG592" s="71">
        <v>41880132.010678053</v>
      </c>
      <c r="AH592" s="71">
        <v>14514551.432471311</v>
      </c>
      <c r="AI592" s="71">
        <v>1394942311.1301401</v>
      </c>
      <c r="AJ592" s="71">
        <v>1314345750.1411171</v>
      </c>
      <c r="AK592" s="71"/>
      <c r="AL592" s="71"/>
      <c r="AM592" s="71">
        <v>78508436.315454215</v>
      </c>
      <c r="AN592" s="71"/>
      <c r="AO592" s="71"/>
      <c r="AP592" s="71">
        <v>3130531334.2305245</v>
      </c>
      <c r="AQ592" s="72"/>
      <c r="AR592" s="71">
        <v>16622</v>
      </c>
      <c r="AS592" s="71">
        <v>2141</v>
      </c>
      <c r="AT592" s="71">
        <v>6</v>
      </c>
      <c r="AU592" s="71">
        <v>0</v>
      </c>
      <c r="AV592" s="71">
        <v>0</v>
      </c>
      <c r="AW592" s="71">
        <v>2</v>
      </c>
      <c r="AX592" s="71"/>
      <c r="AY592" s="72"/>
      <c r="AZ592" s="71">
        <v>74538.24800000056</v>
      </c>
      <c r="BA592" s="71">
        <v>168379.4599999997</v>
      </c>
      <c r="BB592" s="71">
        <v>11720.7</v>
      </c>
      <c r="BC592" s="71">
        <v>0</v>
      </c>
      <c r="BD592" s="71">
        <v>0</v>
      </c>
      <c r="BE592" s="71">
        <v>54580.800000000003</v>
      </c>
      <c r="BF592" s="71"/>
      <c r="BG592" s="72"/>
      <c r="BH592" s="71">
        <v>0</v>
      </c>
      <c r="BI592" s="71">
        <v>0</v>
      </c>
      <c r="BJ592" s="71">
        <v>90.150999999999996</v>
      </c>
      <c r="BK592" s="71">
        <v>0</v>
      </c>
      <c r="BL592" s="71">
        <v>162.54600000000002</v>
      </c>
      <c r="BM592" s="71">
        <v>0</v>
      </c>
      <c r="BN592" s="72"/>
      <c r="BO592" s="71">
        <v>0</v>
      </c>
      <c r="BP592" s="71">
        <v>0</v>
      </c>
      <c r="BQ592" s="71">
        <v>9</v>
      </c>
      <c r="BR592" s="71">
        <v>0</v>
      </c>
      <c r="BS592" s="71">
        <v>23</v>
      </c>
      <c r="BT592" s="71">
        <v>0</v>
      </c>
      <c r="BU592"/>
      <c r="BV592" s="70">
        <v>205.75800000000001</v>
      </c>
      <c r="BW592" s="70">
        <v>0</v>
      </c>
      <c r="BX592" s="70">
        <v>46.939</v>
      </c>
      <c r="BY592" s="70">
        <v>0</v>
      </c>
      <c r="BZ592" s="70">
        <v>0</v>
      </c>
      <c r="CA592" s="70">
        <v>0</v>
      </c>
      <c r="CB592" s="70">
        <v>0</v>
      </c>
      <c r="CC592" s="70">
        <v>0</v>
      </c>
      <c r="CD592" s="70">
        <v>0</v>
      </c>
    </row>
    <row r="593" spans="1:82">
      <c r="A593" s="70" t="s">
        <v>2195</v>
      </c>
      <c r="B593" s="70">
        <v>459</v>
      </c>
      <c r="C593" s="70">
        <v>18</v>
      </c>
      <c r="D593" s="70">
        <v>27</v>
      </c>
      <c r="E593" s="70">
        <v>2021</v>
      </c>
      <c r="F593" s="70" t="s">
        <v>160</v>
      </c>
      <c r="G593" s="70" t="s">
        <v>2177</v>
      </c>
      <c r="H593" s="70" t="s">
        <v>2178</v>
      </c>
      <c r="I593" s="148"/>
      <c r="J593" s="71">
        <v>144.63340328856296</v>
      </c>
      <c r="K593" s="71">
        <v>49.533373169378585</v>
      </c>
      <c r="L593" s="71">
        <v>47.132717164602354</v>
      </c>
      <c r="M593" s="71">
        <v>825.13834406928038</v>
      </c>
      <c r="N593" s="71">
        <v>553.34701428831272</v>
      </c>
      <c r="O593" s="71">
        <v>469.51613452203446</v>
      </c>
      <c r="P593" s="71">
        <v>349.05798242019296</v>
      </c>
      <c r="Q593" s="71">
        <v>35.050831538613998</v>
      </c>
      <c r="R593" s="71">
        <v>541.87776555312746</v>
      </c>
      <c r="S593" s="71">
        <v>42.317864742529387</v>
      </c>
      <c r="T593" s="72"/>
      <c r="U593" s="71">
        <v>37260670</v>
      </c>
      <c r="V593" s="71">
        <v>19854</v>
      </c>
      <c r="W593" s="71">
        <v>1281</v>
      </c>
      <c r="X593" s="71">
        <v>259118</v>
      </c>
      <c r="Y593" s="71">
        <v>300643</v>
      </c>
      <c r="Z593" s="71">
        <v>345452</v>
      </c>
      <c r="AA593" s="71">
        <v>75121</v>
      </c>
      <c r="AB593" s="71">
        <v>600318</v>
      </c>
      <c r="AC593" s="71">
        <v>93188054.99999997</v>
      </c>
      <c r="AD593" s="71">
        <v>42.317864742529387</v>
      </c>
      <c r="AE593" s="72"/>
      <c r="AF593" s="71">
        <v>277217564.86111701</v>
      </c>
      <c r="AG593" s="71">
        <v>42486811.62975122</v>
      </c>
      <c r="AH593" s="71">
        <v>13393109.916808331</v>
      </c>
      <c r="AI593" s="71">
        <v>1568524454.8166502</v>
      </c>
      <c r="AJ593" s="71">
        <v>1430667957.573426</v>
      </c>
      <c r="AK593" s="71">
        <v>0</v>
      </c>
      <c r="AL593" s="71">
        <v>0</v>
      </c>
      <c r="AM593" s="71">
        <v>78800074.601004645</v>
      </c>
      <c r="AN593" s="71">
        <v>0</v>
      </c>
      <c r="AO593" s="71">
        <v>0</v>
      </c>
      <c r="AP593" s="71">
        <v>3411089973.398757</v>
      </c>
      <c r="AQ593" s="72"/>
      <c r="AR593" s="71">
        <v>17443</v>
      </c>
      <c r="AS593" s="71">
        <v>2173</v>
      </c>
      <c r="AT593" s="71">
        <v>6</v>
      </c>
      <c r="AU593" s="71">
        <v>0</v>
      </c>
      <c r="AV593" s="71">
        <v>0</v>
      </c>
      <c r="AW593" s="71">
        <v>3</v>
      </c>
      <c r="AX593" s="71"/>
      <c r="AY593" s="72"/>
      <c r="AZ593" s="71">
        <v>79073.870000000563</v>
      </c>
      <c r="BA593" s="71">
        <v>170061.15999999971</v>
      </c>
      <c r="BB593" s="71">
        <v>11720.7</v>
      </c>
      <c r="BC593" s="71">
        <v>0</v>
      </c>
      <c r="BD593" s="71">
        <v>0</v>
      </c>
      <c r="BE593" s="71">
        <v>57292.911999999997</v>
      </c>
      <c r="BF593" s="71"/>
      <c r="BG593" s="72"/>
      <c r="BH593" s="71">
        <v>0</v>
      </c>
      <c r="BI593" s="71">
        <v>0</v>
      </c>
      <c r="BJ593" s="71">
        <v>95.566999999999993</v>
      </c>
      <c r="BK593" s="71">
        <v>0</v>
      </c>
      <c r="BL593" s="71">
        <v>164.964</v>
      </c>
      <c r="BM593" s="71">
        <v>0</v>
      </c>
      <c r="BN593" s="72"/>
      <c r="BO593" s="71">
        <v>0</v>
      </c>
      <c r="BP593" s="71">
        <v>0</v>
      </c>
      <c r="BQ593" s="71">
        <v>9</v>
      </c>
      <c r="BR593" s="71">
        <v>0</v>
      </c>
      <c r="BS593" s="71">
        <v>22</v>
      </c>
      <c r="BT593" s="71">
        <v>0</v>
      </c>
      <c r="BU593"/>
      <c r="BV593" s="70">
        <v>215.251</v>
      </c>
      <c r="BW593" s="70">
        <v>0</v>
      </c>
      <c r="BX593" s="70">
        <v>45.28</v>
      </c>
      <c r="BY593" s="70">
        <v>0</v>
      </c>
      <c r="BZ593" s="70">
        <v>0</v>
      </c>
      <c r="CA593" s="70">
        <v>0</v>
      </c>
      <c r="CB593" s="70">
        <v>0</v>
      </c>
      <c r="CC593" s="70">
        <v>0</v>
      </c>
      <c r="CD593" s="70">
        <v>0</v>
      </c>
    </row>
    <row r="594" spans="1:82">
      <c r="A594" s="70" t="s">
        <v>2196</v>
      </c>
      <c r="B594" s="70">
        <v>459</v>
      </c>
      <c r="C594" s="70">
        <v>19</v>
      </c>
      <c r="D594" s="70">
        <v>27</v>
      </c>
      <c r="E594" s="70">
        <v>2022</v>
      </c>
      <c r="F594" s="70" t="s">
        <v>161</v>
      </c>
      <c r="G594" s="70" t="s">
        <v>2177</v>
      </c>
      <c r="H594" s="70" t="s">
        <v>2178</v>
      </c>
      <c r="I594" s="148"/>
      <c r="J594" s="71">
        <v>185.20397265793997</v>
      </c>
      <c r="K594" s="71">
        <v>45.788596287206133</v>
      </c>
      <c r="L594" s="71">
        <v>46.657691823629669</v>
      </c>
      <c r="M594" s="71">
        <v>900.99333101257582</v>
      </c>
      <c r="N594" s="71">
        <v>753.9821194162655</v>
      </c>
      <c r="O594" s="71">
        <v>497.83636068928104</v>
      </c>
      <c r="P594" s="71">
        <v>347.67954769682052</v>
      </c>
      <c r="Q594" s="71">
        <v>35.19439342538022</v>
      </c>
      <c r="R594" s="71">
        <v>537.82060871856083</v>
      </c>
      <c r="S594" s="71">
        <v>41.788660181700003</v>
      </c>
      <c r="T594" s="72"/>
      <c r="U594" s="71">
        <v>41998920</v>
      </c>
      <c r="V594" s="71">
        <v>19854</v>
      </c>
      <c r="W594" s="71">
        <v>1281</v>
      </c>
      <c r="X594" s="71">
        <v>259118</v>
      </c>
      <c r="Y594" s="71">
        <v>302529</v>
      </c>
      <c r="Z594" s="71">
        <v>348014</v>
      </c>
      <c r="AA594" s="71">
        <v>75965</v>
      </c>
      <c r="AB594" s="71">
        <v>597834</v>
      </c>
      <c r="AC594" s="71">
        <v>93651962.999999985</v>
      </c>
      <c r="AD594" s="71">
        <v>41.788660181700003</v>
      </c>
      <c r="AE594" s="72"/>
      <c r="AF594" s="71">
        <v>285783132.7530508</v>
      </c>
      <c r="AG594" s="71">
        <v>34072483.385211244</v>
      </c>
      <c r="AH594" s="71">
        <v>14873969.895979721</v>
      </c>
      <c r="AI594" s="71">
        <v>1428079927.7009721</v>
      </c>
      <c r="AJ594" s="71">
        <v>1480937680.6334243</v>
      </c>
      <c r="AK594" s="71">
        <v>0</v>
      </c>
      <c r="AL594" s="71">
        <v>0</v>
      </c>
      <c r="AM594" s="71">
        <v>77196686.924583524</v>
      </c>
      <c r="AN594" s="71">
        <v>0</v>
      </c>
      <c r="AO594" s="71">
        <v>0</v>
      </c>
      <c r="AP594" s="71">
        <v>3320943881.2932215</v>
      </c>
      <c r="AQ594" s="72"/>
      <c r="AR594" s="71">
        <v>18358</v>
      </c>
      <c r="AS594" s="71">
        <v>2191</v>
      </c>
      <c r="AT594" s="71">
        <v>6</v>
      </c>
      <c r="AU594" s="71">
        <v>0</v>
      </c>
      <c r="AV594" s="71">
        <v>0</v>
      </c>
      <c r="AW594" s="71">
        <v>3</v>
      </c>
      <c r="AX594" s="71"/>
      <c r="AY594" s="72"/>
      <c r="AZ594" s="71">
        <v>84067.223000000726</v>
      </c>
      <c r="BA594" s="71">
        <v>171206.05999999965</v>
      </c>
      <c r="BB594" s="71">
        <v>11720.7</v>
      </c>
      <c r="BC594" s="71">
        <v>0</v>
      </c>
      <c r="BD594" s="71">
        <v>0</v>
      </c>
      <c r="BE594" s="71">
        <v>59215.862000000001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2197</v>
      </c>
      <c r="B595" s="70">
        <v>459</v>
      </c>
      <c r="C595" s="70">
        <v>20</v>
      </c>
      <c r="D595" s="70">
        <v>27</v>
      </c>
      <c r="E595" s="70">
        <v>2023</v>
      </c>
      <c r="F595" s="70" t="s">
        <v>1539</v>
      </c>
      <c r="G595" s="70" t="s">
        <v>2177</v>
      </c>
      <c r="H595" s="70" t="s">
        <v>2178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19351</v>
      </c>
      <c r="AS595" s="71">
        <v>2201</v>
      </c>
      <c r="AT595" s="71">
        <v>6</v>
      </c>
      <c r="AU595" s="71">
        <v>0</v>
      </c>
      <c r="AV595" s="71">
        <v>0</v>
      </c>
      <c r="AW595" s="71">
        <v>3</v>
      </c>
      <c r="AX595" s="71"/>
      <c r="AY595" s="72"/>
      <c r="AZ595" s="71">
        <v>89563.568000000931</v>
      </c>
      <c r="BA595" s="71">
        <v>175514.75999999963</v>
      </c>
      <c r="BB595" s="71">
        <v>11720.7</v>
      </c>
      <c r="BC595" s="71">
        <v>0</v>
      </c>
      <c r="BD595" s="71">
        <v>0</v>
      </c>
      <c r="BE595" s="71">
        <v>59215.862000000001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2198</v>
      </c>
      <c r="B596" s="70">
        <v>459</v>
      </c>
      <c r="C596" s="70">
        <v>21</v>
      </c>
      <c r="D596" s="70">
        <v>27</v>
      </c>
      <c r="E596" s="70">
        <v>2024</v>
      </c>
      <c r="F596" s="70" t="s">
        <v>1585</v>
      </c>
      <c r="G596" s="1064" t="s">
        <v>2177</v>
      </c>
      <c r="H596" s="70" t="s">
        <v>2178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2199</v>
      </c>
      <c r="B597" s="70">
        <v>1</v>
      </c>
      <c r="C597" s="70">
        <v>1</v>
      </c>
      <c r="D597" s="70">
        <v>1</v>
      </c>
      <c r="E597" s="70">
        <v>1990</v>
      </c>
      <c r="F597" s="70" t="s">
        <v>787</v>
      </c>
      <c r="G597" s="1064" t="s">
        <v>2200</v>
      </c>
      <c r="H597" s="70" t="s">
        <v>2201</v>
      </c>
      <c r="I597" s="148" t="s">
        <v>793</v>
      </c>
      <c r="J597" s="71">
        <v>451.64557925254502</v>
      </c>
      <c r="K597" s="71">
        <v>49.282106635123803</v>
      </c>
      <c r="L597" s="71">
        <v>0.76630822199959725</v>
      </c>
      <c r="M597" s="71">
        <v>359.32744844428589</v>
      </c>
      <c r="N597" s="71">
        <v>494.90295785115012</v>
      </c>
      <c r="O597" s="71">
        <v>269.02711905251277</v>
      </c>
      <c r="P597" s="71">
        <v>210.4104852922149</v>
      </c>
      <c r="Q597" s="71">
        <v>31.961293847904699</v>
      </c>
      <c r="R597" s="71">
        <v>0</v>
      </c>
      <c r="S597" s="71">
        <v>40.192878410008028</v>
      </c>
      <c r="T597" s="72"/>
      <c r="U597" s="71">
        <v>112661015</v>
      </c>
      <c r="V597" s="71">
        <v>18922</v>
      </c>
      <c r="W597" s="71">
        <v>7</v>
      </c>
      <c r="X597" s="71">
        <v>149882</v>
      </c>
      <c r="Y597" s="71">
        <v>216649</v>
      </c>
      <c r="Z597" s="71">
        <v>110654</v>
      </c>
      <c r="AA597" s="71">
        <v>51090</v>
      </c>
      <c r="AB597" s="71">
        <v>518943</v>
      </c>
      <c r="AC597" s="71">
        <v>0</v>
      </c>
      <c r="AD597" s="71">
        <v>40.192878410008028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2202</v>
      </c>
      <c r="B598" s="70">
        <v>2</v>
      </c>
      <c r="C598" s="70">
        <v>2</v>
      </c>
      <c r="D598" s="70">
        <v>1</v>
      </c>
      <c r="E598" s="70">
        <v>2005</v>
      </c>
      <c r="F598" s="70" t="s">
        <v>789</v>
      </c>
      <c r="G598" s="70" t="s">
        <v>2200</v>
      </c>
      <c r="H598" s="70" t="s">
        <v>2201</v>
      </c>
      <c r="I598" s="148"/>
      <c r="J598" s="71">
        <v>518.26278616516936</v>
      </c>
      <c r="K598" s="71">
        <v>28.117896086660121</v>
      </c>
      <c r="L598" s="71">
        <v>8.3252473011934419E-2</v>
      </c>
      <c r="M598" s="71">
        <v>563.5365791476047</v>
      </c>
      <c r="N598" s="71">
        <v>671.69058357939332</v>
      </c>
      <c r="O598" s="71">
        <v>251.1649703983781</v>
      </c>
      <c r="P598" s="71">
        <v>177.93422956828289</v>
      </c>
      <c r="Q598" s="71">
        <v>30.005827503905099</v>
      </c>
      <c r="R598" s="71">
        <v>0</v>
      </c>
      <c r="S598" s="71">
        <v>32.081930187239102</v>
      </c>
      <c r="T598" s="72"/>
      <c r="U598" s="71">
        <v>65859021</v>
      </c>
      <c r="V598" s="71">
        <v>13177</v>
      </c>
      <c r="W598" s="71">
        <v>1</v>
      </c>
      <c r="X598" s="71">
        <v>134206</v>
      </c>
      <c r="Y598" s="71">
        <v>253778</v>
      </c>
      <c r="Z598" s="71">
        <v>119546</v>
      </c>
      <c r="AA598" s="71">
        <v>35384</v>
      </c>
      <c r="AB598" s="71">
        <v>509313</v>
      </c>
      <c r="AC598" s="71">
        <v>0</v>
      </c>
      <c r="AD598" s="71">
        <v>32.081930187239102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2203</v>
      </c>
      <c r="B599" s="70">
        <v>3</v>
      </c>
      <c r="C599" s="70">
        <v>3</v>
      </c>
      <c r="D599" s="70">
        <v>1</v>
      </c>
      <c r="E599" s="70">
        <v>2006</v>
      </c>
      <c r="F599" s="70" t="s">
        <v>790</v>
      </c>
      <c r="G599" s="70" t="s">
        <v>2200</v>
      </c>
      <c r="H599" s="70" t="s">
        <v>2201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2204</v>
      </c>
      <c r="B600" s="70">
        <v>4</v>
      </c>
      <c r="C600" s="70">
        <v>4</v>
      </c>
      <c r="D600" s="70">
        <v>1</v>
      </c>
      <c r="E600" s="70">
        <v>2007</v>
      </c>
      <c r="F600" s="70" t="s">
        <v>791</v>
      </c>
      <c r="G600" s="70" t="s">
        <v>2200</v>
      </c>
      <c r="H600" s="70" t="s">
        <v>2201</v>
      </c>
      <c r="I600" s="148"/>
      <c r="J600" s="71">
        <v>634.7504511625466</v>
      </c>
      <c r="K600" s="71">
        <v>29.57977969578614</v>
      </c>
      <c r="L600" s="71">
        <v>1.116188390230705</v>
      </c>
      <c r="M600" s="71">
        <v>597.92526116860097</v>
      </c>
      <c r="N600" s="71">
        <v>725.51373213496277</v>
      </c>
      <c r="O600" s="71">
        <v>236.29963732972089</v>
      </c>
      <c r="P600" s="71">
        <v>174.10105908576111</v>
      </c>
      <c r="Q600" s="71">
        <v>31.9470978870593</v>
      </c>
      <c r="R600" s="71">
        <v>0</v>
      </c>
      <c r="S600" s="71">
        <v>34.632891652628217</v>
      </c>
      <c r="T600" s="72"/>
      <c r="U600" s="71">
        <v>69815006</v>
      </c>
      <c r="V600" s="71">
        <v>12480</v>
      </c>
      <c r="W600" s="71">
        <v>10</v>
      </c>
      <c r="X600" s="71">
        <v>152526</v>
      </c>
      <c r="Y600" s="71">
        <v>261161</v>
      </c>
      <c r="Z600" s="71">
        <v>116919</v>
      </c>
      <c r="AA600" s="71">
        <v>34094</v>
      </c>
      <c r="AB600" s="71">
        <v>513589</v>
      </c>
      <c r="AC600" s="71">
        <v>0</v>
      </c>
      <c r="AD600" s="71">
        <v>34.632891652628217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2205</v>
      </c>
      <c r="B601" s="70">
        <v>5</v>
      </c>
      <c r="C601" s="70">
        <v>5</v>
      </c>
      <c r="D601" s="70">
        <v>1</v>
      </c>
      <c r="E601" s="70">
        <v>2008</v>
      </c>
      <c r="F601" s="70" t="s">
        <v>792</v>
      </c>
      <c r="G601" s="70" t="s">
        <v>2200</v>
      </c>
      <c r="H601" s="70" t="s">
        <v>2201</v>
      </c>
      <c r="I601" s="148"/>
      <c r="J601" s="71">
        <v>470.66409132735788</v>
      </c>
      <c r="K601" s="71">
        <v>23.46446884325033</v>
      </c>
      <c r="L601" s="71">
        <v>0.99884765206458903</v>
      </c>
      <c r="M601" s="71">
        <v>596.66798750597263</v>
      </c>
      <c r="N601" s="71">
        <v>723.04702169072755</v>
      </c>
      <c r="O601" s="71">
        <v>224.61055538202339</v>
      </c>
      <c r="P601" s="71">
        <v>167.77162563934721</v>
      </c>
      <c r="Q601" s="71">
        <v>31.633068590418201</v>
      </c>
      <c r="R601" s="71">
        <v>0</v>
      </c>
      <c r="S601" s="71">
        <v>41.794561874571137</v>
      </c>
      <c r="T601" s="72"/>
      <c r="U601" s="71">
        <v>66017166</v>
      </c>
      <c r="V601" s="71">
        <v>12480</v>
      </c>
      <c r="W601" s="71">
        <v>10</v>
      </c>
      <c r="X601" s="71">
        <v>152526</v>
      </c>
      <c r="Y601" s="71">
        <v>264741</v>
      </c>
      <c r="Z601" s="71">
        <v>115036</v>
      </c>
      <c r="AA601" s="71">
        <v>32892</v>
      </c>
      <c r="AB601" s="71">
        <v>516905</v>
      </c>
      <c r="AC601" s="71">
        <v>0</v>
      </c>
      <c r="AD601" s="71">
        <v>41.794561874571137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2206</v>
      </c>
      <c r="B602" s="70">
        <v>6</v>
      </c>
      <c r="C602" s="70">
        <v>6</v>
      </c>
      <c r="D602" s="70">
        <v>1</v>
      </c>
      <c r="E602" s="70">
        <v>2009</v>
      </c>
      <c r="F602" s="70" t="s">
        <v>176</v>
      </c>
      <c r="G602" s="70" t="s">
        <v>2200</v>
      </c>
      <c r="H602" s="70" t="s">
        <v>2201</v>
      </c>
      <c r="I602" s="148"/>
      <c r="J602" s="71">
        <v>413.94682381968971</v>
      </c>
      <c r="K602" s="71">
        <v>22.424633899338609</v>
      </c>
      <c r="L602" s="71">
        <v>10.575597708315369</v>
      </c>
      <c r="M602" s="71">
        <v>569.11800558643063</v>
      </c>
      <c r="N602" s="71">
        <v>665.18897462628274</v>
      </c>
      <c r="O602" s="71">
        <v>223.56981110045081</v>
      </c>
      <c r="P602" s="71">
        <v>157.56964144091069</v>
      </c>
      <c r="Q602" s="71">
        <v>30.212139589438198</v>
      </c>
      <c r="R602" s="71">
        <v>0</v>
      </c>
      <c r="S602" s="71">
        <v>47.055309441186402</v>
      </c>
      <c r="T602" s="72"/>
      <c r="U602" s="71">
        <v>51136280</v>
      </c>
      <c r="V602" s="71">
        <v>13751</v>
      </c>
      <c r="W602" s="71">
        <v>102</v>
      </c>
      <c r="X602" s="71">
        <v>166237</v>
      </c>
      <c r="Y602" s="71">
        <v>266889</v>
      </c>
      <c r="Z602" s="71">
        <v>113020</v>
      </c>
      <c r="AA602" s="71">
        <v>31714</v>
      </c>
      <c r="AB602" s="71">
        <v>518242</v>
      </c>
      <c r="AC602" s="71">
        <v>0</v>
      </c>
      <c r="AD602" s="71">
        <v>47.055309441186402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170.24199999999999</v>
      </c>
      <c r="BK602" s="71">
        <v>0.16700000000000001</v>
      </c>
      <c r="BL602" s="71">
        <v>240.71300000000002</v>
      </c>
      <c r="BM602" s="71">
        <v>0</v>
      </c>
      <c r="BN602" s="72"/>
      <c r="BO602" s="71">
        <v>0</v>
      </c>
      <c r="BP602" s="71">
        <v>0</v>
      </c>
      <c r="BQ602" s="71">
        <v>9</v>
      </c>
      <c r="BR602" s="71">
        <v>1</v>
      </c>
      <c r="BS602" s="71">
        <v>14</v>
      </c>
      <c r="BT602" s="71">
        <v>0</v>
      </c>
      <c r="BU602"/>
      <c r="BV602" s="70">
        <v>321.09800000000001</v>
      </c>
      <c r="BW602" s="70">
        <v>0</v>
      </c>
      <c r="BX602" s="70">
        <v>57.1</v>
      </c>
      <c r="BY602" s="70">
        <v>3.621</v>
      </c>
      <c r="BZ602" s="70">
        <v>29.303000000000001</v>
      </c>
      <c r="CA602" s="70">
        <v>0</v>
      </c>
      <c r="CB602" s="70">
        <v>0</v>
      </c>
      <c r="CC602" s="70">
        <v>0</v>
      </c>
      <c r="CD602" s="70">
        <v>0</v>
      </c>
    </row>
    <row r="603" spans="1:82">
      <c r="A603" s="70" t="s">
        <v>2207</v>
      </c>
      <c r="B603" s="70">
        <v>7</v>
      </c>
      <c r="C603" s="70">
        <v>7</v>
      </c>
      <c r="D603" s="70">
        <v>1</v>
      </c>
      <c r="E603" s="70">
        <v>2010</v>
      </c>
      <c r="F603" s="70" t="s">
        <v>177</v>
      </c>
      <c r="G603" s="70" t="s">
        <v>2200</v>
      </c>
      <c r="H603" s="70" t="s">
        <v>2201</v>
      </c>
      <c r="I603" s="148"/>
      <c r="J603" s="71">
        <v>418.9511009927304</v>
      </c>
      <c r="K603" s="71">
        <v>20.102806877295979</v>
      </c>
      <c r="L603" s="71">
        <v>9.8781669225232775</v>
      </c>
      <c r="M603" s="71">
        <v>575.73839711369908</v>
      </c>
      <c r="N603" s="71">
        <v>675.63936892739343</v>
      </c>
      <c r="O603" s="71">
        <v>218.63121653081191</v>
      </c>
      <c r="P603" s="71">
        <v>158.98123412687889</v>
      </c>
      <c r="Q603" s="71">
        <v>31.4923174305085</v>
      </c>
      <c r="R603" s="71">
        <v>0</v>
      </c>
      <c r="S603" s="71">
        <v>56.739668929803422</v>
      </c>
      <c r="T603" s="72"/>
      <c r="U603" s="71">
        <v>55320906</v>
      </c>
      <c r="V603" s="71">
        <v>13751</v>
      </c>
      <c r="W603" s="71">
        <v>102</v>
      </c>
      <c r="X603" s="71">
        <v>166237</v>
      </c>
      <c r="Y603" s="71">
        <v>267397</v>
      </c>
      <c r="Z603" s="71">
        <v>111037</v>
      </c>
      <c r="AA603" s="71">
        <v>31199</v>
      </c>
      <c r="AB603" s="71">
        <v>517634</v>
      </c>
      <c r="AC603" s="71">
        <v>0</v>
      </c>
      <c r="AD603" s="71">
        <v>56.739668929803422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153.923</v>
      </c>
      <c r="BK603" s="71">
        <v>0.158</v>
      </c>
      <c r="BL603" s="71">
        <v>238.90899999999999</v>
      </c>
      <c r="BM603" s="71">
        <v>0</v>
      </c>
      <c r="BN603" s="72"/>
      <c r="BO603" s="71">
        <v>0</v>
      </c>
      <c r="BP603" s="71">
        <v>0</v>
      </c>
      <c r="BQ603" s="71">
        <v>9</v>
      </c>
      <c r="BR603" s="71">
        <v>1</v>
      </c>
      <c r="BS603" s="71">
        <v>14</v>
      </c>
      <c r="BT603" s="71">
        <v>0</v>
      </c>
      <c r="BU603"/>
      <c r="BV603" s="70">
        <v>295.05799999999999</v>
      </c>
      <c r="BW603" s="70">
        <v>0</v>
      </c>
      <c r="BX603" s="70">
        <v>65.3</v>
      </c>
      <c r="BY603" s="70">
        <v>3.5270000000000001</v>
      </c>
      <c r="BZ603" s="70">
        <v>29.105</v>
      </c>
      <c r="CA603" s="70">
        <v>0</v>
      </c>
      <c r="CB603" s="70">
        <v>0</v>
      </c>
      <c r="CC603" s="70">
        <v>0</v>
      </c>
      <c r="CD603" s="70">
        <v>0</v>
      </c>
    </row>
    <row r="604" spans="1:82">
      <c r="A604" s="70" t="s">
        <v>2208</v>
      </c>
      <c r="B604" s="70">
        <v>8</v>
      </c>
      <c r="C604" s="70">
        <v>8</v>
      </c>
      <c r="D604" s="70">
        <v>1</v>
      </c>
      <c r="E604" s="70">
        <v>2011</v>
      </c>
      <c r="F604" s="70" t="s">
        <v>178</v>
      </c>
      <c r="G604" s="70" t="s">
        <v>2200</v>
      </c>
      <c r="H604" s="70" t="s">
        <v>2201</v>
      </c>
      <c r="I604" s="148"/>
      <c r="J604" s="71">
        <v>321.98341459131848</v>
      </c>
      <c r="K604" s="71">
        <v>30.348228477695191</v>
      </c>
      <c r="L604" s="71">
        <v>4.3555650362417087</v>
      </c>
      <c r="M604" s="71">
        <v>732.12106122526882</v>
      </c>
      <c r="N604" s="71">
        <v>786.71636955108329</v>
      </c>
      <c r="O604" s="71">
        <v>212.17672977359646</v>
      </c>
      <c r="P604" s="71">
        <v>152.03641554824753</v>
      </c>
      <c r="Q604" s="71">
        <v>36.441744798922301</v>
      </c>
      <c r="R604" s="71">
        <v>0</v>
      </c>
      <c r="S604" s="71">
        <v>56.476353304455593</v>
      </c>
      <c r="T604" s="72"/>
      <c r="U604" s="71">
        <v>39947115</v>
      </c>
      <c r="V604" s="71">
        <v>13751</v>
      </c>
      <c r="W604" s="71">
        <v>102</v>
      </c>
      <c r="X604" s="71">
        <v>166237</v>
      </c>
      <c r="Y604" s="71">
        <v>269552</v>
      </c>
      <c r="Z604" s="71">
        <v>110100</v>
      </c>
      <c r="AA604" s="71">
        <v>30724</v>
      </c>
      <c r="AB604" s="71">
        <v>519283</v>
      </c>
      <c r="AC604" s="71">
        <v>0</v>
      </c>
      <c r="AD604" s="71">
        <v>56.476353304455593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125.98</v>
      </c>
      <c r="BK604" s="71">
        <v>0.64700000000000002</v>
      </c>
      <c r="BL604" s="71">
        <v>180.559</v>
      </c>
      <c r="BM604" s="71">
        <v>0</v>
      </c>
      <c r="BN604" s="72"/>
      <c r="BO604" s="71">
        <v>0</v>
      </c>
      <c r="BP604" s="71">
        <v>0</v>
      </c>
      <c r="BQ604" s="71">
        <v>8</v>
      </c>
      <c r="BR604" s="71">
        <v>1</v>
      </c>
      <c r="BS604" s="71">
        <v>13</v>
      </c>
      <c r="BT604" s="71">
        <v>0</v>
      </c>
      <c r="BU604"/>
      <c r="BV604" s="70">
        <v>244.98599999999999</v>
      </c>
      <c r="BW604" s="70">
        <v>0</v>
      </c>
      <c r="BX604" s="70">
        <v>62.2</v>
      </c>
      <c r="BY604" s="70">
        <v>0</v>
      </c>
      <c r="BZ604" s="70">
        <v>0</v>
      </c>
      <c r="CA604" s="70">
        <v>0</v>
      </c>
      <c r="CB604" s="70">
        <v>0</v>
      </c>
      <c r="CC604" s="70">
        <v>0</v>
      </c>
      <c r="CD604" s="70">
        <v>0</v>
      </c>
    </row>
    <row r="605" spans="1:82">
      <c r="A605" s="70" t="s">
        <v>2209</v>
      </c>
      <c r="B605" s="70">
        <v>9</v>
      </c>
      <c r="C605" s="70">
        <v>9</v>
      </c>
      <c r="D605" s="70">
        <v>1</v>
      </c>
      <c r="E605" s="70">
        <v>2012</v>
      </c>
      <c r="F605" s="70" t="s">
        <v>179</v>
      </c>
      <c r="G605" s="70" t="s">
        <v>2200</v>
      </c>
      <c r="H605" s="70" t="s">
        <v>2201</v>
      </c>
      <c r="I605" s="148"/>
      <c r="J605" s="71">
        <v>288.65509597760928</v>
      </c>
      <c r="K605" s="71">
        <v>29.936386070710601</v>
      </c>
      <c r="L605" s="71">
        <v>4.3122386317165677</v>
      </c>
      <c r="M605" s="71">
        <v>770.86047326730113</v>
      </c>
      <c r="N605" s="71">
        <v>864.54042510089403</v>
      </c>
      <c r="O605" s="71">
        <v>210.9181505346848</v>
      </c>
      <c r="P605" s="71">
        <v>150.87096968740747</v>
      </c>
      <c r="Q605" s="71">
        <v>40.995003064223901</v>
      </c>
      <c r="R605" s="71">
        <v>0</v>
      </c>
      <c r="S605" s="71">
        <v>57.124188543874617</v>
      </c>
      <c r="T605" s="72"/>
      <c r="U605" s="71">
        <v>38616613</v>
      </c>
      <c r="V605" s="71">
        <v>13751</v>
      </c>
      <c r="W605" s="71">
        <v>102</v>
      </c>
      <c r="X605" s="71">
        <v>166237</v>
      </c>
      <c r="Y605" s="71">
        <v>280567</v>
      </c>
      <c r="Z605" s="71">
        <v>110315</v>
      </c>
      <c r="AA605" s="71">
        <v>30316</v>
      </c>
      <c r="AB605" s="71">
        <v>537668</v>
      </c>
      <c r="AC605" s="71">
        <v>0</v>
      </c>
      <c r="AD605" s="71">
        <v>57.124188543874617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149.178</v>
      </c>
      <c r="BK605" s="71">
        <v>0.46300000000000002</v>
      </c>
      <c r="BL605" s="71">
        <v>164.172</v>
      </c>
      <c r="BM605" s="71">
        <v>0</v>
      </c>
      <c r="BN605" s="72"/>
      <c r="BO605" s="71">
        <v>0</v>
      </c>
      <c r="BP605" s="71">
        <v>0</v>
      </c>
      <c r="BQ605" s="71">
        <v>10</v>
      </c>
      <c r="BR605" s="71">
        <v>1</v>
      </c>
      <c r="BS605" s="71">
        <v>14</v>
      </c>
      <c r="BT605" s="71">
        <v>0</v>
      </c>
      <c r="BU605"/>
      <c r="BV605" s="70">
        <v>288.43400000000003</v>
      </c>
      <c r="BW605" s="70">
        <v>0</v>
      </c>
      <c r="BX605" s="70">
        <v>0</v>
      </c>
      <c r="BY605" s="70">
        <v>3.3860000000000001</v>
      </c>
      <c r="BZ605" s="70">
        <v>21.992999999999999</v>
      </c>
      <c r="CA605" s="70">
        <v>0</v>
      </c>
      <c r="CB605" s="70">
        <v>0</v>
      </c>
      <c r="CC605" s="70">
        <v>0</v>
      </c>
      <c r="CD605" s="70">
        <v>0</v>
      </c>
    </row>
    <row r="606" spans="1:82">
      <c r="A606" s="70" t="s">
        <v>2210</v>
      </c>
      <c r="B606" s="70">
        <v>10</v>
      </c>
      <c r="C606" s="70">
        <v>10</v>
      </c>
      <c r="D606" s="70">
        <v>1</v>
      </c>
      <c r="E606" s="70">
        <v>2013</v>
      </c>
      <c r="F606" s="70" t="s">
        <v>180</v>
      </c>
      <c r="G606" s="70" t="s">
        <v>2200</v>
      </c>
      <c r="H606" s="70" t="s">
        <v>2201</v>
      </c>
      <c r="I606" s="148"/>
      <c r="J606" s="71">
        <v>276.76568033654149</v>
      </c>
      <c r="K606" s="71">
        <v>25.814992135978009</v>
      </c>
      <c r="L606" s="71">
        <v>3.9522740744612568</v>
      </c>
      <c r="M606" s="71">
        <v>820.2104905206653</v>
      </c>
      <c r="N606" s="71">
        <v>837.30132854768317</v>
      </c>
      <c r="O606" s="71">
        <v>201.79005481270144</v>
      </c>
      <c r="P606" s="71">
        <v>149.9108712358188</v>
      </c>
      <c r="Q606" s="71">
        <v>41.774736846672702</v>
      </c>
      <c r="R606" s="71">
        <v>0</v>
      </c>
      <c r="S606" s="71">
        <v>62.105594225665342</v>
      </c>
      <c r="T606" s="72"/>
      <c r="U606" s="71">
        <v>35827044</v>
      </c>
      <c r="V606" s="71">
        <v>13751</v>
      </c>
      <c r="W606" s="71">
        <v>102</v>
      </c>
      <c r="X606" s="71">
        <v>166237</v>
      </c>
      <c r="Y606" s="71">
        <v>282640</v>
      </c>
      <c r="Z606" s="71">
        <v>110253</v>
      </c>
      <c r="AA606" s="71">
        <v>30010</v>
      </c>
      <c r="AB606" s="71">
        <v>540040</v>
      </c>
      <c r="AC606" s="71">
        <v>0</v>
      </c>
      <c r="AD606" s="71">
        <v>62.105594225665342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155.47499999999999</v>
      </c>
      <c r="BK606" s="71">
        <v>0.41499999999999998</v>
      </c>
      <c r="BL606" s="71">
        <v>251.99</v>
      </c>
      <c r="BM606" s="71">
        <v>0</v>
      </c>
      <c r="BN606" s="72"/>
      <c r="BO606" s="71">
        <v>0</v>
      </c>
      <c r="BP606" s="71">
        <v>0</v>
      </c>
      <c r="BQ606" s="71">
        <v>9</v>
      </c>
      <c r="BR606" s="71">
        <v>1</v>
      </c>
      <c r="BS606" s="71">
        <v>13</v>
      </c>
      <c r="BT606" s="71">
        <v>0</v>
      </c>
      <c r="BU606"/>
      <c r="BV606" s="70">
        <v>304.274</v>
      </c>
      <c r="BW606" s="70">
        <v>0</v>
      </c>
      <c r="BX606" s="70">
        <v>74.879000000000005</v>
      </c>
      <c r="BY606" s="70">
        <v>3.44</v>
      </c>
      <c r="BZ606" s="70">
        <v>25.286999999999999</v>
      </c>
      <c r="CA606" s="70">
        <v>0</v>
      </c>
      <c r="CB606" s="70">
        <v>0</v>
      </c>
      <c r="CC606" s="70">
        <v>0</v>
      </c>
      <c r="CD606" s="70">
        <v>0</v>
      </c>
    </row>
    <row r="607" spans="1:82">
      <c r="A607" s="70" t="s">
        <v>2211</v>
      </c>
      <c r="B607" s="70">
        <v>11</v>
      </c>
      <c r="C607" s="70">
        <v>11</v>
      </c>
      <c r="D607" s="70">
        <v>1</v>
      </c>
      <c r="E607" s="70">
        <v>2014</v>
      </c>
      <c r="F607" s="70" t="s">
        <v>181</v>
      </c>
      <c r="G607" s="70" t="s">
        <v>2200</v>
      </c>
      <c r="H607" s="70" t="s">
        <v>2201</v>
      </c>
      <c r="I607" s="148"/>
      <c r="J607" s="71">
        <v>286.78807091725491</v>
      </c>
      <c r="K607" s="71">
        <v>22.231585589187539</v>
      </c>
      <c r="L607" s="71">
        <v>2.300826132384274</v>
      </c>
      <c r="M607" s="71">
        <v>779.71220123195894</v>
      </c>
      <c r="N607" s="71">
        <v>761.4723786956946</v>
      </c>
      <c r="O607" s="71">
        <v>191.00562582990096</v>
      </c>
      <c r="P607" s="71">
        <v>148.84725728424911</v>
      </c>
      <c r="Q607" s="71">
        <v>40.387038113882902</v>
      </c>
      <c r="R607" s="71">
        <v>0</v>
      </c>
      <c r="S607" s="71">
        <v>58.961093940397127</v>
      </c>
      <c r="T607" s="72"/>
      <c r="U607" s="71">
        <v>42582847</v>
      </c>
      <c r="V607" s="71">
        <v>11323</v>
      </c>
      <c r="W607" s="71">
        <v>26</v>
      </c>
      <c r="X607" s="71">
        <v>174518</v>
      </c>
      <c r="Y607" s="71">
        <v>286513</v>
      </c>
      <c r="Z607" s="71">
        <v>109915</v>
      </c>
      <c r="AA607" s="71">
        <v>29643</v>
      </c>
      <c r="AB607" s="71">
        <v>544172</v>
      </c>
      <c r="AC607" s="71">
        <v>0</v>
      </c>
      <c r="AD607" s="71">
        <v>58.961093940397127</v>
      </c>
      <c r="AE607" s="72"/>
      <c r="AF607" s="71"/>
      <c r="AG607" s="71"/>
      <c r="AH607" s="71"/>
      <c r="AI607" s="71"/>
      <c r="AJ607" s="71"/>
      <c r="AK607" s="71"/>
      <c r="AL607" s="71"/>
      <c r="AM607" s="71"/>
      <c r="AN607" s="71"/>
      <c r="AO607" s="71"/>
      <c r="AP607" s="71"/>
      <c r="AQ607" s="72"/>
      <c r="AR607" s="71">
        <v>1864</v>
      </c>
      <c r="AS607" s="71">
        <v>107</v>
      </c>
      <c r="AT607" s="71">
        <v>0</v>
      </c>
      <c r="AU607" s="71">
        <v>0</v>
      </c>
      <c r="AV607" s="71">
        <v>0</v>
      </c>
      <c r="AW607" s="71">
        <v>1</v>
      </c>
      <c r="AX607" s="71"/>
      <c r="AY607" s="72"/>
      <c r="AZ607" s="71">
        <v>7022.1</v>
      </c>
      <c r="BA607" s="71">
        <v>1775.1</v>
      </c>
      <c r="BB607" s="71">
        <v>0</v>
      </c>
      <c r="BC607" s="71">
        <v>0</v>
      </c>
      <c r="BD607" s="71">
        <v>0</v>
      </c>
      <c r="BE607" s="71">
        <v>6864</v>
      </c>
      <c r="BF607" s="71"/>
      <c r="BG607" s="72"/>
      <c r="BH607" s="71">
        <v>0</v>
      </c>
      <c r="BI607" s="71">
        <v>0</v>
      </c>
      <c r="BJ607" s="71">
        <v>154.803</v>
      </c>
      <c r="BK607" s="71">
        <v>0.40799999999999997</v>
      </c>
      <c r="BL607" s="71">
        <v>231.30600000000001</v>
      </c>
      <c r="BM607" s="71">
        <v>0</v>
      </c>
      <c r="BN607" s="72"/>
      <c r="BO607" s="71">
        <v>0</v>
      </c>
      <c r="BP607" s="71">
        <v>0</v>
      </c>
      <c r="BQ607" s="71">
        <v>8</v>
      </c>
      <c r="BR607" s="71">
        <v>1</v>
      </c>
      <c r="BS607" s="71">
        <v>11</v>
      </c>
      <c r="BT607" s="71">
        <v>0</v>
      </c>
      <c r="BU607"/>
      <c r="BV607" s="70">
        <v>295.52300000000002</v>
      </c>
      <c r="BW607" s="70">
        <v>0</v>
      </c>
      <c r="BX607" s="70">
        <v>67.86</v>
      </c>
      <c r="BY607" s="70">
        <v>3.5369999999999999</v>
      </c>
      <c r="BZ607" s="70">
        <v>19.597000000000001</v>
      </c>
      <c r="CA607" s="70">
        <v>0</v>
      </c>
      <c r="CB607" s="70">
        <v>0</v>
      </c>
      <c r="CC607" s="70">
        <v>0</v>
      </c>
      <c r="CD607" s="70">
        <v>0</v>
      </c>
    </row>
    <row r="608" spans="1:82">
      <c r="A608" s="70" t="s">
        <v>2212</v>
      </c>
      <c r="B608" s="70">
        <v>12</v>
      </c>
      <c r="C608" s="70">
        <v>12</v>
      </c>
      <c r="D608" s="70">
        <v>1</v>
      </c>
      <c r="E608" s="70">
        <v>2015</v>
      </c>
      <c r="F608" s="70" t="s">
        <v>182</v>
      </c>
      <c r="G608" s="70" t="s">
        <v>2200</v>
      </c>
      <c r="H608" s="70" t="s">
        <v>2201</v>
      </c>
      <c r="I608" s="148"/>
      <c r="J608" s="71">
        <v>285.77248270938532</v>
      </c>
      <c r="K608" s="71">
        <v>23.64359424415867</v>
      </c>
      <c r="L608" s="71">
        <v>2.8679187176340188</v>
      </c>
      <c r="M608" s="71">
        <v>829.5665389397152</v>
      </c>
      <c r="N608" s="71">
        <v>772.78116793729134</v>
      </c>
      <c r="O608" s="71">
        <v>188.9387953136642</v>
      </c>
      <c r="P608" s="71">
        <v>147.2864063841042</v>
      </c>
      <c r="Q608" s="71">
        <v>40.014807083055402</v>
      </c>
      <c r="R608" s="71">
        <v>0</v>
      </c>
      <c r="S608" s="71">
        <v>63.033198529094463</v>
      </c>
      <c r="T608" s="72"/>
      <c r="U608" s="71">
        <v>38493420</v>
      </c>
      <c r="V608" s="71">
        <v>11323</v>
      </c>
      <c r="W608" s="71">
        <v>26</v>
      </c>
      <c r="X608" s="71">
        <v>174518</v>
      </c>
      <c r="Y608" s="71">
        <v>292068</v>
      </c>
      <c r="Z608" s="71">
        <v>109772</v>
      </c>
      <c r="AA608" s="71">
        <v>29309</v>
      </c>
      <c r="AB608" s="71">
        <v>550758</v>
      </c>
      <c r="AC608" s="71">
        <v>0</v>
      </c>
      <c r="AD608" s="71">
        <v>63.033198529094463</v>
      </c>
      <c r="AE608" s="72"/>
      <c r="AF608" s="71">
        <v>387088748.51627833</v>
      </c>
      <c r="AG608" s="71">
        <v>19597451.95726135</v>
      </c>
      <c r="AH608" s="71">
        <v>584509.45839886798</v>
      </c>
      <c r="AI608" s="71">
        <v>1021105049.550892</v>
      </c>
      <c r="AJ608" s="71">
        <v>1139982188.8652611</v>
      </c>
      <c r="AK608" s="71">
        <v>0</v>
      </c>
      <c r="AL608" s="71">
        <v>0</v>
      </c>
      <c r="AM608" s="71">
        <v>75479073.557083666</v>
      </c>
      <c r="AN608" s="71">
        <v>0</v>
      </c>
      <c r="AO608" s="71">
        <v>0</v>
      </c>
      <c r="AP608" s="71">
        <v>2643837021.9051752</v>
      </c>
      <c r="AQ608" s="72"/>
      <c r="AR608" s="71">
        <v>2035</v>
      </c>
      <c r="AS608" s="71">
        <v>150</v>
      </c>
      <c r="AT608" s="71">
        <v>0</v>
      </c>
      <c r="AU608" s="71">
        <v>0</v>
      </c>
      <c r="AV608" s="71">
        <v>0</v>
      </c>
      <c r="AW608" s="71">
        <v>1</v>
      </c>
      <c r="AX608" s="71"/>
      <c r="AY608" s="72"/>
      <c r="AZ608" s="71">
        <v>7748.5999999999995</v>
      </c>
      <c r="BA608" s="71">
        <v>2372.4</v>
      </c>
      <c r="BB608" s="71">
        <v>0</v>
      </c>
      <c r="BC608" s="71">
        <v>0</v>
      </c>
      <c r="BD608" s="71">
        <v>0</v>
      </c>
      <c r="BE608" s="71">
        <v>6864</v>
      </c>
      <c r="BF608" s="71"/>
      <c r="BG608" s="72"/>
      <c r="BH608" s="71">
        <v>0</v>
      </c>
      <c r="BI608" s="71">
        <v>0</v>
      </c>
      <c r="BJ608" s="71">
        <v>150.17099999999999</v>
      </c>
      <c r="BK608" s="71">
        <v>0.434</v>
      </c>
      <c r="BL608" s="71">
        <v>219.46899999999999</v>
      </c>
      <c r="BM608" s="71">
        <v>0</v>
      </c>
      <c r="BN608" s="72"/>
      <c r="BO608" s="71">
        <v>0</v>
      </c>
      <c r="BP608" s="71">
        <v>0</v>
      </c>
      <c r="BQ608" s="71">
        <v>8</v>
      </c>
      <c r="BR608" s="71">
        <v>1</v>
      </c>
      <c r="BS608" s="71">
        <v>12</v>
      </c>
      <c r="BT608" s="71">
        <v>0</v>
      </c>
      <c r="BU608"/>
      <c r="BV608" s="70">
        <v>287.404</v>
      </c>
      <c r="BW608" s="70">
        <v>0</v>
      </c>
      <c r="BX608" s="70">
        <v>63.933999999999997</v>
      </c>
      <c r="BY608" s="70">
        <v>4.1159999999999997</v>
      </c>
      <c r="BZ608" s="70">
        <v>14.62</v>
      </c>
      <c r="CA608" s="70">
        <v>0</v>
      </c>
      <c r="CB608" s="70">
        <v>0</v>
      </c>
      <c r="CC608" s="70">
        <v>0</v>
      </c>
      <c r="CD608" s="70">
        <v>0</v>
      </c>
    </row>
    <row r="609" spans="1:82">
      <c r="A609" s="70" t="s">
        <v>2213</v>
      </c>
      <c r="B609" s="70">
        <v>13</v>
      </c>
      <c r="C609" s="70">
        <v>13</v>
      </c>
      <c r="D609" s="70">
        <v>1</v>
      </c>
      <c r="E609" s="70">
        <v>2016</v>
      </c>
      <c r="F609" s="70" t="s">
        <v>155</v>
      </c>
      <c r="G609" s="70" t="s">
        <v>2200</v>
      </c>
      <c r="H609" s="70" t="s">
        <v>2201</v>
      </c>
      <c r="I609" s="148"/>
      <c r="J609" s="71">
        <v>222.65290681482065</v>
      </c>
      <c r="K609" s="71">
        <v>24.352626442888027</v>
      </c>
      <c r="L609" s="71">
        <v>3.2408719694217232</v>
      </c>
      <c r="M609" s="71">
        <v>638.98011344388647</v>
      </c>
      <c r="N609" s="71">
        <v>748.02546232456029</v>
      </c>
      <c r="O609" s="71">
        <v>187.01508420597838</v>
      </c>
      <c r="P609" s="71">
        <v>143.32743833285713</v>
      </c>
      <c r="Q609" s="71">
        <v>39.363864809783536</v>
      </c>
      <c r="R609" s="71">
        <v>0</v>
      </c>
      <c r="S609" s="71">
        <v>78.029070723736922</v>
      </c>
      <c r="T609" s="72"/>
      <c r="U609" s="71">
        <v>35068795</v>
      </c>
      <c r="V609" s="71">
        <v>11323</v>
      </c>
      <c r="W609" s="71">
        <v>26</v>
      </c>
      <c r="X609" s="71">
        <v>174518</v>
      </c>
      <c r="Y609" s="71">
        <v>298048</v>
      </c>
      <c r="Z609" s="71">
        <v>109990</v>
      </c>
      <c r="AA609" s="71">
        <v>29499</v>
      </c>
      <c r="AB609" s="71">
        <v>557309</v>
      </c>
      <c r="AC609" s="71">
        <v>0</v>
      </c>
      <c r="AD609" s="71">
        <v>78.029070723736922</v>
      </c>
      <c r="AE609" s="72"/>
      <c r="AF609" s="71">
        <v>320373398.84016329</v>
      </c>
      <c r="AG609" s="71">
        <v>19264815.061999772</v>
      </c>
      <c r="AH609" s="71">
        <v>502687.42665030132</v>
      </c>
      <c r="AI609" s="71">
        <v>987270238.92545569</v>
      </c>
      <c r="AJ609" s="71">
        <v>1049773243.76009</v>
      </c>
      <c r="AK609" s="71">
        <v>0</v>
      </c>
      <c r="AL609" s="71">
        <v>0</v>
      </c>
      <c r="AM609" s="71">
        <v>76436197.953348756</v>
      </c>
      <c r="AN609" s="71">
        <v>0</v>
      </c>
      <c r="AO609" s="71">
        <v>0</v>
      </c>
      <c r="AP609" s="71">
        <v>2453620581.9677076</v>
      </c>
      <c r="AQ609" s="72"/>
      <c r="AR609" s="71">
        <v>2161</v>
      </c>
      <c r="AS609" s="71">
        <v>183</v>
      </c>
      <c r="AT609" s="71">
        <v>0</v>
      </c>
      <c r="AU609" s="71">
        <v>0</v>
      </c>
      <c r="AV609" s="71">
        <v>0</v>
      </c>
      <c r="AW609" s="71">
        <v>1</v>
      </c>
      <c r="AX609" s="71"/>
      <c r="AY609" s="72"/>
      <c r="AZ609" s="71">
        <v>8295.2999999999993</v>
      </c>
      <c r="BA609" s="71">
        <v>3192.5</v>
      </c>
      <c r="BB609" s="71">
        <v>0</v>
      </c>
      <c r="BC609" s="71">
        <v>0</v>
      </c>
      <c r="BD609" s="71">
        <v>0</v>
      </c>
      <c r="BE609" s="71">
        <v>6864</v>
      </c>
      <c r="BF609" s="71"/>
      <c r="BG609" s="72"/>
      <c r="BH609" s="71">
        <v>0</v>
      </c>
      <c r="BI609" s="71">
        <v>0</v>
      </c>
      <c r="BJ609" s="71">
        <v>153.643</v>
      </c>
      <c r="BK609" s="71">
        <v>0.44500000000000001</v>
      </c>
      <c r="BL609" s="71">
        <v>198.68099999999998</v>
      </c>
      <c r="BM609" s="71">
        <v>0</v>
      </c>
      <c r="BN609" s="72"/>
      <c r="BO609" s="71">
        <v>0</v>
      </c>
      <c r="BP609" s="71">
        <v>0</v>
      </c>
      <c r="BQ609" s="71">
        <v>9</v>
      </c>
      <c r="BR609" s="71">
        <v>1</v>
      </c>
      <c r="BS609" s="71">
        <v>13</v>
      </c>
      <c r="BT609" s="71">
        <v>0</v>
      </c>
      <c r="BU609"/>
      <c r="BV609" s="70">
        <v>289.21800000000002</v>
      </c>
      <c r="BW609" s="70">
        <v>0</v>
      </c>
      <c r="BX609" s="70">
        <v>63.551000000000002</v>
      </c>
      <c r="BY609" s="70">
        <v>0</v>
      </c>
      <c r="BZ609" s="70">
        <v>0</v>
      </c>
      <c r="CA609" s="70">
        <v>0</v>
      </c>
      <c r="CB609" s="70">
        <v>0</v>
      </c>
      <c r="CC609" s="70">
        <v>0</v>
      </c>
      <c r="CD609" s="70">
        <v>0</v>
      </c>
    </row>
    <row r="610" spans="1:82">
      <c r="A610" s="70" t="s">
        <v>2214</v>
      </c>
      <c r="B610" s="70">
        <v>14</v>
      </c>
      <c r="C610" s="70">
        <v>14</v>
      </c>
      <c r="D610" s="70">
        <v>1</v>
      </c>
      <c r="E610" s="70">
        <v>2017</v>
      </c>
      <c r="F610" s="70" t="s">
        <v>156</v>
      </c>
      <c r="G610" s="70" t="s">
        <v>2200</v>
      </c>
      <c r="H610" s="70" t="s">
        <v>2201</v>
      </c>
      <c r="I610" s="148"/>
      <c r="J610" s="71">
        <v>222.32407197816795</v>
      </c>
      <c r="K610" s="71">
        <v>24.913164433813762</v>
      </c>
      <c r="L610" s="71">
        <v>2.6691762763423403</v>
      </c>
      <c r="M610" s="71">
        <v>641.05857290343545</v>
      </c>
      <c r="N610" s="71">
        <v>776.29371025383557</v>
      </c>
      <c r="O610" s="71">
        <v>183.95842599979773</v>
      </c>
      <c r="P610" s="71">
        <v>142.98437960027178</v>
      </c>
      <c r="Q610" s="71">
        <v>38.366538751907399</v>
      </c>
      <c r="R610" s="71">
        <v>0</v>
      </c>
      <c r="S610" s="71">
        <v>81.809530334276189</v>
      </c>
      <c r="T610" s="72"/>
      <c r="U610" s="71">
        <v>37825193</v>
      </c>
      <c r="V610" s="71">
        <v>11323</v>
      </c>
      <c r="W610" s="71">
        <v>26</v>
      </c>
      <c r="X610" s="71">
        <v>174518</v>
      </c>
      <c r="Y610" s="71">
        <v>303189</v>
      </c>
      <c r="Z610" s="71">
        <v>109987</v>
      </c>
      <c r="AA610" s="71">
        <v>29616</v>
      </c>
      <c r="AB610" s="71">
        <v>561713</v>
      </c>
      <c r="AC610" s="71">
        <v>0</v>
      </c>
      <c r="AD610" s="71">
        <v>81.809530334276189</v>
      </c>
      <c r="AE610" s="72"/>
      <c r="AF610" s="71">
        <v>328730538.61903548</v>
      </c>
      <c r="AG610" s="71">
        <v>20147681.63307653</v>
      </c>
      <c r="AH610" s="71">
        <v>562561.41953984625</v>
      </c>
      <c r="AI610" s="71">
        <v>1033284314.763514</v>
      </c>
      <c r="AJ610" s="71">
        <v>1151265011.8876829</v>
      </c>
      <c r="AK610" s="71">
        <v>0</v>
      </c>
      <c r="AL610" s="71">
        <v>0</v>
      </c>
      <c r="AM610" s="71">
        <v>77160763.48740679</v>
      </c>
      <c r="AN610" s="71">
        <v>0</v>
      </c>
      <c r="AO610" s="71">
        <v>0</v>
      </c>
      <c r="AP610" s="71">
        <v>2611150871.8102555</v>
      </c>
      <c r="AQ610" s="72"/>
      <c r="AR610" s="71">
        <v>2253</v>
      </c>
      <c r="AS610" s="71">
        <v>204</v>
      </c>
      <c r="AT610" s="71">
        <v>0</v>
      </c>
      <c r="AU610" s="71">
        <v>0</v>
      </c>
      <c r="AV610" s="71">
        <v>0</v>
      </c>
      <c r="AW610" s="71">
        <v>2</v>
      </c>
      <c r="AX610" s="71"/>
      <c r="AY610" s="72"/>
      <c r="AZ610" s="71">
        <v>8684.1</v>
      </c>
      <c r="BA610" s="71">
        <v>3490.5</v>
      </c>
      <c r="BB610" s="71">
        <v>0</v>
      </c>
      <c r="BC610" s="71">
        <v>0</v>
      </c>
      <c r="BD610" s="71">
        <v>0</v>
      </c>
      <c r="BE610" s="71">
        <v>6903.6</v>
      </c>
      <c r="BF610" s="71"/>
      <c r="BG610" s="72"/>
      <c r="BH610" s="71">
        <v>0</v>
      </c>
      <c r="BI610" s="71">
        <v>0</v>
      </c>
      <c r="BJ610" s="71">
        <v>148.78800000000001</v>
      </c>
      <c r="BK610" s="71">
        <v>0.40699999999999997</v>
      </c>
      <c r="BL610" s="71">
        <v>172.83600000000001</v>
      </c>
      <c r="BM610" s="71">
        <v>0</v>
      </c>
      <c r="BN610" s="72"/>
      <c r="BO610" s="71">
        <v>0</v>
      </c>
      <c r="BP610" s="71">
        <v>0</v>
      </c>
      <c r="BQ610" s="71">
        <v>9</v>
      </c>
      <c r="BR610" s="71">
        <v>1</v>
      </c>
      <c r="BS610" s="71">
        <v>13</v>
      </c>
      <c r="BT610" s="71">
        <v>0</v>
      </c>
      <c r="BU610"/>
      <c r="BV610" s="70">
        <v>243.13200000000001</v>
      </c>
      <c r="BW610" s="70">
        <v>0</v>
      </c>
      <c r="BX610" s="70">
        <v>60.573999999999998</v>
      </c>
      <c r="BY610" s="70">
        <v>4.0999999999999996</v>
      </c>
      <c r="BZ610" s="70">
        <v>14.225</v>
      </c>
      <c r="CA610" s="70">
        <v>0</v>
      </c>
      <c r="CB610" s="70">
        <v>0</v>
      </c>
      <c r="CC610" s="70">
        <v>0</v>
      </c>
      <c r="CD610" s="70">
        <v>0</v>
      </c>
    </row>
    <row r="611" spans="1:82">
      <c r="A611" s="70" t="s">
        <v>2215</v>
      </c>
      <c r="B611" s="70">
        <v>15</v>
      </c>
      <c r="C611" s="70">
        <v>15</v>
      </c>
      <c r="D611" s="70">
        <v>1</v>
      </c>
      <c r="E611" s="70">
        <v>2018</v>
      </c>
      <c r="F611" s="70" t="s">
        <v>183</v>
      </c>
      <c r="G611" s="70" t="s">
        <v>2200</v>
      </c>
      <c r="H611" s="70" t="s">
        <v>2201</v>
      </c>
      <c r="I611" s="148"/>
      <c r="J611" s="71">
        <v>205.14259886034623</v>
      </c>
      <c r="K611" s="71">
        <v>23.421421235865537</v>
      </c>
      <c r="L611" s="71">
        <v>2.4944254104453636</v>
      </c>
      <c r="M611" s="71">
        <v>636.17051147391226</v>
      </c>
      <c r="N611" s="71">
        <v>753.04340877110428</v>
      </c>
      <c r="O611" s="71">
        <v>179.29274064628811</v>
      </c>
      <c r="P611" s="71">
        <v>141.20736764494018</v>
      </c>
      <c r="Q611" s="71">
        <v>35.9299606349011</v>
      </c>
      <c r="R611" s="71">
        <v>0</v>
      </c>
      <c r="S611" s="71">
        <v>84.932524383707161</v>
      </c>
      <c r="T611" s="72"/>
      <c r="U611" s="71">
        <v>35261953</v>
      </c>
      <c r="V611" s="71">
        <v>11323</v>
      </c>
      <c r="W611" s="71">
        <v>26</v>
      </c>
      <c r="X611" s="71">
        <v>174518</v>
      </c>
      <c r="Y611" s="71">
        <v>309133</v>
      </c>
      <c r="Z611" s="71">
        <v>109250</v>
      </c>
      <c r="AA611" s="71">
        <v>29542</v>
      </c>
      <c r="AB611" s="71">
        <v>566890</v>
      </c>
      <c r="AC611" s="71">
        <v>0</v>
      </c>
      <c r="AD611" s="71">
        <v>84.932524383707161</v>
      </c>
      <c r="AE611" s="72"/>
      <c r="AF611" s="71">
        <v>298067549.72822791</v>
      </c>
      <c r="AG611" s="71">
        <v>17869545.068025421</v>
      </c>
      <c r="AH611" s="71">
        <v>535849.43616500637</v>
      </c>
      <c r="AI611" s="71">
        <v>989479528.82607174</v>
      </c>
      <c r="AJ611" s="71">
        <v>1095187527.338026</v>
      </c>
      <c r="AK611" s="71">
        <v>0</v>
      </c>
      <c r="AL611" s="71">
        <v>0</v>
      </c>
      <c r="AM611" s="71">
        <v>78033038.151326612</v>
      </c>
      <c r="AN611" s="71">
        <v>0</v>
      </c>
      <c r="AO611" s="71">
        <v>0</v>
      </c>
      <c r="AP611" s="71">
        <v>2479173038.5478425</v>
      </c>
      <c r="AQ611" s="72"/>
      <c r="AR611" s="71">
        <v>2345</v>
      </c>
      <c r="AS611" s="71">
        <v>230</v>
      </c>
      <c r="AT611" s="71">
        <v>0</v>
      </c>
      <c r="AU611" s="71">
        <v>0</v>
      </c>
      <c r="AV611" s="71">
        <v>0</v>
      </c>
      <c r="AW611" s="71">
        <v>2</v>
      </c>
      <c r="AX611" s="71"/>
      <c r="AY611" s="72"/>
      <c r="AZ611" s="71">
        <v>9101.2999999999993</v>
      </c>
      <c r="BA611" s="71">
        <v>3878.9</v>
      </c>
      <c r="BB611" s="71">
        <v>0</v>
      </c>
      <c r="BC611" s="71">
        <v>0</v>
      </c>
      <c r="BD611" s="71">
        <v>0</v>
      </c>
      <c r="BE611" s="71">
        <v>6904</v>
      </c>
      <c r="BF611" s="71"/>
      <c r="BG611" s="72"/>
      <c r="BH611" s="71">
        <v>0</v>
      </c>
      <c r="BI611" s="71">
        <v>0</v>
      </c>
      <c r="BJ611" s="71">
        <v>146.78</v>
      </c>
      <c r="BK611" s="71">
        <v>0.432</v>
      </c>
      <c r="BL611" s="71">
        <v>225.98000000000002</v>
      </c>
      <c r="BM611" s="71">
        <v>0</v>
      </c>
      <c r="BN611" s="72"/>
      <c r="BO611" s="71">
        <v>0</v>
      </c>
      <c r="BP611" s="71">
        <v>0</v>
      </c>
      <c r="BQ611" s="71">
        <v>10</v>
      </c>
      <c r="BR611" s="71">
        <v>1</v>
      </c>
      <c r="BS611" s="71">
        <v>13</v>
      </c>
      <c r="BT611" s="71">
        <v>0</v>
      </c>
      <c r="BU611"/>
      <c r="BV611" s="70">
        <v>278.96199999999999</v>
      </c>
      <c r="BW611" s="70">
        <v>0</v>
      </c>
      <c r="BX611" s="70">
        <v>76.495999999999995</v>
      </c>
      <c r="BY611" s="70">
        <v>3.8660000000000001</v>
      </c>
      <c r="BZ611" s="70">
        <v>13.868</v>
      </c>
      <c r="CA611" s="70">
        <v>0</v>
      </c>
      <c r="CB611" s="70">
        <v>0</v>
      </c>
      <c r="CC611" s="70">
        <v>0</v>
      </c>
      <c r="CD611" s="70">
        <v>0</v>
      </c>
    </row>
    <row r="612" spans="1:82">
      <c r="A612" s="70" t="s">
        <v>2216</v>
      </c>
      <c r="B612" s="70">
        <v>16</v>
      </c>
      <c r="C612" s="70">
        <v>16</v>
      </c>
      <c r="D612" s="70">
        <v>1</v>
      </c>
      <c r="E612" s="70">
        <v>2019</v>
      </c>
      <c r="F612" s="70" t="s">
        <v>158</v>
      </c>
      <c r="G612" s="70" t="s">
        <v>2200</v>
      </c>
      <c r="H612" s="70" t="s">
        <v>2201</v>
      </c>
      <c r="I612" s="148"/>
      <c r="J612" s="71">
        <v>188.10503435162047</v>
      </c>
      <c r="K612" s="71">
        <v>21.209535728160173</v>
      </c>
      <c r="L612" s="71">
        <v>2.5291915172070123</v>
      </c>
      <c r="M612" s="71">
        <v>615.52332843082127</v>
      </c>
      <c r="N612" s="71">
        <v>717.54669746683578</v>
      </c>
      <c r="O612" s="71">
        <v>173.40955121246259</v>
      </c>
      <c r="P612" s="71">
        <v>142.00740937219646</v>
      </c>
      <c r="Q612" s="71">
        <v>35.258565907986501</v>
      </c>
      <c r="R612" s="71">
        <v>0</v>
      </c>
      <c r="S612" s="71">
        <v>85.512938433503123</v>
      </c>
      <c r="T612" s="72"/>
      <c r="U612" s="71">
        <v>33808928</v>
      </c>
      <c r="V612" s="71">
        <v>11323</v>
      </c>
      <c r="W612" s="71">
        <v>26</v>
      </c>
      <c r="X612" s="71">
        <v>174518</v>
      </c>
      <c r="Y612" s="71">
        <v>314492</v>
      </c>
      <c r="Z612" s="71">
        <v>108566</v>
      </c>
      <c r="AA612" s="71">
        <v>29487</v>
      </c>
      <c r="AB612" s="71">
        <v>571357</v>
      </c>
      <c r="AC612" s="71">
        <v>0</v>
      </c>
      <c r="AD612" s="71">
        <v>85.512938433503123</v>
      </c>
      <c r="AE612" s="72"/>
      <c r="AF612" s="71">
        <v>287529595.91527402</v>
      </c>
      <c r="AG612" s="71">
        <v>17235759.657445021</v>
      </c>
      <c r="AH612" s="71">
        <v>569594.87700238929</v>
      </c>
      <c r="AI612" s="71">
        <v>999052097.98868704</v>
      </c>
      <c r="AJ612" s="71">
        <v>1082458006.5614491</v>
      </c>
      <c r="AK612" s="71">
        <v>0</v>
      </c>
      <c r="AL612" s="71">
        <v>0</v>
      </c>
      <c r="AM612" s="71">
        <v>77814522.226806834</v>
      </c>
      <c r="AN612" s="71">
        <v>0</v>
      </c>
      <c r="AO612" s="71">
        <v>0</v>
      </c>
      <c r="AP612" s="71">
        <v>2464659577.2266641</v>
      </c>
      <c r="AQ612" s="72"/>
      <c r="AR612" s="71">
        <v>2473</v>
      </c>
      <c r="AS612" s="71">
        <v>244</v>
      </c>
      <c r="AT612" s="71">
        <v>0</v>
      </c>
      <c r="AU612" s="71">
        <v>0</v>
      </c>
      <c r="AV612" s="71">
        <v>0</v>
      </c>
      <c r="AW612" s="71">
        <v>2</v>
      </c>
      <c r="AX612" s="71"/>
      <c r="AY612" s="72"/>
      <c r="AZ612" s="71">
        <v>9628.1000000000022</v>
      </c>
      <c r="BA612" s="71">
        <v>4081.699999999998</v>
      </c>
      <c r="BB612" s="71">
        <v>0</v>
      </c>
      <c r="BC612" s="71">
        <v>0</v>
      </c>
      <c r="BD612" s="71">
        <v>0</v>
      </c>
      <c r="BE612" s="71">
        <v>6903.6</v>
      </c>
      <c r="BF612" s="71"/>
      <c r="BG612" s="72"/>
      <c r="BH612" s="71">
        <v>0</v>
      </c>
      <c r="BI612" s="71">
        <v>0</v>
      </c>
      <c r="BJ612" s="71">
        <v>130.94499999999999</v>
      </c>
      <c r="BK612" s="71">
        <v>0.41199999999999998</v>
      </c>
      <c r="BL612" s="71">
        <v>217.14</v>
      </c>
      <c r="BM612" s="71">
        <v>0</v>
      </c>
      <c r="BN612" s="72"/>
      <c r="BO612" s="71">
        <v>0</v>
      </c>
      <c r="BP612" s="71">
        <v>0</v>
      </c>
      <c r="BQ612" s="71">
        <v>10</v>
      </c>
      <c r="BR612" s="71">
        <v>1</v>
      </c>
      <c r="BS612" s="71">
        <v>13</v>
      </c>
      <c r="BT612" s="71">
        <v>0</v>
      </c>
      <c r="BU612"/>
      <c r="BV612" s="70">
        <v>258.73099999999999</v>
      </c>
      <c r="BW612" s="70">
        <v>0</v>
      </c>
      <c r="BX612" s="70">
        <v>74.628</v>
      </c>
      <c r="BY612" s="70">
        <v>3.9430000000000001</v>
      </c>
      <c r="BZ612" s="70">
        <v>11.195</v>
      </c>
      <c r="CA612" s="70">
        <v>0</v>
      </c>
      <c r="CB612" s="70">
        <v>0</v>
      </c>
      <c r="CC612" s="70">
        <v>0</v>
      </c>
      <c r="CD612" s="70">
        <v>0</v>
      </c>
    </row>
    <row r="613" spans="1:82">
      <c r="A613" s="70" t="s">
        <v>2217</v>
      </c>
      <c r="B613" s="70">
        <v>17</v>
      </c>
      <c r="C613" s="70">
        <v>17</v>
      </c>
      <c r="D613" s="70">
        <v>1</v>
      </c>
      <c r="E613" s="70">
        <v>2020</v>
      </c>
      <c r="F613" s="70" t="s">
        <v>159</v>
      </c>
      <c r="G613" s="70" t="s">
        <v>2200</v>
      </c>
      <c r="H613" s="70" t="s">
        <v>2201</v>
      </c>
      <c r="I613" s="148"/>
      <c r="J613" s="71">
        <v>157.2632778950524</v>
      </c>
      <c r="K613" s="71">
        <v>21.873003941824994</v>
      </c>
      <c r="L613" s="71">
        <v>6.4182195863255673</v>
      </c>
      <c r="M613" s="71">
        <v>537.47600848925936</v>
      </c>
      <c r="N613" s="71">
        <v>724.30488308153372</v>
      </c>
      <c r="O613" s="71">
        <v>150.80753606190146</v>
      </c>
      <c r="P613" s="71">
        <v>133.56815688200533</v>
      </c>
      <c r="Q613" s="71">
        <v>33.620170971468298</v>
      </c>
      <c r="R613" s="71">
        <v>0</v>
      </c>
      <c r="S613" s="71">
        <v>80.183005165985151</v>
      </c>
      <c r="T613" s="72"/>
      <c r="U613" s="71">
        <v>31043956</v>
      </c>
      <c r="V613" s="71">
        <v>11575</v>
      </c>
      <c r="W613" s="71">
        <v>81</v>
      </c>
      <c r="X613" s="71">
        <v>174612</v>
      </c>
      <c r="Y613" s="71">
        <v>315872</v>
      </c>
      <c r="Z613" s="71">
        <v>107763</v>
      </c>
      <c r="AA613" s="71">
        <v>29479</v>
      </c>
      <c r="AB613" s="71">
        <v>570213</v>
      </c>
      <c r="AC613" s="71">
        <v>0</v>
      </c>
      <c r="AD613" s="71">
        <v>80.183005165985151</v>
      </c>
      <c r="AE613" s="72"/>
      <c r="AF613" s="71">
        <v>247324014.7182394</v>
      </c>
      <c r="AG613" s="71">
        <v>16734273.614707831</v>
      </c>
      <c r="AH613" s="71">
        <v>1501409.6233762733</v>
      </c>
      <c r="AI613" s="71">
        <v>885910811.70365155</v>
      </c>
      <c r="AJ613" s="71">
        <v>1121472625.438591</v>
      </c>
      <c r="AK613" s="71"/>
      <c r="AL613" s="71"/>
      <c r="AM613" s="71">
        <v>74419131.698563531</v>
      </c>
      <c r="AN613" s="71"/>
      <c r="AO613" s="71"/>
      <c r="AP613" s="71">
        <v>2347362266.7971296</v>
      </c>
      <c r="AQ613" s="72"/>
      <c r="AR613" s="71">
        <v>2576</v>
      </c>
      <c r="AS613" s="71">
        <v>252</v>
      </c>
      <c r="AT613" s="71">
        <v>0</v>
      </c>
      <c r="AU613" s="71">
        <v>0</v>
      </c>
      <c r="AV613" s="71">
        <v>0</v>
      </c>
      <c r="AW613" s="71">
        <v>2</v>
      </c>
      <c r="AX613" s="71"/>
      <c r="AY613" s="72"/>
      <c r="AZ613" s="71">
        <v>10107.099999999989</v>
      </c>
      <c r="BA613" s="71">
        <v>4185.1999999999971</v>
      </c>
      <c r="BB613" s="71">
        <v>0</v>
      </c>
      <c r="BC613" s="71">
        <v>0</v>
      </c>
      <c r="BD613" s="71">
        <v>0</v>
      </c>
      <c r="BE613" s="71">
        <v>6903.6</v>
      </c>
      <c r="BF613" s="71"/>
      <c r="BG613" s="72"/>
      <c r="BH613" s="71">
        <v>0</v>
      </c>
      <c r="BI613" s="71">
        <v>0</v>
      </c>
      <c r="BJ613" s="71">
        <v>101.509</v>
      </c>
      <c r="BK613" s="71">
        <v>0.34899999999999998</v>
      </c>
      <c r="BL613" s="71">
        <v>201.51999999999998</v>
      </c>
      <c r="BM613" s="71">
        <v>0</v>
      </c>
      <c r="BN613" s="72"/>
      <c r="BO613" s="71">
        <v>0</v>
      </c>
      <c r="BP613" s="71">
        <v>0</v>
      </c>
      <c r="BQ613" s="71">
        <v>9</v>
      </c>
      <c r="BR613" s="71">
        <v>1</v>
      </c>
      <c r="BS613" s="71">
        <v>13</v>
      </c>
      <c r="BT613" s="71">
        <v>0</v>
      </c>
      <c r="BU613"/>
      <c r="BV613" s="70">
        <v>222.31800000000001</v>
      </c>
      <c r="BW613" s="70">
        <v>0</v>
      </c>
      <c r="BX613" s="70">
        <v>65.358000000000004</v>
      </c>
      <c r="BY613" s="70">
        <v>3.9660000000000002</v>
      </c>
      <c r="BZ613" s="70">
        <v>11.736000000000001</v>
      </c>
      <c r="CA613" s="70">
        <v>0</v>
      </c>
      <c r="CB613" s="70">
        <v>0</v>
      </c>
      <c r="CC613" s="70">
        <v>0</v>
      </c>
      <c r="CD613" s="70">
        <v>0</v>
      </c>
    </row>
    <row r="614" spans="1:82">
      <c r="A614" s="70" t="s">
        <v>2218</v>
      </c>
      <c r="B614" s="70">
        <v>17</v>
      </c>
      <c r="C614" s="70">
        <v>18</v>
      </c>
      <c r="D614" s="70">
        <v>1</v>
      </c>
      <c r="E614" s="70">
        <v>2021</v>
      </c>
      <c r="F614" s="70" t="s">
        <v>160</v>
      </c>
      <c r="G614" s="70" t="s">
        <v>2200</v>
      </c>
      <c r="H614" s="70" t="s">
        <v>2201</v>
      </c>
      <c r="I614" s="148"/>
      <c r="J614" s="71">
        <v>185.55056210893835</v>
      </c>
      <c r="K614" s="71">
        <v>25.052160191708314</v>
      </c>
      <c r="L614" s="71">
        <v>6.8986967729069075</v>
      </c>
      <c r="M614" s="71">
        <v>587.87622869802522</v>
      </c>
      <c r="N614" s="71">
        <v>731.53265602918145</v>
      </c>
      <c r="O614" s="71">
        <v>146.91848822246899</v>
      </c>
      <c r="P614" s="71">
        <v>135.99697860084675</v>
      </c>
      <c r="Q614" s="71">
        <v>33.117984735329301</v>
      </c>
      <c r="R614" s="71">
        <v>0</v>
      </c>
      <c r="S614" s="71">
        <v>77.436018090030061</v>
      </c>
      <c r="T614" s="72"/>
      <c r="U614" s="71">
        <v>36134071</v>
      </c>
      <c r="V614" s="71">
        <v>11575</v>
      </c>
      <c r="W614" s="71">
        <v>81</v>
      </c>
      <c r="X614" s="71">
        <v>174612</v>
      </c>
      <c r="Y614" s="71">
        <v>316494</v>
      </c>
      <c r="Z614" s="71">
        <v>108097</v>
      </c>
      <c r="AA614" s="71">
        <v>29268</v>
      </c>
      <c r="AB614" s="71">
        <v>567214</v>
      </c>
      <c r="AC614" s="71">
        <v>0</v>
      </c>
      <c r="AD614" s="71">
        <v>77.436018090030061</v>
      </c>
      <c r="AE614" s="72"/>
      <c r="AF614" s="71">
        <v>287055668.32650787</v>
      </c>
      <c r="AG614" s="71">
        <v>19207414.31282872</v>
      </c>
      <c r="AH614" s="71">
        <v>1535505.6112146629</v>
      </c>
      <c r="AI614" s="71">
        <v>957753947.39498794</v>
      </c>
      <c r="AJ614" s="71">
        <v>1083015790.1392491</v>
      </c>
      <c r="AK614" s="71">
        <v>0</v>
      </c>
      <c r="AL614" s="71">
        <v>0</v>
      </c>
      <c r="AM614" s="71">
        <v>74454714.859015122</v>
      </c>
      <c r="AN614" s="71">
        <v>0</v>
      </c>
      <c r="AO614" s="71">
        <v>0</v>
      </c>
      <c r="AP614" s="71">
        <v>2423023040.6438031</v>
      </c>
      <c r="AQ614" s="72"/>
      <c r="AR614" s="71">
        <v>2724</v>
      </c>
      <c r="AS614" s="71">
        <v>253</v>
      </c>
      <c r="AT614" s="71">
        <v>0</v>
      </c>
      <c r="AU614" s="71">
        <v>0</v>
      </c>
      <c r="AV614" s="71">
        <v>0</v>
      </c>
      <c r="AW614" s="71">
        <v>2</v>
      </c>
      <c r="AX614" s="71"/>
      <c r="AY614" s="72"/>
      <c r="AZ614" s="71">
        <v>10728.999999999991</v>
      </c>
      <c r="BA614" s="71">
        <v>4212.6999999999971</v>
      </c>
      <c r="BB614" s="71">
        <v>0</v>
      </c>
      <c r="BC614" s="71">
        <v>0</v>
      </c>
      <c r="BD614" s="71">
        <v>0</v>
      </c>
      <c r="BE614" s="71">
        <v>6903.6</v>
      </c>
      <c r="BF614" s="71"/>
      <c r="BG614" s="72"/>
      <c r="BH614" s="71">
        <v>0</v>
      </c>
      <c r="BI614" s="71">
        <v>0</v>
      </c>
      <c r="BJ614" s="71">
        <v>101.29600000000001</v>
      </c>
      <c r="BK614" s="71">
        <v>0.38300000000000001</v>
      </c>
      <c r="BL614" s="71">
        <v>197.99499999999998</v>
      </c>
      <c r="BM614" s="71">
        <v>0</v>
      </c>
      <c r="BN614" s="72"/>
      <c r="BO614" s="71">
        <v>0</v>
      </c>
      <c r="BP614" s="71">
        <v>0</v>
      </c>
      <c r="BQ614" s="71">
        <v>9</v>
      </c>
      <c r="BR614" s="71">
        <v>1</v>
      </c>
      <c r="BS614" s="71">
        <v>12</v>
      </c>
      <c r="BT614" s="71">
        <v>0</v>
      </c>
      <c r="BU614"/>
      <c r="BV614" s="70">
        <v>215.63300000000001</v>
      </c>
      <c r="BW614" s="70">
        <v>0</v>
      </c>
      <c r="BX614" s="70">
        <v>66.716999999999999</v>
      </c>
      <c r="BY614" s="70">
        <v>4.1130000000000004</v>
      </c>
      <c r="BZ614" s="70">
        <v>13.211</v>
      </c>
      <c r="CA614" s="70">
        <v>0</v>
      </c>
      <c r="CB614" s="70">
        <v>0</v>
      </c>
      <c r="CC614" s="70">
        <v>0</v>
      </c>
      <c r="CD614" s="70">
        <v>0</v>
      </c>
    </row>
    <row r="615" spans="1:82">
      <c r="A615" s="70" t="s">
        <v>2219</v>
      </c>
      <c r="B615" s="70">
        <v>17</v>
      </c>
      <c r="C615" s="70">
        <v>19</v>
      </c>
      <c r="D615" s="70">
        <v>1</v>
      </c>
      <c r="E615" s="70">
        <v>2022</v>
      </c>
      <c r="F615" s="70" t="s">
        <v>161</v>
      </c>
      <c r="G615" s="1064" t="s">
        <v>2200</v>
      </c>
      <c r="H615" s="70" t="s">
        <v>2201</v>
      </c>
      <c r="I615" s="148"/>
      <c r="J615" s="71">
        <v>173.21979178666365</v>
      </c>
      <c r="K615" s="71">
        <v>23.646827071005251</v>
      </c>
      <c r="L615" s="71">
        <v>6.047425810533027</v>
      </c>
      <c r="M615" s="71">
        <v>578.7322482435344</v>
      </c>
      <c r="N615" s="71">
        <v>754.16444518106528</v>
      </c>
      <c r="O615" s="71">
        <v>153.10856322140617</v>
      </c>
      <c r="P615" s="71">
        <v>133.33246341741298</v>
      </c>
      <c r="Q615" s="71">
        <v>33.452258176068071</v>
      </c>
      <c r="R615" s="71">
        <v>0</v>
      </c>
      <c r="S615" s="71">
        <v>83.828476292763426</v>
      </c>
      <c r="T615" s="72"/>
      <c r="U615" s="71">
        <v>40557762</v>
      </c>
      <c r="V615" s="71">
        <v>11575</v>
      </c>
      <c r="W615" s="71">
        <v>81</v>
      </c>
      <c r="X615" s="71">
        <v>174612</v>
      </c>
      <c r="Y615" s="71">
        <v>320619</v>
      </c>
      <c r="Z615" s="71">
        <v>107031</v>
      </c>
      <c r="AA615" s="71">
        <v>29132</v>
      </c>
      <c r="AB615" s="71">
        <v>568241</v>
      </c>
      <c r="AC615" s="71">
        <v>0</v>
      </c>
      <c r="AD615" s="71">
        <v>83.828476292763426</v>
      </c>
      <c r="AE615" s="72"/>
      <c r="AF615" s="71">
        <v>261834826.12641558</v>
      </c>
      <c r="AG615" s="71">
        <v>19409651.228124782</v>
      </c>
      <c r="AH615" s="71">
        <v>1530261.2273120037</v>
      </c>
      <c r="AI615" s="71">
        <v>931660322.63776302</v>
      </c>
      <c r="AJ615" s="71">
        <v>1171419466.3985794</v>
      </c>
      <c r="AK615" s="71">
        <v>0</v>
      </c>
      <c r="AL615" s="71">
        <v>0</v>
      </c>
      <c r="AM615" s="71">
        <v>73375422.901193753</v>
      </c>
      <c r="AN615" s="71">
        <v>0</v>
      </c>
      <c r="AO615" s="71">
        <v>0</v>
      </c>
      <c r="AP615" s="71">
        <v>2459229950.5193882</v>
      </c>
      <c r="AQ615" s="72"/>
      <c r="AR615" s="71">
        <v>2989</v>
      </c>
      <c r="AS615" s="71">
        <v>253</v>
      </c>
      <c r="AT615" s="71">
        <v>0</v>
      </c>
      <c r="AU615" s="71">
        <v>0</v>
      </c>
      <c r="AV615" s="71">
        <v>0</v>
      </c>
      <c r="AW615" s="71">
        <v>2</v>
      </c>
      <c r="AX615" s="71"/>
      <c r="AY615" s="72"/>
      <c r="AZ615" s="71">
        <v>11713.999999999989</v>
      </c>
      <c r="BA615" s="71">
        <v>4212.6999999999971</v>
      </c>
      <c r="BB615" s="71">
        <v>0</v>
      </c>
      <c r="BC615" s="71">
        <v>0</v>
      </c>
      <c r="BD615" s="71">
        <v>0</v>
      </c>
      <c r="BE615" s="71">
        <v>6903.6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2220</v>
      </c>
      <c r="B616" s="70">
        <v>17</v>
      </c>
      <c r="C616" s="70">
        <v>20</v>
      </c>
      <c r="D616" s="70">
        <v>1</v>
      </c>
      <c r="E616" s="70">
        <v>2023</v>
      </c>
      <c r="F616" s="70" t="s">
        <v>1539</v>
      </c>
      <c r="G616" s="1064" t="s">
        <v>2200</v>
      </c>
      <c r="H616" s="70" t="s">
        <v>2201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3376</v>
      </c>
      <c r="AS616" s="71">
        <v>255</v>
      </c>
      <c r="AT616" s="71">
        <v>0</v>
      </c>
      <c r="AU616" s="71">
        <v>0</v>
      </c>
      <c r="AV616" s="71">
        <v>0</v>
      </c>
      <c r="AW616" s="71">
        <v>2</v>
      </c>
      <c r="AX616" s="71"/>
      <c r="AY616" s="72"/>
      <c r="AZ616" s="71">
        <v>13131.399999999983</v>
      </c>
      <c r="BA616" s="71">
        <v>4240.2999999999965</v>
      </c>
      <c r="BB616" s="71">
        <v>0</v>
      </c>
      <c r="BC616" s="71">
        <v>0</v>
      </c>
      <c r="BD616" s="71">
        <v>0</v>
      </c>
      <c r="BE616" s="71">
        <v>6903.6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2221</v>
      </c>
      <c r="B617" s="70">
        <v>17</v>
      </c>
      <c r="C617" s="70">
        <v>21</v>
      </c>
      <c r="D617" s="70">
        <v>1</v>
      </c>
      <c r="E617" s="70">
        <v>2024</v>
      </c>
      <c r="F617" s="70" t="s">
        <v>1585</v>
      </c>
      <c r="G617" s="70" t="s">
        <v>2200</v>
      </c>
      <c r="H617" s="70" t="s">
        <v>2201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2539</v>
      </c>
      <c r="B618" s="70">
        <v>511</v>
      </c>
      <c r="C618" s="70">
        <v>1</v>
      </c>
      <c r="D618" s="70">
        <v>31</v>
      </c>
      <c r="E618" s="70">
        <v>1990</v>
      </c>
      <c r="F618" s="70" t="s">
        <v>787</v>
      </c>
      <c r="G618" s="70" t="s">
        <v>2540</v>
      </c>
      <c r="H618" s="70" t="s">
        <v>2541</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2542</v>
      </c>
      <c r="B619" s="70">
        <v>512</v>
      </c>
      <c r="C619" s="70">
        <v>2</v>
      </c>
      <c r="D619" s="70">
        <v>31</v>
      </c>
      <c r="E619" s="70">
        <v>2005</v>
      </c>
      <c r="F619" s="70" t="s">
        <v>789</v>
      </c>
      <c r="G619" s="70" t="s">
        <v>2540</v>
      </c>
      <c r="H619" s="70" t="s">
        <v>2541</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2543</v>
      </c>
      <c r="B620" s="70">
        <v>513</v>
      </c>
      <c r="C620" s="70">
        <v>3</v>
      </c>
      <c r="D620" s="70">
        <v>31</v>
      </c>
      <c r="E620" s="70">
        <v>2006</v>
      </c>
      <c r="F620" s="70" t="s">
        <v>790</v>
      </c>
      <c r="G620" s="70" t="s">
        <v>2540</v>
      </c>
      <c r="H620" s="70" t="s">
        <v>2541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2544</v>
      </c>
      <c r="B621" s="70">
        <v>514</v>
      </c>
      <c r="C621" s="70">
        <v>4</v>
      </c>
      <c r="D621" s="70">
        <v>31</v>
      </c>
      <c r="E621" s="70">
        <v>2007</v>
      </c>
      <c r="F621" s="70" t="s">
        <v>791</v>
      </c>
      <c r="G621" s="70" t="s">
        <v>2540</v>
      </c>
      <c r="H621" s="70" t="s">
        <v>2541</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2545</v>
      </c>
      <c r="B622" s="70">
        <v>515</v>
      </c>
      <c r="C622" s="70">
        <v>5</v>
      </c>
      <c r="D622" s="70">
        <v>31</v>
      </c>
      <c r="E622" s="70">
        <v>2008</v>
      </c>
      <c r="F622" s="70" t="s">
        <v>792</v>
      </c>
      <c r="G622" s="70" t="s">
        <v>2540</v>
      </c>
      <c r="H622" s="70" t="s">
        <v>2541</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2546</v>
      </c>
      <c r="B623" s="70">
        <v>516</v>
      </c>
      <c r="C623" s="70">
        <v>6</v>
      </c>
      <c r="D623" s="70">
        <v>31</v>
      </c>
      <c r="E623" s="70">
        <v>2009</v>
      </c>
      <c r="F623" s="70" t="s">
        <v>176</v>
      </c>
      <c r="G623" s="70" t="s">
        <v>2540</v>
      </c>
      <c r="H623" s="70" t="s">
        <v>2541</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2547</v>
      </c>
      <c r="B624" s="70">
        <v>517</v>
      </c>
      <c r="C624" s="70">
        <v>7</v>
      </c>
      <c r="D624" s="70">
        <v>31</v>
      </c>
      <c r="E624" s="70">
        <v>2010</v>
      </c>
      <c r="F624" s="70" t="s">
        <v>177</v>
      </c>
      <c r="G624" s="70" t="s">
        <v>2540</v>
      </c>
      <c r="H624" s="70" t="s">
        <v>2541</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2548</v>
      </c>
      <c r="B625" s="70">
        <v>518</v>
      </c>
      <c r="C625" s="70">
        <v>8</v>
      </c>
      <c r="D625" s="70">
        <v>31</v>
      </c>
      <c r="E625" s="70">
        <v>2011</v>
      </c>
      <c r="F625" s="70" t="s">
        <v>178</v>
      </c>
      <c r="G625" s="70" t="s">
        <v>2540</v>
      </c>
      <c r="H625" s="70" t="s">
        <v>2541</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2549</v>
      </c>
      <c r="B626" s="70">
        <v>519</v>
      </c>
      <c r="C626" s="70">
        <v>9</v>
      </c>
      <c r="D626" s="70">
        <v>31</v>
      </c>
      <c r="E626" s="70">
        <v>2012</v>
      </c>
      <c r="F626" s="70" t="s">
        <v>179</v>
      </c>
      <c r="G626" s="70" t="s">
        <v>2540</v>
      </c>
      <c r="H626" s="70" t="s">
        <v>2541</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2550</v>
      </c>
      <c r="B627" s="70">
        <v>520</v>
      </c>
      <c r="C627" s="70">
        <v>10</v>
      </c>
      <c r="D627" s="70">
        <v>31</v>
      </c>
      <c r="E627" s="70">
        <v>2013</v>
      </c>
      <c r="F627" s="70" t="s">
        <v>180</v>
      </c>
      <c r="G627" s="70" t="s">
        <v>2540</v>
      </c>
      <c r="H627" s="70" t="s">
        <v>2541</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2551</v>
      </c>
      <c r="B628" s="70">
        <v>521</v>
      </c>
      <c r="C628" s="70">
        <v>11</v>
      </c>
      <c r="D628" s="70">
        <v>31</v>
      </c>
      <c r="E628" s="70">
        <v>2014</v>
      </c>
      <c r="F628" s="70" t="s">
        <v>181</v>
      </c>
      <c r="G628" s="70" t="s">
        <v>2540</v>
      </c>
      <c r="H628" s="70" t="s">
        <v>2541</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2552</v>
      </c>
      <c r="B629" s="70">
        <v>522</v>
      </c>
      <c r="C629" s="70">
        <v>12</v>
      </c>
      <c r="D629" s="70">
        <v>31</v>
      </c>
      <c r="E629" s="70">
        <v>2015</v>
      </c>
      <c r="F629" s="70" t="s">
        <v>182</v>
      </c>
      <c r="G629" s="70" t="s">
        <v>2540</v>
      </c>
      <c r="H629" s="70" t="s">
        <v>2541</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2553</v>
      </c>
      <c r="B630" s="70">
        <v>523</v>
      </c>
      <c r="C630" s="70">
        <v>13</v>
      </c>
      <c r="D630" s="70">
        <v>31</v>
      </c>
      <c r="E630" s="70">
        <v>2016</v>
      </c>
      <c r="F630" s="70" t="s">
        <v>155</v>
      </c>
      <c r="G630" s="70" t="s">
        <v>2540</v>
      </c>
      <c r="H630" s="70" t="s">
        <v>2541</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2554</v>
      </c>
      <c r="B631" s="70">
        <v>524</v>
      </c>
      <c r="C631" s="70">
        <v>14</v>
      </c>
      <c r="D631" s="70">
        <v>31</v>
      </c>
      <c r="E631" s="70">
        <v>2017</v>
      </c>
      <c r="F631" s="70" t="s">
        <v>156</v>
      </c>
      <c r="G631" s="70" t="s">
        <v>2540</v>
      </c>
      <c r="H631" s="70" t="s">
        <v>2541</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2555</v>
      </c>
      <c r="B632" s="70">
        <v>525</v>
      </c>
      <c r="C632" s="70">
        <v>15</v>
      </c>
      <c r="D632" s="70">
        <v>31</v>
      </c>
      <c r="E632" s="70">
        <v>2018</v>
      </c>
      <c r="F632" s="70" t="s">
        <v>183</v>
      </c>
      <c r="G632" s="70" t="s">
        <v>2540</v>
      </c>
      <c r="H632" s="70" t="s">
        <v>2541</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2556</v>
      </c>
      <c r="B633" s="70">
        <v>526</v>
      </c>
      <c r="C633" s="70">
        <v>16</v>
      </c>
      <c r="D633" s="70">
        <v>31</v>
      </c>
      <c r="E633" s="70">
        <v>2019</v>
      </c>
      <c r="F633" s="70" t="s">
        <v>158</v>
      </c>
      <c r="G633" s="70" t="s">
        <v>2540</v>
      </c>
      <c r="H633" s="70" t="s">
        <v>2541</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2557</v>
      </c>
      <c r="B634" s="70">
        <v>527</v>
      </c>
      <c r="C634" s="70">
        <v>17</v>
      </c>
      <c r="D634" s="70">
        <v>31</v>
      </c>
      <c r="E634" s="70">
        <v>2020</v>
      </c>
      <c r="F634" s="70" t="s">
        <v>159</v>
      </c>
      <c r="G634" s="1064" t="s">
        <v>2540</v>
      </c>
      <c r="H634" s="70" t="s">
        <v>2541</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2558</v>
      </c>
      <c r="B635" s="70">
        <v>527</v>
      </c>
      <c r="C635" s="70">
        <v>18</v>
      </c>
      <c r="D635" s="70">
        <v>31</v>
      </c>
      <c r="E635" s="70">
        <v>2021</v>
      </c>
      <c r="F635" s="70" t="s">
        <v>160</v>
      </c>
      <c r="G635" s="1064" t="s">
        <v>2540</v>
      </c>
      <c r="H635" s="70" t="s">
        <v>2541</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2559</v>
      </c>
      <c r="B636" s="70">
        <v>527</v>
      </c>
      <c r="C636" s="70">
        <v>19</v>
      </c>
      <c r="D636" s="70">
        <v>31</v>
      </c>
      <c r="E636" s="70">
        <v>2022</v>
      </c>
      <c r="F636" s="70" t="s">
        <v>161</v>
      </c>
      <c r="G636" s="70" t="s">
        <v>2540</v>
      </c>
      <c r="H636" s="70" t="s">
        <v>2541</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2560</v>
      </c>
      <c r="B637" s="70">
        <v>527</v>
      </c>
      <c r="C637" s="70">
        <v>20</v>
      </c>
      <c r="D637" s="70">
        <v>31</v>
      </c>
      <c r="E637" s="70">
        <v>2023</v>
      </c>
      <c r="F637" s="70" t="s">
        <v>1539</v>
      </c>
      <c r="G637" s="70" t="s">
        <v>2540</v>
      </c>
      <c r="H637" s="70" t="s">
        <v>2541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2561</v>
      </c>
      <c r="B638" s="70">
        <v>527</v>
      </c>
      <c r="C638" s="70">
        <v>21</v>
      </c>
      <c r="D638" s="70">
        <v>31</v>
      </c>
      <c r="E638" s="70">
        <v>2024</v>
      </c>
      <c r="F638" s="70" t="s">
        <v>1585</v>
      </c>
      <c r="G638" s="70" t="s">
        <v>2540</v>
      </c>
      <c r="H638" s="70" t="s">
        <v>2541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2222</v>
      </c>
      <c r="B659" s="70">
        <v>544</v>
      </c>
      <c r="C659" s="70">
        <v>21</v>
      </c>
      <c r="D659" s="70">
        <v>32</v>
      </c>
      <c r="E659" s="70">
        <v>2024</v>
      </c>
      <c r="F659" s="70" t="s">
        <v>1585</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2288</v>
      </c>
      <c r="IX6" s="1058" t="s">
        <v>2288</v>
      </c>
      <c r="IY6" s="1058" t="s">
        <v>2288</v>
      </c>
      <c r="IZ6" s="1058" t="s">
        <v>2288</v>
      </c>
      <c r="JA6" s="1058" t="s">
        <v>2288</v>
      </c>
      <c r="JB6" s="1058" t="s">
        <v>2288</v>
      </c>
      <c r="JC6" s="1058" t="s">
        <v>2288</v>
      </c>
      <c r="JD6" s="1058" t="s">
        <v>2288</v>
      </c>
      <c r="JE6" s="1058" t="s">
        <v>2288</v>
      </c>
      <c r="JF6" s="1058" t="s">
        <v>2288</v>
      </c>
      <c r="JG6" s="1058" t="s">
        <v>2288</v>
      </c>
      <c r="JH6" s="1058" t="s">
        <v>2288</v>
      </c>
      <c r="JI6" s="1058" t="s">
        <v>2288</v>
      </c>
      <c r="JJ6" s="1058" t="s">
        <v>2288</v>
      </c>
      <c r="JK6" s="1058" t="s">
        <v>2288</v>
      </c>
      <c r="JL6" s="1058" t="s">
        <v>2288</v>
      </c>
      <c r="JM6" s="1058" t="s">
        <v>2288</v>
      </c>
      <c r="JN6" s="1058" t="s">
        <v>2288</v>
      </c>
      <c r="JO6" s="1058" t="s">
        <v>2288</v>
      </c>
      <c r="JP6" s="1058" t="s">
        <v>2288</v>
      </c>
      <c r="JQ6" s="1058" t="s">
        <v>2288</v>
      </c>
      <c r="JR6" s="1058" t="s">
        <v>2288</v>
      </c>
      <c r="JS6" s="1058" t="s">
        <v>2288</v>
      </c>
      <c r="JT6" s="1058" t="s">
        <v>2288</v>
      </c>
      <c r="JU6" s="1058" t="s">
        <v>2288</v>
      </c>
      <c r="JV6" s="1058" t="s">
        <v>2288</v>
      </c>
      <c r="JW6" s="1058" t="s">
        <v>2288</v>
      </c>
      <c r="JX6" s="1058" t="s">
        <v>2288</v>
      </c>
      <c r="JY6" s="1058" t="s">
        <v>2288</v>
      </c>
      <c r="JZ6" s="1058" t="s">
        <v>2288</v>
      </c>
      <c r="KA6" s="1058" t="s">
        <v>2288</v>
      </c>
      <c r="KB6" s="1058" t="s">
        <v>2288</v>
      </c>
      <c r="KC6" s="1058" t="s">
        <v>2288</v>
      </c>
      <c r="KD6" s="1058" t="s">
        <v>2288</v>
      </c>
      <c r="KE6" s="1058" t="s">
        <v>2288</v>
      </c>
      <c r="KF6" s="1058" t="s">
        <v>2288</v>
      </c>
      <c r="KG6" s="1058" t="s">
        <v>2288</v>
      </c>
      <c r="KH6" s="1058" t="s">
        <v>2288</v>
      </c>
      <c r="KI6" s="1058" t="s">
        <v>2288</v>
      </c>
      <c r="KJ6" s="1058" t="s">
        <v>2288</v>
      </c>
      <c r="KK6" s="1058" t="s">
        <v>2288</v>
      </c>
      <c r="KL6" s="1058" t="s">
        <v>2288</v>
      </c>
      <c r="KM6" s="1058" t="s">
        <v>2288</v>
      </c>
      <c r="KN6" s="1058" t="s">
        <v>2288</v>
      </c>
      <c r="KO6" s="1058" t="s">
        <v>2288</v>
      </c>
      <c r="KP6" s="1058" t="s">
        <v>2288</v>
      </c>
      <c r="KQ6" s="1058" t="s">
        <v>2288</v>
      </c>
      <c r="KR6" s="1058" t="s">
        <v>2288</v>
      </c>
      <c r="KS6" s="1058" t="s">
        <v>2288</v>
      </c>
      <c r="KT6" s="1058" t="s">
        <v>2288</v>
      </c>
      <c r="KU6" s="1058" t="s">
        <v>2288</v>
      </c>
      <c r="KV6" s="1058" t="s">
        <v>2288</v>
      </c>
      <c r="KW6" s="1058" t="s">
        <v>2288</v>
      </c>
      <c r="KX6" s="1058" t="s">
        <v>2288</v>
      </c>
      <c r="KY6" s="1058" t="s">
        <v>2288</v>
      </c>
      <c r="KZ6" s="1058" t="s">
        <v>2288</v>
      </c>
      <c r="LA6" s="1058" t="s">
        <v>2288</v>
      </c>
      <c r="LB6" s="1058" t="s">
        <v>2288</v>
      </c>
      <c r="LC6" s="1058" t="s">
        <v>2288</v>
      </c>
      <c r="LD6" s="1058" t="s">
        <v>2288</v>
      </c>
      <c r="LE6" s="1058" t="s">
        <v>2288</v>
      </c>
      <c r="LF6" s="1058" t="s">
        <v>2288</v>
      </c>
      <c r="LG6" s="1058" t="s">
        <v>2288</v>
      </c>
      <c r="LH6" s="1058" t="s">
        <v>2288</v>
      </c>
      <c r="LI6" s="1058" t="s">
        <v>2288</v>
      </c>
      <c r="LJ6" s="1058" t="s">
        <v>2288</v>
      </c>
      <c r="LK6" s="1058" t="s">
        <v>2288</v>
      </c>
      <c r="LL6" s="1058" t="s">
        <v>2288</v>
      </c>
      <c r="LM6" s="1058" t="s">
        <v>2288</v>
      </c>
      <c r="LN6" s="1058" t="s">
        <v>2288</v>
      </c>
      <c r="LO6" s="1058" t="s">
        <v>2288</v>
      </c>
      <c r="LP6" s="1058" t="s">
        <v>2288</v>
      </c>
      <c r="LQ6" s="1058" t="s">
        <v>2288</v>
      </c>
      <c r="LR6" s="1058" t="s">
        <v>2288</v>
      </c>
      <c r="LS6" s="1058" t="s">
        <v>2288</v>
      </c>
      <c r="LT6" s="1058" t="s">
        <v>2288</v>
      </c>
      <c r="LU6" s="1058" t="s">
        <v>2288</v>
      </c>
      <c r="LV6" s="1058" t="s">
        <v>2288</v>
      </c>
      <c r="LW6" s="1058" t="s">
        <v>2288</v>
      </c>
      <c r="LX6" s="1058" t="s">
        <v>2288</v>
      </c>
      <c r="LY6" s="1058" t="s">
        <v>2288</v>
      </c>
      <c r="LZ6" s="1058" t="s">
        <v>2288</v>
      </c>
      <c r="MA6" s="1058" t="s">
        <v>2288</v>
      </c>
      <c r="MB6" s="1058" t="s">
        <v>2288</v>
      </c>
      <c r="MC6" s="1058" t="s">
        <v>2288</v>
      </c>
      <c r="MD6" s="1058" t="s">
        <v>2288</v>
      </c>
      <c r="ME6" s="1058" t="s">
        <v>2288</v>
      </c>
      <c r="MF6" s="1058" t="s">
        <v>2288</v>
      </c>
      <c r="MG6" s="1058" t="s">
        <v>2288</v>
      </c>
      <c r="MH6" s="1058" t="s">
        <v>2288</v>
      </c>
      <c r="MI6" s="1058" t="s">
        <v>2288</v>
      </c>
      <c r="MJ6" s="1058" t="s">
        <v>2288</v>
      </c>
      <c r="MK6" s="1058" t="s">
        <v>2288</v>
      </c>
      <c r="ML6" s="1058" t="s">
        <v>2288</v>
      </c>
      <c r="MM6" s="1058" t="s">
        <v>2288</v>
      </c>
      <c r="MN6" s="1058" t="s">
        <v>2288</v>
      </c>
      <c r="MO6" s="1058" t="s">
        <v>2288</v>
      </c>
      <c r="MP6" s="1058" t="s">
        <v>2288</v>
      </c>
      <c r="MQ6" s="1058" t="s">
        <v>2288</v>
      </c>
      <c r="MR6" s="1058" t="s">
        <v>2288</v>
      </c>
      <c r="MS6" s="1058" t="s">
        <v>2288</v>
      </c>
      <c r="MT6" s="1058" t="s">
        <v>2288</v>
      </c>
      <c r="MU6" s="1058" t="s">
        <v>2288</v>
      </c>
      <c r="MV6" s="1058" t="s">
        <v>2288</v>
      </c>
      <c r="MW6" s="1058" t="s">
        <v>2288</v>
      </c>
      <c r="MX6" s="1058" t="s">
        <v>2288</v>
      </c>
      <c r="MY6" s="1058" t="s">
        <v>2288</v>
      </c>
      <c r="MZ6" s="1058" t="s">
        <v>2288</v>
      </c>
      <c r="NA6" s="1058" t="s">
        <v>2288</v>
      </c>
      <c r="NB6" s="1058" t="s">
        <v>2288</v>
      </c>
      <c r="NC6" s="1058" t="s">
        <v>2288</v>
      </c>
      <c r="ND6" s="1058" t="s">
        <v>2288</v>
      </c>
      <c r="NE6" s="1058" t="s">
        <v>2288</v>
      </c>
      <c r="NF6" s="1058" t="s">
        <v>2288</v>
      </c>
      <c r="NG6" s="1058" t="s">
        <v>2288</v>
      </c>
      <c r="NH6" s="1058" t="s">
        <v>2288</v>
      </c>
      <c r="NI6" s="1058" t="s">
        <v>2288</v>
      </c>
      <c r="NJ6" s="1058" t="s">
        <v>2288</v>
      </c>
      <c r="NK6" s="1058" t="s">
        <v>2288</v>
      </c>
      <c r="NL6" s="1058" t="s">
        <v>2288</v>
      </c>
      <c r="NM6" s="1058" t="s">
        <v>2288</v>
      </c>
      <c r="NN6" s="1058" t="s">
        <v>2288</v>
      </c>
      <c r="NO6" s="1058" t="s">
        <v>2288</v>
      </c>
      <c r="NP6" s="1058" t="s">
        <v>2288</v>
      </c>
      <c r="NQ6" s="1058" t="s">
        <v>2288</v>
      </c>
      <c r="NR6" s="1058" t="s">
        <v>2288</v>
      </c>
      <c r="NS6" s="1058" t="s">
        <v>2288</v>
      </c>
      <c r="NT6" s="1058" t="s">
        <v>2288</v>
      </c>
      <c r="NU6" s="1058" t="s">
        <v>2288</v>
      </c>
      <c r="NV6" s="1058" t="s">
        <v>2288</v>
      </c>
      <c r="NW6" s="1058" t="s">
        <v>2288</v>
      </c>
      <c r="NX6" s="1058" t="s">
        <v>2288</v>
      </c>
      <c r="NY6" s="1058" t="s">
        <v>2288</v>
      </c>
      <c r="NZ6" s="1058" t="s">
        <v>2288</v>
      </c>
      <c r="OA6" s="1058" t="s">
        <v>2288</v>
      </c>
      <c r="OB6" s="1058" t="s">
        <v>2288</v>
      </c>
      <c r="OC6" s="1058" t="s">
        <v>2288</v>
      </c>
      <c r="OD6" s="1058" t="s">
        <v>2288</v>
      </c>
      <c r="OE6" s="1058" t="s">
        <v>2288</v>
      </c>
      <c r="OF6" s="1058" t="s">
        <v>2288</v>
      </c>
      <c r="OG6" s="1058" t="s">
        <v>2288</v>
      </c>
      <c r="OH6" s="1058" t="s">
        <v>2288</v>
      </c>
      <c r="OI6" s="1058" t="s">
        <v>2288</v>
      </c>
      <c r="OJ6" s="1058" t="s">
        <v>2288</v>
      </c>
      <c r="OK6" s="1058" t="s">
        <v>2288</v>
      </c>
      <c r="OL6" s="1058" t="s">
        <v>2288</v>
      </c>
      <c r="OM6" s="1058" t="s">
        <v>2288</v>
      </c>
      <c r="ON6" s="1058" t="s">
        <v>2288</v>
      </c>
      <c r="OO6" s="1058" t="s">
        <v>2288</v>
      </c>
      <c r="OP6" s="1058" t="s">
        <v>2288</v>
      </c>
      <c r="OQ6" s="1058" t="s">
        <v>2288</v>
      </c>
      <c r="OR6" s="1058" t="s">
        <v>2288</v>
      </c>
      <c r="OS6" s="1058" t="s">
        <v>2288</v>
      </c>
      <c r="OT6" s="1058" t="s">
        <v>2288</v>
      </c>
      <c r="OU6" s="1058" t="s">
        <v>2288</v>
      </c>
      <c r="OV6" s="1058" t="s">
        <v>2288</v>
      </c>
      <c r="OW6" s="1058" t="s">
        <v>2288</v>
      </c>
      <c r="OX6" s="1058" t="s">
        <v>2288</v>
      </c>
      <c r="OY6" s="1058" t="s">
        <v>2288</v>
      </c>
      <c r="OZ6" s="1058" t="s">
        <v>2288</v>
      </c>
      <c r="PA6" s="1058" t="s">
        <v>2288</v>
      </c>
      <c r="PB6" s="1058" t="s">
        <v>2288</v>
      </c>
      <c r="PC6" s="1058" t="s">
        <v>2288</v>
      </c>
      <c r="PD6" s="1058" t="s">
        <v>2288</v>
      </c>
      <c r="PE6" s="1058" t="s">
        <v>2288</v>
      </c>
      <c r="PF6" s="1058" t="s">
        <v>2288</v>
      </c>
      <c r="PG6" s="1058" t="s">
        <v>2288</v>
      </c>
      <c r="PH6" s="1058" t="s">
        <v>2288</v>
      </c>
      <c r="PI6" s="1058" t="s">
        <v>2288</v>
      </c>
      <c r="PJ6" s="1058" t="s">
        <v>2288</v>
      </c>
      <c r="PK6" s="1058" t="s">
        <v>2288</v>
      </c>
      <c r="PL6" s="1058" t="s">
        <v>2288</v>
      </c>
      <c r="PM6" s="1058" t="s">
        <v>2288</v>
      </c>
      <c r="PN6" s="1058" t="s">
        <v>2288</v>
      </c>
      <c r="PO6" s="1058" t="s">
        <v>2288</v>
      </c>
      <c r="PP6" s="1058" t="s">
        <v>2288</v>
      </c>
      <c r="PQ6" s="1058" t="s">
        <v>2288</v>
      </c>
      <c r="PR6" s="1058" t="s">
        <v>2288</v>
      </c>
      <c r="PS6" s="1058" t="s">
        <v>2288</v>
      </c>
      <c r="PT6" s="1058" t="s">
        <v>2288</v>
      </c>
      <c r="PU6" s="1058" t="s">
        <v>2288</v>
      </c>
      <c r="PV6" s="1058" t="s">
        <v>2288</v>
      </c>
      <c r="PW6" s="1058" t="s">
        <v>2288</v>
      </c>
      <c r="PX6" s="1058" t="s">
        <v>2288</v>
      </c>
      <c r="PY6" s="1058" t="s">
        <v>2288</v>
      </c>
      <c r="PZ6" s="1058" t="s">
        <v>2288</v>
      </c>
      <c r="QA6" s="1058" t="s">
        <v>2288</v>
      </c>
      <c r="QB6" s="1058" t="s">
        <v>2288</v>
      </c>
      <c r="QC6" s="1058" t="s">
        <v>2288</v>
      </c>
      <c r="QD6" s="1058" t="s">
        <v>2288</v>
      </c>
      <c r="QE6" s="1058" t="s">
        <v>2288</v>
      </c>
      <c r="QF6" s="1058" t="s">
        <v>2288</v>
      </c>
      <c r="QG6" s="1058" t="s">
        <v>2288</v>
      </c>
      <c r="QH6" s="1058" t="s">
        <v>2288</v>
      </c>
      <c r="QI6" s="1058" t="s">
        <v>2288</v>
      </c>
      <c r="QJ6" s="1058" t="s">
        <v>2288</v>
      </c>
      <c r="QK6" s="1058" t="s">
        <v>2288</v>
      </c>
      <c r="QL6" s="1058" t="s">
        <v>2288</v>
      </c>
      <c r="QM6" s="1058" t="s">
        <v>2288</v>
      </c>
      <c r="QN6" s="1058" t="s">
        <v>2288</v>
      </c>
      <c r="QO6" s="1058" t="s">
        <v>2288</v>
      </c>
      <c r="QP6" s="1058" t="s">
        <v>2288</v>
      </c>
      <c r="QQ6" s="1058" t="s">
        <v>2288</v>
      </c>
      <c r="QR6" s="1058" t="s">
        <v>2288</v>
      </c>
      <c r="QS6" s="1058" t="s">
        <v>2288</v>
      </c>
      <c r="QT6" s="1058" t="s">
        <v>2288</v>
      </c>
      <c r="QU6" s="1058" t="s">
        <v>2288</v>
      </c>
      <c r="QV6" s="1058" t="s">
        <v>2288</v>
      </c>
      <c r="QW6" s="1058" t="s">
        <v>2288</v>
      </c>
      <c r="QX6" s="1058" t="s">
        <v>2288</v>
      </c>
      <c r="QY6" s="1058" t="s">
        <v>2288</v>
      </c>
      <c r="QZ6" s="1058" t="s">
        <v>2288</v>
      </c>
      <c r="RA6" s="1058" t="s">
        <v>2288</v>
      </c>
      <c r="RB6" s="1058" t="s">
        <v>2288</v>
      </c>
      <c r="RC6" s="1058" t="s">
        <v>2288</v>
      </c>
      <c r="RD6" s="1058" t="s">
        <v>2288</v>
      </c>
      <c r="RE6" s="1058" t="s">
        <v>2288</v>
      </c>
      <c r="RF6" s="1058" t="s">
        <v>2288</v>
      </c>
      <c r="RG6" s="1058" t="s">
        <v>2288</v>
      </c>
      <c r="RH6" s="1058" t="s">
        <v>2288</v>
      </c>
      <c r="RI6" s="1058" t="s">
        <v>2288</v>
      </c>
      <c r="RJ6" s="1058" t="s">
        <v>2288</v>
      </c>
      <c r="RK6" s="1058" t="s">
        <v>2288</v>
      </c>
      <c r="RL6" s="1058" t="s">
        <v>2288</v>
      </c>
      <c r="RM6" s="1058" t="s">
        <v>2288</v>
      </c>
      <c r="RN6" s="1058" t="s">
        <v>2288</v>
      </c>
      <c r="RO6" s="1058" t="s">
        <v>2288</v>
      </c>
      <c r="RP6" s="1058" t="s">
        <v>2288</v>
      </c>
      <c r="RQ6" s="1058" t="s">
        <v>2288</v>
      </c>
      <c r="RR6" s="1058" t="s">
        <v>2288</v>
      </c>
      <c r="RS6" s="1058" t="s">
        <v>2288</v>
      </c>
      <c r="RT6" s="1058" t="s">
        <v>2288</v>
      </c>
      <c r="RU6" s="1058" t="s">
        <v>2288</v>
      </c>
      <c r="RV6" s="1058" t="s">
        <v>2288</v>
      </c>
      <c r="RW6" s="1058" t="s">
        <v>2288</v>
      </c>
      <c r="RX6" s="1058" t="s">
        <v>2288</v>
      </c>
      <c r="RY6" s="1058" t="s">
        <v>2288</v>
      </c>
      <c r="RZ6" s="1058" t="s">
        <v>2288</v>
      </c>
      <c r="SA6" s="1058" t="s">
        <v>2288</v>
      </c>
      <c r="SB6" s="1058" t="s">
        <v>2288</v>
      </c>
      <c r="SC6" s="1058" t="s">
        <v>2288</v>
      </c>
      <c r="SD6" s="1058" t="s">
        <v>2288</v>
      </c>
      <c r="SE6" s="1058" t="s">
        <v>2288</v>
      </c>
      <c r="SF6" s="1058" t="s">
        <v>2288</v>
      </c>
      <c r="SG6" s="1058" t="s">
        <v>2288</v>
      </c>
      <c r="SH6" s="1058" t="s">
        <v>2288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1747</v>
      </c>
      <c r="B9" s="70">
        <v>1</v>
      </c>
      <c r="C9" s="70">
        <v>1</v>
      </c>
      <c r="D9" s="70">
        <v>1</v>
      </c>
      <c r="E9" s="70">
        <v>1990</v>
      </c>
      <c r="F9" s="70" t="s">
        <v>787</v>
      </c>
      <c r="G9" s="1073" t="s">
        <v>1748</v>
      </c>
      <c r="H9" s="70" t="s">
        <v>1749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1750</v>
      </c>
      <c r="B10" s="70">
        <v>2</v>
      </c>
      <c r="C10" s="70">
        <v>2</v>
      </c>
      <c r="D10" s="70">
        <v>1</v>
      </c>
      <c r="E10" s="70">
        <v>2005</v>
      </c>
      <c r="F10" s="70" t="s">
        <v>789</v>
      </c>
      <c r="G10" s="1073" t="s">
        <v>1748</v>
      </c>
      <c r="H10" s="70" t="s">
        <v>1749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1751</v>
      </c>
      <c r="B11" s="70">
        <v>3</v>
      </c>
      <c r="C11" s="70">
        <v>3</v>
      </c>
      <c r="D11" s="70">
        <v>1</v>
      </c>
      <c r="E11" s="70">
        <v>2006</v>
      </c>
      <c r="F11" s="70" t="s">
        <v>790</v>
      </c>
      <c r="G11" s="1073" t="s">
        <v>1748</v>
      </c>
      <c r="H11" s="70" t="s">
        <v>1749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1752</v>
      </c>
      <c r="B12" s="70">
        <v>4</v>
      </c>
      <c r="C12" s="70">
        <v>4</v>
      </c>
      <c r="D12" s="70">
        <v>1</v>
      </c>
      <c r="E12" s="70">
        <v>2007</v>
      </c>
      <c r="F12" s="70" t="s">
        <v>791</v>
      </c>
      <c r="G12" s="1073" t="s">
        <v>1748</v>
      </c>
      <c r="H12" s="70" t="s">
        <v>1749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1753</v>
      </c>
      <c r="B13" s="70">
        <v>5</v>
      </c>
      <c r="C13" s="70">
        <v>5</v>
      </c>
      <c r="D13" s="70">
        <v>1</v>
      </c>
      <c r="E13" s="70">
        <v>2008</v>
      </c>
      <c r="F13" s="70" t="s">
        <v>792</v>
      </c>
      <c r="G13" s="1073" t="s">
        <v>1748</v>
      </c>
      <c r="H13" s="70" t="s">
        <v>1749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1754</v>
      </c>
      <c r="B14" s="70">
        <v>6</v>
      </c>
      <c r="C14" s="70">
        <v>6</v>
      </c>
      <c r="D14" s="70">
        <v>1</v>
      </c>
      <c r="E14" s="70">
        <v>2009</v>
      </c>
      <c r="F14" s="70" t="s">
        <v>176</v>
      </c>
      <c r="G14" s="1073" t="s">
        <v>1748</v>
      </c>
      <c r="H14" s="70" t="s">
        <v>1749</v>
      </c>
      <c r="I14" s="1066"/>
      <c r="J14" s="73">
        <v>0</v>
      </c>
      <c r="K14" s="73">
        <v>0</v>
      </c>
      <c r="L14" s="73">
        <v>0</v>
      </c>
      <c r="M14" s="73">
        <v>0</v>
      </c>
      <c r="N14" s="73">
        <v>0</v>
      </c>
      <c r="O14" s="73">
        <v>0</v>
      </c>
      <c r="P14" s="73">
        <v>0</v>
      </c>
      <c r="Q14" s="73">
        <v>0</v>
      </c>
      <c r="R14" s="73">
        <v>45.4</v>
      </c>
      <c r="S14" s="73">
        <v>12.46</v>
      </c>
      <c r="T14" s="73">
        <v>0</v>
      </c>
      <c r="U14" s="73">
        <v>0</v>
      </c>
      <c r="V14" s="73">
        <v>0</v>
      </c>
      <c r="W14" s="73">
        <v>5.36</v>
      </c>
      <c r="X14" s="73">
        <v>4.97</v>
      </c>
      <c r="Y14" s="73">
        <v>46.11</v>
      </c>
      <c r="Z14" s="73">
        <v>10.76</v>
      </c>
      <c r="AA14" s="73">
        <v>15.32</v>
      </c>
      <c r="AB14" s="73">
        <v>10</v>
      </c>
      <c r="AC14" s="73">
        <v>0</v>
      </c>
      <c r="AD14" s="73">
        <v>0</v>
      </c>
      <c r="AE14" s="73">
        <v>10.712999999999999</v>
      </c>
      <c r="AF14" s="73">
        <v>0</v>
      </c>
      <c r="AG14" s="73">
        <v>27.2</v>
      </c>
      <c r="AH14" s="73">
        <v>3.05</v>
      </c>
      <c r="AI14" s="73">
        <v>0</v>
      </c>
      <c r="AJ14" s="73">
        <v>0</v>
      </c>
      <c r="AK14" s="73">
        <v>0</v>
      </c>
      <c r="AL14" s="73">
        <v>0</v>
      </c>
      <c r="AM14" s="73">
        <v>0</v>
      </c>
      <c r="AN14" s="73">
        <v>15.433</v>
      </c>
      <c r="AO14" s="73">
        <v>0</v>
      </c>
      <c r="AP14" s="73">
        <v>0</v>
      </c>
      <c r="AQ14" s="73">
        <v>0</v>
      </c>
      <c r="AR14" s="73">
        <v>1.29</v>
      </c>
      <c r="AS14" s="73">
        <v>0</v>
      </c>
      <c r="AT14" s="73">
        <v>18.420000000000002</v>
      </c>
      <c r="AU14" s="73">
        <v>0</v>
      </c>
      <c r="AV14" s="73">
        <v>8.4610000000000003</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71.929000000000002</v>
      </c>
      <c r="BN14" s="73">
        <v>0</v>
      </c>
      <c r="BO14" s="73">
        <v>0</v>
      </c>
      <c r="BP14" s="73">
        <v>0</v>
      </c>
      <c r="BQ14" s="73">
        <v>0</v>
      </c>
      <c r="BR14" s="73">
        <v>0</v>
      </c>
      <c r="BS14" s="73">
        <v>6.2220000000000004</v>
      </c>
      <c r="BT14" s="73">
        <v>0</v>
      </c>
      <c r="BU14" s="73">
        <v>0</v>
      </c>
      <c r="BV14" s="73">
        <v>0</v>
      </c>
      <c r="BW14" s="73">
        <v>0</v>
      </c>
      <c r="BX14" s="73">
        <v>5.81</v>
      </c>
      <c r="BY14" s="73">
        <v>0</v>
      </c>
      <c r="BZ14" s="73">
        <v>22.599</v>
      </c>
      <c r="CA14" s="73">
        <v>0</v>
      </c>
      <c r="CB14" s="73">
        <v>0</v>
      </c>
      <c r="CC14" s="73">
        <v>0</v>
      </c>
      <c r="CD14" s="73">
        <v>0</v>
      </c>
      <c r="CE14" s="73">
        <v>0</v>
      </c>
      <c r="CF14" s="73">
        <v>10.19</v>
      </c>
      <c r="CG14" s="73">
        <v>0</v>
      </c>
      <c r="CH14" s="73">
        <v>0</v>
      </c>
      <c r="CI14" s="73">
        <v>0</v>
      </c>
      <c r="CJ14" s="73">
        <v>0</v>
      </c>
      <c r="CK14" s="73">
        <v>6.83</v>
      </c>
      <c r="CL14" s="73">
        <v>9.85</v>
      </c>
      <c r="CM14" s="73">
        <v>0</v>
      </c>
      <c r="CN14" s="73">
        <v>25.04</v>
      </c>
      <c r="CO14" s="73">
        <v>0</v>
      </c>
      <c r="CP14" s="73">
        <v>0</v>
      </c>
      <c r="CQ14" s="73">
        <v>0</v>
      </c>
      <c r="CR14" s="73">
        <v>0</v>
      </c>
      <c r="CS14" s="73">
        <v>0</v>
      </c>
      <c r="CT14" s="73">
        <v>0</v>
      </c>
      <c r="CU14" s="73">
        <v>0</v>
      </c>
      <c r="CV14" s="73">
        <v>0</v>
      </c>
      <c r="CW14" s="73">
        <v>0</v>
      </c>
      <c r="CX14" s="73">
        <v>0</v>
      </c>
      <c r="CY14" s="73">
        <v>0</v>
      </c>
      <c r="CZ14" s="73">
        <v>0</v>
      </c>
      <c r="DA14" s="73">
        <v>0</v>
      </c>
      <c r="DB14" s="73">
        <v>8.8000000000000007</v>
      </c>
      <c r="DC14" s="73">
        <v>6.0030000000000001</v>
      </c>
      <c r="DD14" s="73">
        <v>0</v>
      </c>
      <c r="DE14" s="73">
        <v>0</v>
      </c>
      <c r="DF14" s="73">
        <v>0</v>
      </c>
      <c r="DG14" s="73">
        <v>0</v>
      </c>
      <c r="DH14" s="73">
        <v>0</v>
      </c>
      <c r="DI14" s="73">
        <v>0</v>
      </c>
      <c r="DJ14" s="73">
        <v>1.29</v>
      </c>
      <c r="DK14" s="73">
        <v>0</v>
      </c>
      <c r="DL14" s="73">
        <v>0</v>
      </c>
      <c r="DM14" s="73">
        <v>0</v>
      </c>
      <c r="DN14" s="73">
        <v>0</v>
      </c>
      <c r="DO14" s="73">
        <v>0</v>
      </c>
      <c r="DP14" s="73">
        <v>0</v>
      </c>
      <c r="DQ14" s="73">
        <v>0</v>
      </c>
      <c r="DR14" s="73">
        <v>0</v>
      </c>
      <c r="DS14" s="73">
        <v>45.4</v>
      </c>
      <c r="DT14" s="73">
        <v>12.46</v>
      </c>
      <c r="DU14" s="73">
        <v>0</v>
      </c>
      <c r="DV14" s="73">
        <v>0</v>
      </c>
      <c r="DW14" s="73">
        <v>0</v>
      </c>
      <c r="DX14" s="73">
        <v>5.36</v>
      </c>
      <c r="DY14" s="73">
        <v>4.97</v>
      </c>
      <c r="DZ14" s="73">
        <v>46.11</v>
      </c>
      <c r="EA14" s="73">
        <v>10.76</v>
      </c>
      <c r="EB14" s="73">
        <v>15.32</v>
      </c>
      <c r="EC14" s="73">
        <v>10</v>
      </c>
      <c r="ED14" s="73">
        <v>0</v>
      </c>
      <c r="EE14" s="73">
        <v>0</v>
      </c>
      <c r="EF14" s="73">
        <v>10.712999999999999</v>
      </c>
      <c r="EG14" s="73">
        <v>0</v>
      </c>
      <c r="EH14" s="73">
        <v>27.2</v>
      </c>
      <c r="EI14" s="73">
        <v>3.05</v>
      </c>
      <c r="EJ14" s="73">
        <v>0</v>
      </c>
      <c r="EK14" s="73">
        <v>0</v>
      </c>
      <c r="EL14" s="73">
        <v>0</v>
      </c>
      <c r="EM14" s="73">
        <v>0</v>
      </c>
      <c r="EN14" s="73">
        <v>0</v>
      </c>
      <c r="EO14" s="73">
        <v>15.433</v>
      </c>
      <c r="EP14" s="73">
        <v>0</v>
      </c>
      <c r="EQ14" s="73">
        <v>0</v>
      </c>
      <c r="ER14" s="73">
        <v>0</v>
      </c>
      <c r="ES14" s="73">
        <v>0</v>
      </c>
      <c r="ET14" s="73">
        <v>0</v>
      </c>
      <c r="EU14" s="73">
        <v>18.420000000000002</v>
      </c>
      <c r="EV14" s="73">
        <v>0</v>
      </c>
      <c r="EW14" s="73">
        <v>8.4610000000000003</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71.929000000000002</v>
      </c>
      <c r="FO14" s="73">
        <v>0</v>
      </c>
      <c r="FP14" s="73">
        <v>0</v>
      </c>
      <c r="FQ14" s="73">
        <v>0</v>
      </c>
      <c r="FR14" s="73">
        <v>0</v>
      </c>
      <c r="FS14" s="73">
        <v>0</v>
      </c>
      <c r="FT14" s="73">
        <v>6.2220000000000004</v>
      </c>
      <c r="FU14" s="73">
        <v>0</v>
      </c>
      <c r="FV14" s="73">
        <v>0</v>
      </c>
      <c r="FW14" s="73">
        <v>0</v>
      </c>
      <c r="FX14" s="73">
        <v>0</v>
      </c>
      <c r="FY14" s="73">
        <v>5.81</v>
      </c>
      <c r="FZ14" s="73">
        <v>0</v>
      </c>
      <c r="GA14" s="73">
        <v>22.599</v>
      </c>
      <c r="GB14" s="73">
        <v>0</v>
      </c>
      <c r="GC14" s="73">
        <v>0</v>
      </c>
      <c r="GD14" s="73">
        <v>0</v>
      </c>
      <c r="GE14" s="73">
        <v>0</v>
      </c>
      <c r="GF14" s="73">
        <v>0</v>
      </c>
      <c r="GG14" s="73">
        <v>10.19</v>
      </c>
      <c r="GH14" s="73">
        <v>0</v>
      </c>
      <c r="GI14" s="73">
        <v>0</v>
      </c>
      <c r="GJ14" s="73">
        <v>0</v>
      </c>
      <c r="GK14" s="73">
        <v>0</v>
      </c>
      <c r="GL14" s="73">
        <v>6.83</v>
      </c>
      <c r="GM14" s="73">
        <v>9.85</v>
      </c>
      <c r="GN14" s="73">
        <v>0</v>
      </c>
      <c r="GO14" s="73">
        <v>25.04</v>
      </c>
      <c r="GP14" s="73">
        <v>0</v>
      </c>
      <c r="GQ14" s="73">
        <v>0</v>
      </c>
      <c r="GR14" s="73">
        <v>0</v>
      </c>
      <c r="GS14" s="73">
        <v>0</v>
      </c>
      <c r="GT14" s="73">
        <v>0</v>
      </c>
      <c r="GU14" s="73">
        <v>0</v>
      </c>
      <c r="GV14" s="73">
        <v>0</v>
      </c>
      <c r="GW14" s="73">
        <v>0</v>
      </c>
      <c r="GX14" s="73">
        <v>0</v>
      </c>
      <c r="GY14" s="73">
        <v>0</v>
      </c>
      <c r="GZ14" s="73">
        <v>0</v>
      </c>
      <c r="HA14" s="73">
        <v>0</v>
      </c>
      <c r="HB14" s="73">
        <v>0</v>
      </c>
      <c r="HC14" s="73">
        <v>8.8000000000000007</v>
      </c>
      <c r="HD14" s="73">
        <v>6.0030000000000001</v>
      </c>
      <c r="HE14" s="73">
        <v>0</v>
      </c>
      <c r="HF14" s="73">
        <v>1.29</v>
      </c>
      <c r="HG14" s="73">
        <v>0</v>
      </c>
      <c r="HH14" s="73">
        <v>0</v>
      </c>
      <c r="HI14" s="73">
        <v>0</v>
      </c>
      <c r="HJ14" s="73">
        <v>0</v>
      </c>
      <c r="HK14" s="73">
        <v>206.77600000000001</v>
      </c>
      <c r="HL14" s="73">
        <v>0</v>
      </c>
      <c r="HM14" s="73">
        <v>26.881</v>
      </c>
      <c r="HN14" s="73">
        <v>0</v>
      </c>
      <c r="HO14" s="73">
        <v>71.929000000000002</v>
      </c>
      <c r="HP14" s="73">
        <v>12.032</v>
      </c>
      <c r="HQ14" s="73">
        <v>22.599</v>
      </c>
      <c r="HR14" s="73">
        <v>0</v>
      </c>
      <c r="HS14" s="73">
        <v>10.19</v>
      </c>
      <c r="HT14" s="73">
        <v>6.83</v>
      </c>
      <c r="HU14" s="73">
        <v>9.85</v>
      </c>
      <c r="HV14" s="73">
        <v>25.04</v>
      </c>
      <c r="HW14" s="73">
        <v>0</v>
      </c>
      <c r="HX14" s="73">
        <v>0</v>
      </c>
      <c r="HY14" s="73">
        <v>14.803000000000001</v>
      </c>
      <c r="HZ14" s="73">
        <v>0</v>
      </c>
      <c r="IA14" s="73">
        <v>1.29</v>
      </c>
      <c r="IB14" s="73">
        <v>0</v>
      </c>
      <c r="IC14" s="73">
        <v>0</v>
      </c>
      <c r="ID14" s="73">
        <v>0</v>
      </c>
      <c r="IE14" s="73">
        <v>0</v>
      </c>
      <c r="IF14" s="73">
        <v>206.77600000000001</v>
      </c>
      <c r="IG14" s="73">
        <v>1.29</v>
      </c>
      <c r="IH14" s="73">
        <v>26.881</v>
      </c>
      <c r="II14" s="73">
        <v>0</v>
      </c>
      <c r="IJ14" s="73">
        <v>71.929000000000002</v>
      </c>
      <c r="IK14" s="73">
        <v>12.032</v>
      </c>
      <c r="IL14" s="73">
        <v>22.599</v>
      </c>
      <c r="IM14" s="73">
        <v>0</v>
      </c>
      <c r="IN14" s="73">
        <v>10.19</v>
      </c>
      <c r="IO14" s="73">
        <v>6.83</v>
      </c>
      <c r="IP14" s="73">
        <v>9.85</v>
      </c>
      <c r="IQ14" s="73">
        <v>25.04</v>
      </c>
      <c r="IR14" s="73">
        <v>0</v>
      </c>
      <c r="IS14" s="73">
        <v>0</v>
      </c>
      <c r="IT14" s="73">
        <v>14.803000000000001</v>
      </c>
      <c r="IU14" s="73">
        <v>0</v>
      </c>
      <c r="IV14" s="74">
        <v>0</v>
      </c>
      <c r="IW14" s="71">
        <v>0</v>
      </c>
      <c r="IX14" s="71">
        <v>0</v>
      </c>
      <c r="IY14" s="71">
        <v>0</v>
      </c>
      <c r="IZ14" s="71">
        <v>0</v>
      </c>
      <c r="JA14" s="71">
        <v>0</v>
      </c>
      <c r="JB14" s="71">
        <v>0</v>
      </c>
      <c r="JC14" s="71">
        <v>0</v>
      </c>
      <c r="JD14" s="71">
        <v>0</v>
      </c>
      <c r="JE14" s="71">
        <v>4</v>
      </c>
      <c r="JF14" s="71">
        <v>2</v>
      </c>
      <c r="JG14" s="71">
        <v>0</v>
      </c>
      <c r="JH14" s="71">
        <v>0</v>
      </c>
      <c r="JI14" s="71">
        <v>0</v>
      </c>
      <c r="JJ14" s="71">
        <v>1</v>
      </c>
      <c r="JK14" s="71">
        <v>1</v>
      </c>
      <c r="JL14" s="71">
        <v>4</v>
      </c>
      <c r="JM14" s="71">
        <v>2</v>
      </c>
      <c r="JN14" s="71">
        <v>2</v>
      </c>
      <c r="JO14" s="71">
        <v>2</v>
      </c>
      <c r="JP14" s="71">
        <v>0</v>
      </c>
      <c r="JQ14" s="71">
        <v>0</v>
      </c>
      <c r="JR14" s="71">
        <v>1</v>
      </c>
      <c r="JS14" s="71">
        <v>0</v>
      </c>
      <c r="JT14" s="71">
        <v>1</v>
      </c>
      <c r="JU14" s="71">
        <v>1</v>
      </c>
      <c r="JV14" s="71">
        <v>0</v>
      </c>
      <c r="JW14" s="71">
        <v>0</v>
      </c>
      <c r="JX14" s="71">
        <v>0</v>
      </c>
      <c r="JY14" s="71">
        <v>0</v>
      </c>
      <c r="JZ14" s="71">
        <v>0</v>
      </c>
      <c r="KA14" s="71">
        <v>2</v>
      </c>
      <c r="KB14" s="71">
        <v>0</v>
      </c>
      <c r="KC14" s="71">
        <v>0</v>
      </c>
      <c r="KD14" s="71">
        <v>0</v>
      </c>
      <c r="KE14" s="71">
        <v>1</v>
      </c>
      <c r="KF14" s="71">
        <v>0</v>
      </c>
      <c r="KG14" s="71">
        <v>3</v>
      </c>
      <c r="KH14" s="71">
        <v>0</v>
      </c>
      <c r="KI14" s="71">
        <v>2</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15</v>
      </c>
      <c r="LA14" s="71">
        <v>0</v>
      </c>
      <c r="LB14" s="71">
        <v>0</v>
      </c>
      <c r="LC14" s="71">
        <v>0</v>
      </c>
      <c r="LD14" s="71">
        <v>0</v>
      </c>
      <c r="LE14" s="71">
        <v>0</v>
      </c>
      <c r="LF14" s="71">
        <v>2</v>
      </c>
      <c r="LG14" s="71">
        <v>0</v>
      </c>
      <c r="LH14" s="71">
        <v>0</v>
      </c>
      <c r="LI14" s="71">
        <v>0</v>
      </c>
      <c r="LJ14" s="71">
        <v>0</v>
      </c>
      <c r="LK14" s="71">
        <v>2</v>
      </c>
      <c r="LL14" s="71">
        <v>0</v>
      </c>
      <c r="LM14" s="71">
        <v>4</v>
      </c>
      <c r="LN14" s="71">
        <v>0</v>
      </c>
      <c r="LO14" s="71">
        <v>0</v>
      </c>
      <c r="LP14" s="71">
        <v>0</v>
      </c>
      <c r="LQ14" s="71">
        <v>0</v>
      </c>
      <c r="LR14" s="71">
        <v>0</v>
      </c>
      <c r="LS14" s="71">
        <v>2</v>
      </c>
      <c r="LT14" s="71">
        <v>0</v>
      </c>
      <c r="LU14" s="71">
        <v>0</v>
      </c>
      <c r="LV14" s="71">
        <v>0</v>
      </c>
      <c r="LW14" s="71">
        <v>0</v>
      </c>
      <c r="LX14" s="71">
        <v>1</v>
      </c>
      <c r="LY14" s="71">
        <v>2</v>
      </c>
      <c r="LZ14" s="71">
        <v>0</v>
      </c>
      <c r="MA14" s="71">
        <v>4</v>
      </c>
      <c r="MB14" s="71">
        <v>0</v>
      </c>
      <c r="MC14" s="71">
        <v>0</v>
      </c>
      <c r="MD14" s="71">
        <v>0</v>
      </c>
      <c r="ME14" s="71">
        <v>0</v>
      </c>
      <c r="MF14" s="71">
        <v>0</v>
      </c>
      <c r="MG14" s="71">
        <v>0</v>
      </c>
      <c r="MH14" s="71">
        <v>0</v>
      </c>
      <c r="MI14" s="71">
        <v>0</v>
      </c>
      <c r="MJ14" s="71">
        <v>0</v>
      </c>
      <c r="MK14" s="71">
        <v>0</v>
      </c>
      <c r="ML14" s="71">
        <v>0</v>
      </c>
      <c r="MM14" s="71">
        <v>0</v>
      </c>
      <c r="MN14" s="71">
        <v>0</v>
      </c>
      <c r="MO14" s="71">
        <v>2</v>
      </c>
      <c r="MP14" s="71">
        <v>1</v>
      </c>
      <c r="MQ14" s="71">
        <v>0</v>
      </c>
      <c r="MR14" s="71">
        <v>0</v>
      </c>
      <c r="MS14" s="71">
        <v>0</v>
      </c>
      <c r="MT14" s="71">
        <v>0</v>
      </c>
      <c r="MU14" s="71">
        <v>0</v>
      </c>
      <c r="MV14" s="71">
        <v>0</v>
      </c>
      <c r="MW14" s="71">
        <v>1</v>
      </c>
      <c r="MX14" s="71">
        <v>0</v>
      </c>
      <c r="MY14" s="71">
        <v>0</v>
      </c>
      <c r="MZ14" s="71">
        <v>0</v>
      </c>
      <c r="NA14" s="71">
        <v>0</v>
      </c>
      <c r="NB14" s="71">
        <v>0</v>
      </c>
      <c r="NC14" s="71">
        <v>0</v>
      </c>
      <c r="ND14" s="71">
        <v>0</v>
      </c>
      <c r="NE14" s="71">
        <v>0</v>
      </c>
      <c r="NF14" s="71">
        <v>4</v>
      </c>
      <c r="NG14" s="71">
        <v>2</v>
      </c>
      <c r="NH14" s="71">
        <v>0</v>
      </c>
      <c r="NI14" s="71">
        <v>0</v>
      </c>
      <c r="NJ14" s="71">
        <v>0</v>
      </c>
      <c r="NK14" s="71">
        <v>1</v>
      </c>
      <c r="NL14" s="71">
        <v>1</v>
      </c>
      <c r="NM14" s="71">
        <v>4</v>
      </c>
      <c r="NN14" s="71">
        <v>2</v>
      </c>
      <c r="NO14" s="71">
        <v>2</v>
      </c>
      <c r="NP14" s="71">
        <v>2</v>
      </c>
      <c r="NQ14" s="71">
        <v>0</v>
      </c>
      <c r="NR14" s="71">
        <v>0</v>
      </c>
      <c r="NS14" s="71">
        <v>1</v>
      </c>
      <c r="NT14" s="71">
        <v>0</v>
      </c>
      <c r="NU14" s="71">
        <v>1</v>
      </c>
      <c r="NV14" s="71">
        <v>1</v>
      </c>
      <c r="NW14" s="71">
        <v>0</v>
      </c>
      <c r="NX14" s="71">
        <v>0</v>
      </c>
      <c r="NY14" s="71">
        <v>0</v>
      </c>
      <c r="NZ14" s="71">
        <v>0</v>
      </c>
      <c r="OA14" s="71">
        <v>0</v>
      </c>
      <c r="OB14" s="71">
        <v>2</v>
      </c>
      <c r="OC14" s="71">
        <v>0</v>
      </c>
      <c r="OD14" s="71">
        <v>0</v>
      </c>
      <c r="OE14" s="71">
        <v>0</v>
      </c>
      <c r="OF14" s="71">
        <v>0</v>
      </c>
      <c r="OG14" s="71">
        <v>0</v>
      </c>
      <c r="OH14" s="71">
        <v>3</v>
      </c>
      <c r="OI14" s="71">
        <v>0</v>
      </c>
      <c r="OJ14" s="71">
        <v>2</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15</v>
      </c>
      <c r="PB14" s="71">
        <v>0</v>
      </c>
      <c r="PC14" s="71">
        <v>0</v>
      </c>
      <c r="PD14" s="71">
        <v>0</v>
      </c>
      <c r="PE14" s="71">
        <v>0</v>
      </c>
      <c r="PF14" s="71">
        <v>0</v>
      </c>
      <c r="PG14" s="71">
        <v>2</v>
      </c>
      <c r="PH14" s="71">
        <v>0</v>
      </c>
      <c r="PI14" s="71">
        <v>0</v>
      </c>
      <c r="PJ14" s="71">
        <v>0</v>
      </c>
      <c r="PK14" s="71">
        <v>0</v>
      </c>
      <c r="PL14" s="71">
        <v>2</v>
      </c>
      <c r="PM14" s="71">
        <v>0</v>
      </c>
      <c r="PN14" s="71">
        <v>4</v>
      </c>
      <c r="PO14" s="71">
        <v>0</v>
      </c>
      <c r="PP14" s="71">
        <v>0</v>
      </c>
      <c r="PQ14" s="71">
        <v>0</v>
      </c>
      <c r="PR14" s="71">
        <v>0</v>
      </c>
      <c r="PS14" s="71">
        <v>0</v>
      </c>
      <c r="PT14" s="71">
        <v>2</v>
      </c>
      <c r="PU14" s="71">
        <v>0</v>
      </c>
      <c r="PV14" s="71">
        <v>0</v>
      </c>
      <c r="PW14" s="71">
        <v>0</v>
      </c>
      <c r="PX14" s="71">
        <v>0</v>
      </c>
      <c r="PY14" s="71">
        <v>1</v>
      </c>
      <c r="PZ14" s="71">
        <v>2</v>
      </c>
      <c r="QA14" s="71">
        <v>0</v>
      </c>
      <c r="QB14" s="71">
        <v>4</v>
      </c>
      <c r="QC14" s="71">
        <v>0</v>
      </c>
      <c r="QD14" s="71">
        <v>0</v>
      </c>
      <c r="QE14" s="71">
        <v>0</v>
      </c>
      <c r="QF14" s="71">
        <v>0</v>
      </c>
      <c r="QG14" s="71">
        <v>0</v>
      </c>
      <c r="QH14" s="71">
        <v>0</v>
      </c>
      <c r="QI14" s="71">
        <v>0</v>
      </c>
      <c r="QJ14" s="71">
        <v>0</v>
      </c>
      <c r="QK14" s="71">
        <v>0</v>
      </c>
      <c r="QL14" s="71">
        <v>0</v>
      </c>
      <c r="QM14" s="71">
        <v>0</v>
      </c>
      <c r="QN14" s="71">
        <v>0</v>
      </c>
      <c r="QO14" s="71">
        <v>0</v>
      </c>
      <c r="QP14" s="71">
        <v>2</v>
      </c>
      <c r="QQ14" s="71">
        <v>1</v>
      </c>
      <c r="QR14" s="71">
        <v>0</v>
      </c>
      <c r="QS14" s="71">
        <v>1</v>
      </c>
      <c r="QT14" s="71">
        <v>0</v>
      </c>
      <c r="QU14" s="71">
        <v>0</v>
      </c>
      <c r="QV14" s="71">
        <v>0</v>
      </c>
      <c r="QW14" s="71">
        <v>0</v>
      </c>
      <c r="QX14" s="71">
        <v>23</v>
      </c>
      <c r="QY14" s="71">
        <v>0</v>
      </c>
      <c r="QZ14" s="71">
        <v>5</v>
      </c>
      <c r="RA14" s="71">
        <v>0</v>
      </c>
      <c r="RB14" s="71">
        <v>15</v>
      </c>
      <c r="RC14" s="71">
        <v>4</v>
      </c>
      <c r="RD14" s="71">
        <v>4</v>
      </c>
      <c r="RE14" s="71">
        <v>0</v>
      </c>
      <c r="RF14" s="71">
        <v>2</v>
      </c>
      <c r="RG14" s="71">
        <v>1</v>
      </c>
      <c r="RH14" s="71">
        <v>2</v>
      </c>
      <c r="RI14" s="71">
        <v>4</v>
      </c>
      <c r="RJ14" s="71">
        <v>0</v>
      </c>
      <c r="RK14" s="71">
        <v>0</v>
      </c>
      <c r="RL14" s="71">
        <v>3</v>
      </c>
      <c r="RM14" s="71">
        <v>0</v>
      </c>
      <c r="RN14" s="71">
        <v>1</v>
      </c>
      <c r="RO14" s="71">
        <v>0</v>
      </c>
      <c r="RP14" s="71">
        <v>0</v>
      </c>
      <c r="RQ14" s="71">
        <v>0</v>
      </c>
      <c r="RR14" s="71">
        <v>0</v>
      </c>
      <c r="RS14" s="71">
        <v>23</v>
      </c>
      <c r="RT14" s="71">
        <v>1</v>
      </c>
      <c r="RU14" s="71">
        <v>5</v>
      </c>
      <c r="RV14" s="71">
        <v>0</v>
      </c>
      <c r="RW14" s="71">
        <v>15</v>
      </c>
      <c r="RX14" s="71">
        <v>4</v>
      </c>
      <c r="RY14" s="71">
        <v>4</v>
      </c>
      <c r="RZ14" s="71">
        <v>0</v>
      </c>
      <c r="SA14" s="71">
        <v>2</v>
      </c>
      <c r="SB14" s="71">
        <v>1</v>
      </c>
      <c r="SC14" s="71">
        <v>2</v>
      </c>
      <c r="SD14" s="71">
        <v>4</v>
      </c>
      <c r="SE14" s="71">
        <v>0</v>
      </c>
      <c r="SF14" s="71">
        <v>0</v>
      </c>
      <c r="SG14" s="71">
        <v>3</v>
      </c>
      <c r="SH14" s="71">
        <v>0</v>
      </c>
    </row>
    <row r="15" spans="1:503">
      <c r="A15" s="16" t="s">
        <v>1755</v>
      </c>
      <c r="B15" s="70">
        <v>7</v>
      </c>
      <c r="C15" s="70">
        <v>7</v>
      </c>
      <c r="D15" s="70">
        <v>1</v>
      </c>
      <c r="E15" s="70">
        <v>2010</v>
      </c>
      <c r="F15" s="70" t="s">
        <v>177</v>
      </c>
      <c r="G15" s="1073" t="s">
        <v>1748</v>
      </c>
      <c r="H15" s="70" t="s">
        <v>1749</v>
      </c>
      <c r="I15" s="1066"/>
      <c r="J15" s="73">
        <v>0</v>
      </c>
      <c r="K15" s="73">
        <v>0</v>
      </c>
      <c r="L15" s="73">
        <v>0</v>
      </c>
      <c r="M15" s="73">
        <v>0</v>
      </c>
      <c r="N15" s="73">
        <v>0</v>
      </c>
      <c r="O15" s="73">
        <v>0</v>
      </c>
      <c r="P15" s="73">
        <v>0</v>
      </c>
      <c r="Q15" s="73">
        <v>0</v>
      </c>
      <c r="R15" s="73">
        <v>47.654000000000003</v>
      </c>
      <c r="S15" s="73">
        <v>24.971</v>
      </c>
      <c r="T15" s="73">
        <v>0</v>
      </c>
      <c r="U15" s="73">
        <v>0</v>
      </c>
      <c r="V15" s="73">
        <v>0</v>
      </c>
      <c r="W15" s="73">
        <v>5.1669999999999998</v>
      </c>
      <c r="X15" s="73">
        <v>4.1859999999999999</v>
      </c>
      <c r="Y15" s="73">
        <v>43.378</v>
      </c>
      <c r="Z15" s="73">
        <v>10.052</v>
      </c>
      <c r="AA15" s="73">
        <v>16.645</v>
      </c>
      <c r="AB15" s="73">
        <v>10.27</v>
      </c>
      <c r="AC15" s="73">
        <v>0</v>
      </c>
      <c r="AD15" s="73">
        <v>0</v>
      </c>
      <c r="AE15" s="73">
        <v>13.930999999999999</v>
      </c>
      <c r="AF15" s="73">
        <v>0</v>
      </c>
      <c r="AG15" s="73">
        <v>27.686</v>
      </c>
      <c r="AH15" s="73">
        <v>2.7389999999999999</v>
      </c>
      <c r="AI15" s="73">
        <v>0</v>
      </c>
      <c r="AJ15" s="73">
        <v>0</v>
      </c>
      <c r="AK15" s="73">
        <v>0</v>
      </c>
      <c r="AL15" s="73">
        <v>0</v>
      </c>
      <c r="AM15" s="73">
        <v>0</v>
      </c>
      <c r="AN15" s="73">
        <v>16.859000000000002</v>
      </c>
      <c r="AO15" s="73">
        <v>0</v>
      </c>
      <c r="AP15" s="73">
        <v>0</v>
      </c>
      <c r="AQ15" s="73">
        <v>0</v>
      </c>
      <c r="AR15" s="73">
        <v>1.97</v>
      </c>
      <c r="AS15" s="73">
        <v>41.158999999999999</v>
      </c>
      <c r="AT15" s="73">
        <v>39.689</v>
      </c>
      <c r="AU15" s="73">
        <v>0</v>
      </c>
      <c r="AV15" s="73">
        <v>7.92</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50.268999999999998</v>
      </c>
      <c r="BN15" s="73">
        <v>0</v>
      </c>
      <c r="BO15" s="73">
        <v>0</v>
      </c>
      <c r="BP15" s="73">
        <v>0</v>
      </c>
      <c r="BQ15" s="73">
        <v>0</v>
      </c>
      <c r="BR15" s="73">
        <v>0</v>
      </c>
      <c r="BS15" s="73">
        <v>6.4459999999999997</v>
      </c>
      <c r="BT15" s="73">
        <v>0</v>
      </c>
      <c r="BU15" s="73">
        <v>0</v>
      </c>
      <c r="BV15" s="73">
        <v>0</v>
      </c>
      <c r="BW15" s="73">
        <v>0</v>
      </c>
      <c r="BX15" s="73">
        <v>11.394</v>
      </c>
      <c r="BY15" s="73">
        <v>0</v>
      </c>
      <c r="BZ15" s="73">
        <v>21.012</v>
      </c>
      <c r="CA15" s="73">
        <v>0</v>
      </c>
      <c r="CB15" s="73">
        <v>0</v>
      </c>
      <c r="CC15" s="73">
        <v>0</v>
      </c>
      <c r="CD15" s="73">
        <v>0</v>
      </c>
      <c r="CE15" s="73">
        <v>0</v>
      </c>
      <c r="CF15" s="73">
        <v>8.9570000000000007</v>
      </c>
      <c r="CG15" s="73">
        <v>0</v>
      </c>
      <c r="CH15" s="73">
        <v>0</v>
      </c>
      <c r="CI15" s="73">
        <v>8.2319999999999993</v>
      </c>
      <c r="CJ15" s="73">
        <v>0</v>
      </c>
      <c r="CK15" s="73">
        <v>7.9</v>
      </c>
      <c r="CL15" s="73">
        <v>9.516</v>
      </c>
      <c r="CM15" s="73">
        <v>0</v>
      </c>
      <c r="CN15" s="73">
        <v>33.134</v>
      </c>
      <c r="CO15" s="73">
        <v>0</v>
      </c>
      <c r="CP15" s="73">
        <v>0</v>
      </c>
      <c r="CQ15" s="73">
        <v>0</v>
      </c>
      <c r="CR15" s="73">
        <v>0</v>
      </c>
      <c r="CS15" s="73">
        <v>134.03800000000001</v>
      </c>
      <c r="CT15" s="73">
        <v>0</v>
      </c>
      <c r="CU15" s="73">
        <v>0</v>
      </c>
      <c r="CV15" s="73">
        <v>0</v>
      </c>
      <c r="CW15" s="73">
        <v>0</v>
      </c>
      <c r="CX15" s="73">
        <v>0</v>
      </c>
      <c r="CY15" s="73">
        <v>0</v>
      </c>
      <c r="CZ15" s="73">
        <v>0</v>
      </c>
      <c r="DA15" s="73">
        <v>0</v>
      </c>
      <c r="DB15" s="73">
        <v>9.9600000000000009</v>
      </c>
      <c r="DC15" s="73">
        <v>7.98</v>
      </c>
      <c r="DD15" s="73">
        <v>0</v>
      </c>
      <c r="DE15" s="73">
        <v>0</v>
      </c>
      <c r="DF15" s="73">
        <v>0</v>
      </c>
      <c r="DG15" s="73">
        <v>0</v>
      </c>
      <c r="DH15" s="73">
        <v>0</v>
      </c>
      <c r="DI15" s="73">
        <v>0</v>
      </c>
      <c r="DJ15" s="73">
        <v>1.97</v>
      </c>
      <c r="DK15" s="73">
        <v>0</v>
      </c>
      <c r="DL15" s="73">
        <v>0</v>
      </c>
      <c r="DM15" s="73">
        <v>0</v>
      </c>
      <c r="DN15" s="73">
        <v>0</v>
      </c>
      <c r="DO15" s="73">
        <v>0</v>
      </c>
      <c r="DP15" s="73">
        <v>0</v>
      </c>
      <c r="DQ15" s="73">
        <v>0</v>
      </c>
      <c r="DR15" s="73">
        <v>0</v>
      </c>
      <c r="DS15" s="73">
        <v>47.654000000000003</v>
      </c>
      <c r="DT15" s="73">
        <v>24.971</v>
      </c>
      <c r="DU15" s="73">
        <v>0</v>
      </c>
      <c r="DV15" s="73">
        <v>0</v>
      </c>
      <c r="DW15" s="73">
        <v>0</v>
      </c>
      <c r="DX15" s="73">
        <v>5.1669999999999998</v>
      </c>
      <c r="DY15" s="73">
        <v>4.1859999999999999</v>
      </c>
      <c r="DZ15" s="73">
        <v>43.378</v>
      </c>
      <c r="EA15" s="73">
        <v>10.052</v>
      </c>
      <c r="EB15" s="73">
        <v>16.645</v>
      </c>
      <c r="EC15" s="73">
        <v>10.27</v>
      </c>
      <c r="ED15" s="73">
        <v>0</v>
      </c>
      <c r="EE15" s="73">
        <v>0</v>
      </c>
      <c r="EF15" s="73">
        <v>13.930999999999999</v>
      </c>
      <c r="EG15" s="73">
        <v>0</v>
      </c>
      <c r="EH15" s="73">
        <v>27.686</v>
      </c>
      <c r="EI15" s="73">
        <v>2.7389999999999999</v>
      </c>
      <c r="EJ15" s="73">
        <v>0</v>
      </c>
      <c r="EK15" s="73">
        <v>0</v>
      </c>
      <c r="EL15" s="73">
        <v>0</v>
      </c>
      <c r="EM15" s="73">
        <v>0</v>
      </c>
      <c r="EN15" s="73">
        <v>0</v>
      </c>
      <c r="EO15" s="73">
        <v>16.859000000000002</v>
      </c>
      <c r="EP15" s="73">
        <v>0</v>
      </c>
      <c r="EQ15" s="73">
        <v>0</v>
      </c>
      <c r="ER15" s="73">
        <v>0</v>
      </c>
      <c r="ES15" s="73">
        <v>0</v>
      </c>
      <c r="ET15" s="73">
        <v>41.158999999999999</v>
      </c>
      <c r="EU15" s="73">
        <v>39.689</v>
      </c>
      <c r="EV15" s="73">
        <v>0</v>
      </c>
      <c r="EW15" s="73">
        <v>7.92</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50.268999999999998</v>
      </c>
      <c r="FO15" s="73">
        <v>0</v>
      </c>
      <c r="FP15" s="73">
        <v>0</v>
      </c>
      <c r="FQ15" s="73">
        <v>0</v>
      </c>
      <c r="FR15" s="73">
        <v>0</v>
      </c>
      <c r="FS15" s="73">
        <v>0</v>
      </c>
      <c r="FT15" s="73">
        <v>6.4459999999999997</v>
      </c>
      <c r="FU15" s="73">
        <v>0</v>
      </c>
      <c r="FV15" s="73">
        <v>0</v>
      </c>
      <c r="FW15" s="73">
        <v>0</v>
      </c>
      <c r="FX15" s="73">
        <v>0</v>
      </c>
      <c r="FY15" s="73">
        <v>11.394</v>
      </c>
      <c r="FZ15" s="73">
        <v>0</v>
      </c>
      <c r="GA15" s="73">
        <v>21.012</v>
      </c>
      <c r="GB15" s="73">
        <v>0</v>
      </c>
      <c r="GC15" s="73">
        <v>0</v>
      </c>
      <c r="GD15" s="73">
        <v>0</v>
      </c>
      <c r="GE15" s="73">
        <v>0</v>
      </c>
      <c r="GF15" s="73">
        <v>0</v>
      </c>
      <c r="GG15" s="73">
        <v>8.9570000000000007</v>
      </c>
      <c r="GH15" s="73">
        <v>0</v>
      </c>
      <c r="GI15" s="73">
        <v>0</v>
      </c>
      <c r="GJ15" s="73">
        <v>8.2319999999999993</v>
      </c>
      <c r="GK15" s="73">
        <v>0</v>
      </c>
      <c r="GL15" s="73">
        <v>7.9</v>
      </c>
      <c r="GM15" s="73">
        <v>9.516</v>
      </c>
      <c r="GN15" s="73">
        <v>0</v>
      </c>
      <c r="GO15" s="73">
        <v>33.134</v>
      </c>
      <c r="GP15" s="73">
        <v>0</v>
      </c>
      <c r="GQ15" s="73">
        <v>0</v>
      </c>
      <c r="GR15" s="73">
        <v>0</v>
      </c>
      <c r="GS15" s="73">
        <v>0</v>
      </c>
      <c r="GT15" s="73">
        <v>134.03800000000001</v>
      </c>
      <c r="GU15" s="73">
        <v>0</v>
      </c>
      <c r="GV15" s="73">
        <v>0</v>
      </c>
      <c r="GW15" s="73">
        <v>0</v>
      </c>
      <c r="GX15" s="73">
        <v>0</v>
      </c>
      <c r="GY15" s="73">
        <v>0</v>
      </c>
      <c r="GZ15" s="73">
        <v>0</v>
      </c>
      <c r="HA15" s="73">
        <v>0</v>
      </c>
      <c r="HB15" s="73">
        <v>0</v>
      </c>
      <c r="HC15" s="73">
        <v>9.9600000000000009</v>
      </c>
      <c r="HD15" s="73">
        <v>7.98</v>
      </c>
      <c r="HE15" s="73">
        <v>0</v>
      </c>
      <c r="HF15" s="73">
        <v>1.97</v>
      </c>
      <c r="HG15" s="73">
        <v>0</v>
      </c>
      <c r="HH15" s="73">
        <v>0</v>
      </c>
      <c r="HI15" s="73">
        <v>0</v>
      </c>
      <c r="HJ15" s="73">
        <v>0</v>
      </c>
      <c r="HK15" s="73">
        <v>223.53800000000001</v>
      </c>
      <c r="HL15" s="73">
        <v>41.158999999999999</v>
      </c>
      <c r="HM15" s="73">
        <v>47.609000000000002</v>
      </c>
      <c r="HN15" s="73">
        <v>0</v>
      </c>
      <c r="HO15" s="73">
        <v>50.268999999999998</v>
      </c>
      <c r="HP15" s="73">
        <v>17.84</v>
      </c>
      <c r="HQ15" s="73">
        <v>21.012</v>
      </c>
      <c r="HR15" s="73">
        <v>0</v>
      </c>
      <c r="HS15" s="73">
        <v>8.9570000000000007</v>
      </c>
      <c r="HT15" s="73">
        <v>16.132000000000001</v>
      </c>
      <c r="HU15" s="73">
        <v>9.516</v>
      </c>
      <c r="HV15" s="73">
        <v>33.134</v>
      </c>
      <c r="HW15" s="73">
        <v>0</v>
      </c>
      <c r="HX15" s="73">
        <v>134.03800000000001</v>
      </c>
      <c r="HY15" s="73">
        <v>17.940000000000001</v>
      </c>
      <c r="HZ15" s="73">
        <v>0</v>
      </c>
      <c r="IA15" s="73">
        <v>1.97</v>
      </c>
      <c r="IB15" s="73">
        <v>0</v>
      </c>
      <c r="IC15" s="73">
        <v>0</v>
      </c>
      <c r="ID15" s="73">
        <v>0</v>
      </c>
      <c r="IE15" s="73">
        <v>0</v>
      </c>
      <c r="IF15" s="73">
        <v>223.53800000000001</v>
      </c>
      <c r="IG15" s="73">
        <v>43.128999999999998</v>
      </c>
      <c r="IH15" s="73">
        <v>47.609000000000002</v>
      </c>
      <c r="II15" s="73">
        <v>0</v>
      </c>
      <c r="IJ15" s="73">
        <v>50.268999999999998</v>
      </c>
      <c r="IK15" s="73">
        <v>17.84</v>
      </c>
      <c r="IL15" s="73">
        <v>21.012</v>
      </c>
      <c r="IM15" s="73">
        <v>0</v>
      </c>
      <c r="IN15" s="73">
        <v>8.9570000000000007</v>
      </c>
      <c r="IO15" s="73">
        <v>16.132000000000001</v>
      </c>
      <c r="IP15" s="73">
        <v>9.516</v>
      </c>
      <c r="IQ15" s="73">
        <v>33.134</v>
      </c>
      <c r="IR15" s="73">
        <v>0</v>
      </c>
      <c r="IS15" s="73">
        <v>134.03800000000001</v>
      </c>
      <c r="IT15" s="73">
        <v>17.940000000000001</v>
      </c>
      <c r="IU15" s="73">
        <v>0</v>
      </c>
      <c r="IV15" s="74">
        <v>0</v>
      </c>
      <c r="IW15" s="71">
        <v>0</v>
      </c>
      <c r="IX15" s="71">
        <v>0</v>
      </c>
      <c r="IY15" s="71">
        <v>0</v>
      </c>
      <c r="IZ15" s="71">
        <v>0</v>
      </c>
      <c r="JA15" s="71">
        <v>0</v>
      </c>
      <c r="JB15" s="71">
        <v>0</v>
      </c>
      <c r="JC15" s="71">
        <v>0</v>
      </c>
      <c r="JD15" s="71">
        <v>0</v>
      </c>
      <c r="JE15" s="71">
        <v>4</v>
      </c>
      <c r="JF15" s="71">
        <v>3</v>
      </c>
      <c r="JG15" s="71">
        <v>0</v>
      </c>
      <c r="JH15" s="71">
        <v>0</v>
      </c>
      <c r="JI15" s="71">
        <v>0</v>
      </c>
      <c r="JJ15" s="71">
        <v>1</v>
      </c>
      <c r="JK15" s="71">
        <v>1</v>
      </c>
      <c r="JL15" s="71">
        <v>4</v>
      </c>
      <c r="JM15" s="71">
        <v>2</v>
      </c>
      <c r="JN15" s="71">
        <v>2</v>
      </c>
      <c r="JO15" s="71">
        <v>2</v>
      </c>
      <c r="JP15" s="71">
        <v>0</v>
      </c>
      <c r="JQ15" s="71">
        <v>0</v>
      </c>
      <c r="JR15" s="71">
        <v>1</v>
      </c>
      <c r="JS15" s="71">
        <v>0</v>
      </c>
      <c r="JT15" s="71">
        <v>1</v>
      </c>
      <c r="JU15" s="71">
        <v>1</v>
      </c>
      <c r="JV15" s="71">
        <v>0</v>
      </c>
      <c r="JW15" s="71">
        <v>0</v>
      </c>
      <c r="JX15" s="71">
        <v>0</v>
      </c>
      <c r="JY15" s="71">
        <v>0</v>
      </c>
      <c r="JZ15" s="71">
        <v>0</v>
      </c>
      <c r="KA15" s="71">
        <v>2</v>
      </c>
      <c r="KB15" s="71">
        <v>0</v>
      </c>
      <c r="KC15" s="71">
        <v>0</v>
      </c>
      <c r="KD15" s="71">
        <v>0</v>
      </c>
      <c r="KE15" s="71">
        <v>1</v>
      </c>
      <c r="KF15" s="71">
        <v>2</v>
      </c>
      <c r="KG15" s="71">
        <v>5</v>
      </c>
      <c r="KH15" s="71">
        <v>0</v>
      </c>
      <c r="KI15" s="71">
        <v>2</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11</v>
      </c>
      <c r="LA15" s="71">
        <v>0</v>
      </c>
      <c r="LB15" s="71">
        <v>0</v>
      </c>
      <c r="LC15" s="71">
        <v>0</v>
      </c>
      <c r="LD15" s="71">
        <v>0</v>
      </c>
      <c r="LE15" s="71">
        <v>0</v>
      </c>
      <c r="LF15" s="71">
        <v>2</v>
      </c>
      <c r="LG15" s="71">
        <v>0</v>
      </c>
      <c r="LH15" s="71">
        <v>0</v>
      </c>
      <c r="LI15" s="71">
        <v>0</v>
      </c>
      <c r="LJ15" s="71">
        <v>0</v>
      </c>
      <c r="LK15" s="71">
        <v>3</v>
      </c>
      <c r="LL15" s="71">
        <v>0</v>
      </c>
      <c r="LM15" s="71">
        <v>4</v>
      </c>
      <c r="LN15" s="71">
        <v>0</v>
      </c>
      <c r="LO15" s="71">
        <v>0</v>
      </c>
      <c r="LP15" s="71">
        <v>0</v>
      </c>
      <c r="LQ15" s="71">
        <v>0</v>
      </c>
      <c r="LR15" s="71">
        <v>0</v>
      </c>
      <c r="LS15" s="71">
        <v>2</v>
      </c>
      <c r="LT15" s="71">
        <v>0</v>
      </c>
      <c r="LU15" s="71">
        <v>0</v>
      </c>
      <c r="LV15" s="71">
        <v>1</v>
      </c>
      <c r="LW15" s="71">
        <v>0</v>
      </c>
      <c r="LX15" s="71">
        <v>1</v>
      </c>
      <c r="LY15" s="71">
        <v>2</v>
      </c>
      <c r="LZ15" s="71">
        <v>0</v>
      </c>
      <c r="MA15" s="71">
        <v>6</v>
      </c>
      <c r="MB15" s="71">
        <v>0</v>
      </c>
      <c r="MC15" s="71">
        <v>0</v>
      </c>
      <c r="MD15" s="71">
        <v>0</v>
      </c>
      <c r="ME15" s="71">
        <v>0</v>
      </c>
      <c r="MF15" s="71">
        <v>4</v>
      </c>
      <c r="MG15" s="71">
        <v>0</v>
      </c>
      <c r="MH15" s="71">
        <v>0</v>
      </c>
      <c r="MI15" s="71">
        <v>0</v>
      </c>
      <c r="MJ15" s="71">
        <v>0</v>
      </c>
      <c r="MK15" s="71">
        <v>0</v>
      </c>
      <c r="ML15" s="71">
        <v>0</v>
      </c>
      <c r="MM15" s="71">
        <v>0</v>
      </c>
      <c r="MN15" s="71">
        <v>0</v>
      </c>
      <c r="MO15" s="71">
        <v>2</v>
      </c>
      <c r="MP15" s="71">
        <v>1</v>
      </c>
      <c r="MQ15" s="71">
        <v>0</v>
      </c>
      <c r="MR15" s="71">
        <v>0</v>
      </c>
      <c r="MS15" s="71">
        <v>0</v>
      </c>
      <c r="MT15" s="71">
        <v>0</v>
      </c>
      <c r="MU15" s="71">
        <v>0</v>
      </c>
      <c r="MV15" s="71">
        <v>0</v>
      </c>
      <c r="MW15" s="71">
        <v>1</v>
      </c>
      <c r="MX15" s="71">
        <v>0</v>
      </c>
      <c r="MY15" s="71">
        <v>0</v>
      </c>
      <c r="MZ15" s="71">
        <v>0</v>
      </c>
      <c r="NA15" s="71">
        <v>0</v>
      </c>
      <c r="NB15" s="71">
        <v>0</v>
      </c>
      <c r="NC15" s="71">
        <v>0</v>
      </c>
      <c r="ND15" s="71">
        <v>0</v>
      </c>
      <c r="NE15" s="71">
        <v>0</v>
      </c>
      <c r="NF15" s="71">
        <v>4</v>
      </c>
      <c r="NG15" s="71">
        <v>3</v>
      </c>
      <c r="NH15" s="71">
        <v>0</v>
      </c>
      <c r="NI15" s="71">
        <v>0</v>
      </c>
      <c r="NJ15" s="71">
        <v>0</v>
      </c>
      <c r="NK15" s="71">
        <v>1</v>
      </c>
      <c r="NL15" s="71">
        <v>1</v>
      </c>
      <c r="NM15" s="71">
        <v>4</v>
      </c>
      <c r="NN15" s="71">
        <v>2</v>
      </c>
      <c r="NO15" s="71">
        <v>2</v>
      </c>
      <c r="NP15" s="71">
        <v>2</v>
      </c>
      <c r="NQ15" s="71">
        <v>0</v>
      </c>
      <c r="NR15" s="71">
        <v>0</v>
      </c>
      <c r="NS15" s="71">
        <v>1</v>
      </c>
      <c r="NT15" s="71">
        <v>0</v>
      </c>
      <c r="NU15" s="71">
        <v>1</v>
      </c>
      <c r="NV15" s="71">
        <v>1</v>
      </c>
      <c r="NW15" s="71">
        <v>0</v>
      </c>
      <c r="NX15" s="71">
        <v>0</v>
      </c>
      <c r="NY15" s="71">
        <v>0</v>
      </c>
      <c r="NZ15" s="71">
        <v>0</v>
      </c>
      <c r="OA15" s="71">
        <v>0</v>
      </c>
      <c r="OB15" s="71">
        <v>2</v>
      </c>
      <c r="OC15" s="71">
        <v>0</v>
      </c>
      <c r="OD15" s="71">
        <v>0</v>
      </c>
      <c r="OE15" s="71">
        <v>0</v>
      </c>
      <c r="OF15" s="71">
        <v>0</v>
      </c>
      <c r="OG15" s="71">
        <v>2</v>
      </c>
      <c r="OH15" s="71">
        <v>5</v>
      </c>
      <c r="OI15" s="71">
        <v>0</v>
      </c>
      <c r="OJ15" s="71">
        <v>2</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11</v>
      </c>
      <c r="PB15" s="71">
        <v>0</v>
      </c>
      <c r="PC15" s="71">
        <v>0</v>
      </c>
      <c r="PD15" s="71">
        <v>0</v>
      </c>
      <c r="PE15" s="71">
        <v>0</v>
      </c>
      <c r="PF15" s="71">
        <v>0</v>
      </c>
      <c r="PG15" s="71">
        <v>2</v>
      </c>
      <c r="PH15" s="71">
        <v>0</v>
      </c>
      <c r="PI15" s="71">
        <v>0</v>
      </c>
      <c r="PJ15" s="71">
        <v>0</v>
      </c>
      <c r="PK15" s="71">
        <v>0</v>
      </c>
      <c r="PL15" s="71">
        <v>3</v>
      </c>
      <c r="PM15" s="71">
        <v>0</v>
      </c>
      <c r="PN15" s="71">
        <v>4</v>
      </c>
      <c r="PO15" s="71">
        <v>0</v>
      </c>
      <c r="PP15" s="71">
        <v>0</v>
      </c>
      <c r="PQ15" s="71">
        <v>0</v>
      </c>
      <c r="PR15" s="71">
        <v>0</v>
      </c>
      <c r="PS15" s="71">
        <v>0</v>
      </c>
      <c r="PT15" s="71">
        <v>2</v>
      </c>
      <c r="PU15" s="71">
        <v>0</v>
      </c>
      <c r="PV15" s="71">
        <v>0</v>
      </c>
      <c r="PW15" s="71">
        <v>1</v>
      </c>
      <c r="PX15" s="71">
        <v>0</v>
      </c>
      <c r="PY15" s="71">
        <v>1</v>
      </c>
      <c r="PZ15" s="71">
        <v>2</v>
      </c>
      <c r="QA15" s="71">
        <v>0</v>
      </c>
      <c r="QB15" s="71">
        <v>6</v>
      </c>
      <c r="QC15" s="71">
        <v>0</v>
      </c>
      <c r="QD15" s="71">
        <v>0</v>
      </c>
      <c r="QE15" s="71">
        <v>0</v>
      </c>
      <c r="QF15" s="71">
        <v>0</v>
      </c>
      <c r="QG15" s="71">
        <v>4</v>
      </c>
      <c r="QH15" s="71">
        <v>0</v>
      </c>
      <c r="QI15" s="71">
        <v>0</v>
      </c>
      <c r="QJ15" s="71">
        <v>0</v>
      </c>
      <c r="QK15" s="71">
        <v>0</v>
      </c>
      <c r="QL15" s="71">
        <v>0</v>
      </c>
      <c r="QM15" s="71">
        <v>0</v>
      </c>
      <c r="QN15" s="71">
        <v>0</v>
      </c>
      <c r="QO15" s="71">
        <v>0</v>
      </c>
      <c r="QP15" s="71">
        <v>2</v>
      </c>
      <c r="QQ15" s="71">
        <v>1</v>
      </c>
      <c r="QR15" s="71">
        <v>0</v>
      </c>
      <c r="QS15" s="71">
        <v>1</v>
      </c>
      <c r="QT15" s="71">
        <v>0</v>
      </c>
      <c r="QU15" s="71">
        <v>0</v>
      </c>
      <c r="QV15" s="71">
        <v>0</v>
      </c>
      <c r="QW15" s="71">
        <v>0</v>
      </c>
      <c r="QX15" s="71">
        <v>24</v>
      </c>
      <c r="QY15" s="71">
        <v>2</v>
      </c>
      <c r="QZ15" s="71">
        <v>7</v>
      </c>
      <c r="RA15" s="71">
        <v>0</v>
      </c>
      <c r="RB15" s="71">
        <v>11</v>
      </c>
      <c r="RC15" s="71">
        <v>5</v>
      </c>
      <c r="RD15" s="71">
        <v>4</v>
      </c>
      <c r="RE15" s="71">
        <v>0</v>
      </c>
      <c r="RF15" s="71">
        <v>2</v>
      </c>
      <c r="RG15" s="71">
        <v>2</v>
      </c>
      <c r="RH15" s="71">
        <v>2</v>
      </c>
      <c r="RI15" s="71">
        <v>6</v>
      </c>
      <c r="RJ15" s="71">
        <v>0</v>
      </c>
      <c r="RK15" s="71">
        <v>4</v>
      </c>
      <c r="RL15" s="71">
        <v>3</v>
      </c>
      <c r="RM15" s="71">
        <v>0</v>
      </c>
      <c r="RN15" s="71">
        <v>1</v>
      </c>
      <c r="RO15" s="71">
        <v>0</v>
      </c>
      <c r="RP15" s="71">
        <v>0</v>
      </c>
      <c r="RQ15" s="71">
        <v>0</v>
      </c>
      <c r="RR15" s="71">
        <v>0</v>
      </c>
      <c r="RS15" s="71">
        <v>24</v>
      </c>
      <c r="RT15" s="71">
        <v>3</v>
      </c>
      <c r="RU15" s="71">
        <v>7</v>
      </c>
      <c r="RV15" s="71">
        <v>0</v>
      </c>
      <c r="RW15" s="71">
        <v>11</v>
      </c>
      <c r="RX15" s="71">
        <v>5</v>
      </c>
      <c r="RY15" s="71">
        <v>4</v>
      </c>
      <c r="RZ15" s="71">
        <v>0</v>
      </c>
      <c r="SA15" s="71">
        <v>2</v>
      </c>
      <c r="SB15" s="71">
        <v>2</v>
      </c>
      <c r="SC15" s="71">
        <v>2</v>
      </c>
      <c r="SD15" s="71">
        <v>6</v>
      </c>
      <c r="SE15" s="71">
        <v>0</v>
      </c>
      <c r="SF15" s="71">
        <v>4</v>
      </c>
      <c r="SG15" s="71">
        <v>3</v>
      </c>
      <c r="SH15" s="71">
        <v>0</v>
      </c>
    </row>
    <row r="16" spans="1:503">
      <c r="A16" s="16" t="s">
        <v>1756</v>
      </c>
      <c r="B16" s="70">
        <v>8</v>
      </c>
      <c r="C16" s="70">
        <v>8</v>
      </c>
      <c r="D16" s="70">
        <v>1</v>
      </c>
      <c r="E16" s="70">
        <v>2011</v>
      </c>
      <c r="F16" s="70" t="s">
        <v>178</v>
      </c>
      <c r="G16" s="1073" t="s">
        <v>1748</v>
      </c>
      <c r="H16" s="70" t="s">
        <v>1749</v>
      </c>
      <c r="I16" s="1066"/>
      <c r="J16" s="73">
        <v>0</v>
      </c>
      <c r="K16" s="73">
        <v>0</v>
      </c>
      <c r="L16" s="73">
        <v>0</v>
      </c>
      <c r="M16" s="73">
        <v>0</v>
      </c>
      <c r="N16" s="73">
        <v>0</v>
      </c>
      <c r="O16" s="73">
        <v>0</v>
      </c>
      <c r="P16" s="73">
        <v>0</v>
      </c>
      <c r="Q16" s="73">
        <v>0</v>
      </c>
      <c r="R16" s="73">
        <v>43.377000000000002</v>
      </c>
      <c r="S16" s="73">
        <v>22.917999999999999</v>
      </c>
      <c r="T16" s="73">
        <v>0</v>
      </c>
      <c r="U16" s="73">
        <v>0</v>
      </c>
      <c r="V16" s="73">
        <v>0</v>
      </c>
      <c r="W16" s="73">
        <v>5.0579999999999998</v>
      </c>
      <c r="X16" s="73">
        <v>4.0410000000000004</v>
      </c>
      <c r="Y16" s="73">
        <v>39.045999999999999</v>
      </c>
      <c r="Z16" s="73">
        <v>9.9770000000000003</v>
      </c>
      <c r="AA16" s="73">
        <v>14.519</v>
      </c>
      <c r="AB16" s="73">
        <v>10.61</v>
      </c>
      <c r="AC16" s="73">
        <v>0</v>
      </c>
      <c r="AD16" s="73">
        <v>0</v>
      </c>
      <c r="AE16" s="73">
        <v>15.913</v>
      </c>
      <c r="AF16" s="73">
        <v>0</v>
      </c>
      <c r="AG16" s="73">
        <v>28.649000000000001</v>
      </c>
      <c r="AH16" s="73">
        <v>2.552</v>
      </c>
      <c r="AI16" s="73">
        <v>0</v>
      </c>
      <c r="AJ16" s="73">
        <v>5.5670000000000002</v>
      </c>
      <c r="AK16" s="73">
        <v>0</v>
      </c>
      <c r="AL16" s="73">
        <v>0</v>
      </c>
      <c r="AM16" s="73">
        <v>0</v>
      </c>
      <c r="AN16" s="73">
        <v>17.670999999999999</v>
      </c>
      <c r="AO16" s="73">
        <v>0</v>
      </c>
      <c r="AP16" s="73">
        <v>0</v>
      </c>
      <c r="AQ16" s="73">
        <v>0</v>
      </c>
      <c r="AR16" s="73">
        <v>3.371</v>
      </c>
      <c r="AS16" s="73">
        <v>40.387999999999998</v>
      </c>
      <c r="AT16" s="73">
        <v>39.752000000000002</v>
      </c>
      <c r="AU16" s="73">
        <v>0</v>
      </c>
      <c r="AV16" s="73">
        <v>7.2880000000000003</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45.401000000000003</v>
      </c>
      <c r="BN16" s="73">
        <v>0</v>
      </c>
      <c r="BO16" s="73">
        <v>0</v>
      </c>
      <c r="BP16" s="73">
        <v>0</v>
      </c>
      <c r="BQ16" s="73">
        <v>0</v>
      </c>
      <c r="BR16" s="73">
        <v>0</v>
      </c>
      <c r="BS16" s="73">
        <v>2.7429999999999999</v>
      </c>
      <c r="BT16" s="73">
        <v>0</v>
      </c>
      <c r="BU16" s="73">
        <v>0</v>
      </c>
      <c r="BV16" s="73">
        <v>0</v>
      </c>
      <c r="BW16" s="73">
        <v>0</v>
      </c>
      <c r="BX16" s="73">
        <v>4.4980000000000002</v>
      </c>
      <c r="BY16" s="73">
        <v>0</v>
      </c>
      <c r="BZ16" s="73">
        <v>22.367000000000001</v>
      </c>
      <c r="CA16" s="73">
        <v>0</v>
      </c>
      <c r="CB16" s="73">
        <v>0</v>
      </c>
      <c r="CC16" s="73">
        <v>0</v>
      </c>
      <c r="CD16" s="73">
        <v>0</v>
      </c>
      <c r="CE16" s="73">
        <v>0</v>
      </c>
      <c r="CF16" s="73">
        <v>8.1319999999999997</v>
      </c>
      <c r="CG16" s="73">
        <v>0</v>
      </c>
      <c r="CH16" s="73">
        <v>0</v>
      </c>
      <c r="CI16" s="73">
        <v>0</v>
      </c>
      <c r="CJ16" s="73">
        <v>0</v>
      </c>
      <c r="CK16" s="73">
        <v>6.3470000000000004</v>
      </c>
      <c r="CL16" s="73">
        <v>9.1969999999999992</v>
      </c>
      <c r="CM16" s="73">
        <v>0</v>
      </c>
      <c r="CN16" s="73">
        <v>26.494</v>
      </c>
      <c r="CO16" s="73">
        <v>0</v>
      </c>
      <c r="CP16" s="73">
        <v>0</v>
      </c>
      <c r="CQ16" s="73">
        <v>0</v>
      </c>
      <c r="CR16" s="73">
        <v>0</v>
      </c>
      <c r="CS16" s="73">
        <v>138.41999999999999</v>
      </c>
      <c r="CT16" s="73">
        <v>0</v>
      </c>
      <c r="CU16" s="73">
        <v>0</v>
      </c>
      <c r="CV16" s="73">
        <v>0</v>
      </c>
      <c r="CW16" s="73">
        <v>0</v>
      </c>
      <c r="CX16" s="73">
        <v>0</v>
      </c>
      <c r="CY16" s="73">
        <v>0</v>
      </c>
      <c r="CZ16" s="73">
        <v>0</v>
      </c>
      <c r="DA16" s="73">
        <v>0</v>
      </c>
      <c r="DB16" s="73">
        <v>8.1769999999999996</v>
      </c>
      <c r="DC16" s="73">
        <v>5.931</v>
      </c>
      <c r="DD16" s="73">
        <v>0</v>
      </c>
      <c r="DE16" s="73">
        <v>0</v>
      </c>
      <c r="DF16" s="73">
        <v>0</v>
      </c>
      <c r="DG16" s="73">
        <v>0</v>
      </c>
      <c r="DH16" s="73">
        <v>0</v>
      </c>
      <c r="DI16" s="73">
        <v>0</v>
      </c>
      <c r="DJ16" s="73">
        <v>3.371</v>
      </c>
      <c r="DK16" s="73">
        <v>0</v>
      </c>
      <c r="DL16" s="73">
        <v>0</v>
      </c>
      <c r="DM16" s="73">
        <v>0</v>
      </c>
      <c r="DN16" s="73">
        <v>0</v>
      </c>
      <c r="DO16" s="73">
        <v>0</v>
      </c>
      <c r="DP16" s="73">
        <v>0</v>
      </c>
      <c r="DQ16" s="73">
        <v>0</v>
      </c>
      <c r="DR16" s="73">
        <v>0</v>
      </c>
      <c r="DS16" s="73">
        <v>43.377000000000002</v>
      </c>
      <c r="DT16" s="73">
        <v>22.917999999999999</v>
      </c>
      <c r="DU16" s="73">
        <v>0</v>
      </c>
      <c r="DV16" s="73">
        <v>0</v>
      </c>
      <c r="DW16" s="73">
        <v>0</v>
      </c>
      <c r="DX16" s="73">
        <v>5.0579999999999998</v>
      </c>
      <c r="DY16" s="73">
        <v>4.0410000000000004</v>
      </c>
      <c r="DZ16" s="73">
        <v>39.045999999999999</v>
      </c>
      <c r="EA16" s="73">
        <v>9.9770000000000003</v>
      </c>
      <c r="EB16" s="73">
        <v>14.519</v>
      </c>
      <c r="EC16" s="73">
        <v>10.61</v>
      </c>
      <c r="ED16" s="73">
        <v>0</v>
      </c>
      <c r="EE16" s="73">
        <v>0</v>
      </c>
      <c r="EF16" s="73">
        <v>15.913</v>
      </c>
      <c r="EG16" s="73">
        <v>0</v>
      </c>
      <c r="EH16" s="73">
        <v>28.649000000000001</v>
      </c>
      <c r="EI16" s="73">
        <v>2.552</v>
      </c>
      <c r="EJ16" s="73">
        <v>0</v>
      </c>
      <c r="EK16" s="73">
        <v>5.5670000000000002</v>
      </c>
      <c r="EL16" s="73">
        <v>0</v>
      </c>
      <c r="EM16" s="73">
        <v>0</v>
      </c>
      <c r="EN16" s="73">
        <v>0</v>
      </c>
      <c r="EO16" s="73">
        <v>17.670999999999999</v>
      </c>
      <c r="EP16" s="73">
        <v>0</v>
      </c>
      <c r="EQ16" s="73">
        <v>0</v>
      </c>
      <c r="ER16" s="73">
        <v>0</v>
      </c>
      <c r="ES16" s="73">
        <v>0</v>
      </c>
      <c r="ET16" s="73">
        <v>40.387999999999998</v>
      </c>
      <c r="EU16" s="73">
        <v>39.752000000000002</v>
      </c>
      <c r="EV16" s="73">
        <v>0</v>
      </c>
      <c r="EW16" s="73">
        <v>7.2880000000000003</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45.401000000000003</v>
      </c>
      <c r="FO16" s="73">
        <v>0</v>
      </c>
      <c r="FP16" s="73">
        <v>0</v>
      </c>
      <c r="FQ16" s="73">
        <v>0</v>
      </c>
      <c r="FR16" s="73">
        <v>0</v>
      </c>
      <c r="FS16" s="73">
        <v>0</v>
      </c>
      <c r="FT16" s="73">
        <v>2.7429999999999999</v>
      </c>
      <c r="FU16" s="73">
        <v>0</v>
      </c>
      <c r="FV16" s="73">
        <v>0</v>
      </c>
      <c r="FW16" s="73">
        <v>0</v>
      </c>
      <c r="FX16" s="73">
        <v>0</v>
      </c>
      <c r="FY16" s="73">
        <v>4.4980000000000002</v>
      </c>
      <c r="FZ16" s="73">
        <v>0</v>
      </c>
      <c r="GA16" s="73">
        <v>22.367000000000001</v>
      </c>
      <c r="GB16" s="73">
        <v>0</v>
      </c>
      <c r="GC16" s="73">
        <v>0</v>
      </c>
      <c r="GD16" s="73">
        <v>0</v>
      </c>
      <c r="GE16" s="73">
        <v>0</v>
      </c>
      <c r="GF16" s="73">
        <v>0</v>
      </c>
      <c r="GG16" s="73">
        <v>8.1319999999999997</v>
      </c>
      <c r="GH16" s="73">
        <v>0</v>
      </c>
      <c r="GI16" s="73">
        <v>0</v>
      </c>
      <c r="GJ16" s="73">
        <v>0</v>
      </c>
      <c r="GK16" s="73">
        <v>0</v>
      </c>
      <c r="GL16" s="73">
        <v>6.3470000000000004</v>
      </c>
      <c r="GM16" s="73">
        <v>9.1969999999999992</v>
      </c>
      <c r="GN16" s="73">
        <v>0</v>
      </c>
      <c r="GO16" s="73">
        <v>26.494</v>
      </c>
      <c r="GP16" s="73">
        <v>0</v>
      </c>
      <c r="GQ16" s="73">
        <v>0</v>
      </c>
      <c r="GR16" s="73">
        <v>0</v>
      </c>
      <c r="GS16" s="73">
        <v>0</v>
      </c>
      <c r="GT16" s="73">
        <v>138.41999999999999</v>
      </c>
      <c r="GU16" s="73">
        <v>0</v>
      </c>
      <c r="GV16" s="73">
        <v>0</v>
      </c>
      <c r="GW16" s="73">
        <v>0</v>
      </c>
      <c r="GX16" s="73">
        <v>0</v>
      </c>
      <c r="GY16" s="73">
        <v>0</v>
      </c>
      <c r="GZ16" s="73">
        <v>0</v>
      </c>
      <c r="HA16" s="73">
        <v>0</v>
      </c>
      <c r="HB16" s="73">
        <v>0</v>
      </c>
      <c r="HC16" s="73">
        <v>8.1769999999999996</v>
      </c>
      <c r="HD16" s="73">
        <v>5.931</v>
      </c>
      <c r="HE16" s="73">
        <v>0</v>
      </c>
      <c r="HF16" s="73">
        <v>3.371</v>
      </c>
      <c r="HG16" s="73">
        <v>0</v>
      </c>
      <c r="HH16" s="73">
        <v>0</v>
      </c>
      <c r="HI16" s="73">
        <v>0</v>
      </c>
      <c r="HJ16" s="73">
        <v>0</v>
      </c>
      <c r="HK16" s="73">
        <v>219.898</v>
      </c>
      <c r="HL16" s="73">
        <v>40.387999999999998</v>
      </c>
      <c r="HM16" s="73">
        <v>47.04</v>
      </c>
      <c r="HN16" s="73">
        <v>0</v>
      </c>
      <c r="HO16" s="73">
        <v>45.401000000000003</v>
      </c>
      <c r="HP16" s="73">
        <v>7.2409999999999997</v>
      </c>
      <c r="HQ16" s="73">
        <v>22.367000000000001</v>
      </c>
      <c r="HR16" s="73">
        <v>0</v>
      </c>
      <c r="HS16" s="73">
        <v>8.1319999999999997</v>
      </c>
      <c r="HT16" s="73">
        <v>6.3470000000000004</v>
      </c>
      <c r="HU16" s="73">
        <v>9.1969999999999992</v>
      </c>
      <c r="HV16" s="73">
        <v>26.494</v>
      </c>
      <c r="HW16" s="73">
        <v>0</v>
      </c>
      <c r="HX16" s="73">
        <v>138.41999999999999</v>
      </c>
      <c r="HY16" s="73">
        <v>14.108000000000001</v>
      </c>
      <c r="HZ16" s="73">
        <v>0</v>
      </c>
      <c r="IA16" s="73">
        <v>3.371</v>
      </c>
      <c r="IB16" s="73">
        <v>0</v>
      </c>
      <c r="IC16" s="73">
        <v>0</v>
      </c>
      <c r="ID16" s="73">
        <v>0</v>
      </c>
      <c r="IE16" s="73">
        <v>0</v>
      </c>
      <c r="IF16" s="73">
        <v>219.898</v>
      </c>
      <c r="IG16" s="73">
        <v>43.759</v>
      </c>
      <c r="IH16" s="73">
        <v>47.04</v>
      </c>
      <c r="II16" s="73">
        <v>0</v>
      </c>
      <c r="IJ16" s="73">
        <v>45.401000000000003</v>
      </c>
      <c r="IK16" s="73">
        <v>7.2409999999999997</v>
      </c>
      <c r="IL16" s="73">
        <v>22.367000000000001</v>
      </c>
      <c r="IM16" s="73">
        <v>0</v>
      </c>
      <c r="IN16" s="73">
        <v>8.1319999999999997</v>
      </c>
      <c r="IO16" s="73">
        <v>6.3470000000000004</v>
      </c>
      <c r="IP16" s="73">
        <v>9.1969999999999992</v>
      </c>
      <c r="IQ16" s="73">
        <v>26.494</v>
      </c>
      <c r="IR16" s="73">
        <v>0</v>
      </c>
      <c r="IS16" s="73">
        <v>138.41999999999999</v>
      </c>
      <c r="IT16" s="73">
        <v>14.108000000000001</v>
      </c>
      <c r="IU16" s="73">
        <v>0</v>
      </c>
      <c r="IV16" s="74">
        <v>0</v>
      </c>
      <c r="IW16" s="71">
        <v>0</v>
      </c>
      <c r="IX16" s="71">
        <v>0</v>
      </c>
      <c r="IY16" s="71">
        <v>0</v>
      </c>
      <c r="IZ16" s="71">
        <v>0</v>
      </c>
      <c r="JA16" s="71">
        <v>0</v>
      </c>
      <c r="JB16" s="71">
        <v>0</v>
      </c>
      <c r="JC16" s="71">
        <v>0</v>
      </c>
      <c r="JD16" s="71">
        <v>0</v>
      </c>
      <c r="JE16" s="71">
        <v>4</v>
      </c>
      <c r="JF16" s="71">
        <v>3</v>
      </c>
      <c r="JG16" s="71">
        <v>0</v>
      </c>
      <c r="JH16" s="71">
        <v>0</v>
      </c>
      <c r="JI16" s="71">
        <v>0</v>
      </c>
      <c r="JJ16" s="71">
        <v>1</v>
      </c>
      <c r="JK16" s="71">
        <v>1</v>
      </c>
      <c r="JL16" s="71">
        <v>3</v>
      </c>
      <c r="JM16" s="71">
        <v>2</v>
      </c>
      <c r="JN16" s="71">
        <v>2</v>
      </c>
      <c r="JO16" s="71">
        <v>2</v>
      </c>
      <c r="JP16" s="71">
        <v>0</v>
      </c>
      <c r="JQ16" s="71">
        <v>0</v>
      </c>
      <c r="JR16" s="71">
        <v>1</v>
      </c>
      <c r="JS16" s="71">
        <v>0</v>
      </c>
      <c r="JT16" s="71">
        <v>2</v>
      </c>
      <c r="JU16" s="71">
        <v>1</v>
      </c>
      <c r="JV16" s="71">
        <v>0</v>
      </c>
      <c r="JW16" s="71">
        <v>1</v>
      </c>
      <c r="JX16" s="71">
        <v>0</v>
      </c>
      <c r="JY16" s="71">
        <v>0</v>
      </c>
      <c r="JZ16" s="71">
        <v>0</v>
      </c>
      <c r="KA16" s="71">
        <v>2</v>
      </c>
      <c r="KB16" s="71">
        <v>0</v>
      </c>
      <c r="KC16" s="71">
        <v>0</v>
      </c>
      <c r="KD16" s="71">
        <v>0</v>
      </c>
      <c r="KE16" s="71">
        <v>1</v>
      </c>
      <c r="KF16" s="71">
        <v>2</v>
      </c>
      <c r="KG16" s="71">
        <v>5</v>
      </c>
      <c r="KH16" s="71">
        <v>0</v>
      </c>
      <c r="KI16" s="71">
        <v>2</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12</v>
      </c>
      <c r="LA16" s="71">
        <v>0</v>
      </c>
      <c r="LB16" s="71">
        <v>0</v>
      </c>
      <c r="LC16" s="71">
        <v>0</v>
      </c>
      <c r="LD16" s="71">
        <v>0</v>
      </c>
      <c r="LE16" s="71">
        <v>0</v>
      </c>
      <c r="LF16" s="71">
        <v>1</v>
      </c>
      <c r="LG16" s="71">
        <v>0</v>
      </c>
      <c r="LH16" s="71">
        <v>0</v>
      </c>
      <c r="LI16" s="71">
        <v>0</v>
      </c>
      <c r="LJ16" s="71">
        <v>0</v>
      </c>
      <c r="LK16" s="71">
        <v>2</v>
      </c>
      <c r="LL16" s="71">
        <v>0</v>
      </c>
      <c r="LM16" s="71">
        <v>5</v>
      </c>
      <c r="LN16" s="71">
        <v>0</v>
      </c>
      <c r="LO16" s="71">
        <v>0</v>
      </c>
      <c r="LP16" s="71">
        <v>0</v>
      </c>
      <c r="LQ16" s="71">
        <v>0</v>
      </c>
      <c r="LR16" s="71">
        <v>0</v>
      </c>
      <c r="LS16" s="71">
        <v>2</v>
      </c>
      <c r="LT16" s="71">
        <v>0</v>
      </c>
      <c r="LU16" s="71">
        <v>0</v>
      </c>
      <c r="LV16" s="71">
        <v>0</v>
      </c>
      <c r="LW16" s="71">
        <v>0</v>
      </c>
      <c r="LX16" s="71">
        <v>1</v>
      </c>
      <c r="LY16" s="71">
        <v>2</v>
      </c>
      <c r="LZ16" s="71">
        <v>0</v>
      </c>
      <c r="MA16" s="71">
        <v>5</v>
      </c>
      <c r="MB16" s="71">
        <v>0</v>
      </c>
      <c r="MC16" s="71">
        <v>0</v>
      </c>
      <c r="MD16" s="71">
        <v>0</v>
      </c>
      <c r="ME16" s="71">
        <v>0</v>
      </c>
      <c r="MF16" s="71">
        <v>4</v>
      </c>
      <c r="MG16" s="71">
        <v>0</v>
      </c>
      <c r="MH16" s="71">
        <v>0</v>
      </c>
      <c r="MI16" s="71">
        <v>0</v>
      </c>
      <c r="MJ16" s="71">
        <v>0</v>
      </c>
      <c r="MK16" s="71">
        <v>0</v>
      </c>
      <c r="ML16" s="71">
        <v>0</v>
      </c>
      <c r="MM16" s="71">
        <v>0</v>
      </c>
      <c r="MN16" s="71">
        <v>0</v>
      </c>
      <c r="MO16" s="71">
        <v>2</v>
      </c>
      <c r="MP16" s="71">
        <v>1</v>
      </c>
      <c r="MQ16" s="71">
        <v>0</v>
      </c>
      <c r="MR16" s="71">
        <v>0</v>
      </c>
      <c r="MS16" s="71">
        <v>0</v>
      </c>
      <c r="MT16" s="71">
        <v>0</v>
      </c>
      <c r="MU16" s="71">
        <v>0</v>
      </c>
      <c r="MV16" s="71">
        <v>0</v>
      </c>
      <c r="MW16" s="71">
        <v>1</v>
      </c>
      <c r="MX16" s="71">
        <v>0</v>
      </c>
      <c r="MY16" s="71">
        <v>0</v>
      </c>
      <c r="MZ16" s="71">
        <v>0</v>
      </c>
      <c r="NA16" s="71">
        <v>0</v>
      </c>
      <c r="NB16" s="71">
        <v>0</v>
      </c>
      <c r="NC16" s="71">
        <v>0</v>
      </c>
      <c r="ND16" s="71">
        <v>0</v>
      </c>
      <c r="NE16" s="71">
        <v>0</v>
      </c>
      <c r="NF16" s="71">
        <v>4</v>
      </c>
      <c r="NG16" s="71">
        <v>3</v>
      </c>
      <c r="NH16" s="71">
        <v>0</v>
      </c>
      <c r="NI16" s="71">
        <v>0</v>
      </c>
      <c r="NJ16" s="71">
        <v>0</v>
      </c>
      <c r="NK16" s="71">
        <v>1</v>
      </c>
      <c r="NL16" s="71">
        <v>1</v>
      </c>
      <c r="NM16" s="71">
        <v>3</v>
      </c>
      <c r="NN16" s="71">
        <v>2</v>
      </c>
      <c r="NO16" s="71">
        <v>2</v>
      </c>
      <c r="NP16" s="71">
        <v>2</v>
      </c>
      <c r="NQ16" s="71">
        <v>0</v>
      </c>
      <c r="NR16" s="71">
        <v>0</v>
      </c>
      <c r="NS16" s="71">
        <v>1</v>
      </c>
      <c r="NT16" s="71">
        <v>0</v>
      </c>
      <c r="NU16" s="71">
        <v>2</v>
      </c>
      <c r="NV16" s="71">
        <v>1</v>
      </c>
      <c r="NW16" s="71">
        <v>0</v>
      </c>
      <c r="NX16" s="71">
        <v>1</v>
      </c>
      <c r="NY16" s="71">
        <v>0</v>
      </c>
      <c r="NZ16" s="71">
        <v>0</v>
      </c>
      <c r="OA16" s="71">
        <v>0</v>
      </c>
      <c r="OB16" s="71">
        <v>2</v>
      </c>
      <c r="OC16" s="71">
        <v>0</v>
      </c>
      <c r="OD16" s="71">
        <v>0</v>
      </c>
      <c r="OE16" s="71">
        <v>0</v>
      </c>
      <c r="OF16" s="71">
        <v>0</v>
      </c>
      <c r="OG16" s="71">
        <v>2</v>
      </c>
      <c r="OH16" s="71">
        <v>5</v>
      </c>
      <c r="OI16" s="71">
        <v>0</v>
      </c>
      <c r="OJ16" s="71">
        <v>2</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12</v>
      </c>
      <c r="PB16" s="71">
        <v>0</v>
      </c>
      <c r="PC16" s="71">
        <v>0</v>
      </c>
      <c r="PD16" s="71">
        <v>0</v>
      </c>
      <c r="PE16" s="71">
        <v>0</v>
      </c>
      <c r="PF16" s="71">
        <v>0</v>
      </c>
      <c r="PG16" s="71">
        <v>1</v>
      </c>
      <c r="PH16" s="71">
        <v>0</v>
      </c>
      <c r="PI16" s="71">
        <v>0</v>
      </c>
      <c r="PJ16" s="71">
        <v>0</v>
      </c>
      <c r="PK16" s="71">
        <v>0</v>
      </c>
      <c r="PL16" s="71">
        <v>2</v>
      </c>
      <c r="PM16" s="71">
        <v>0</v>
      </c>
      <c r="PN16" s="71">
        <v>5</v>
      </c>
      <c r="PO16" s="71">
        <v>0</v>
      </c>
      <c r="PP16" s="71">
        <v>0</v>
      </c>
      <c r="PQ16" s="71">
        <v>0</v>
      </c>
      <c r="PR16" s="71">
        <v>0</v>
      </c>
      <c r="PS16" s="71">
        <v>0</v>
      </c>
      <c r="PT16" s="71">
        <v>2</v>
      </c>
      <c r="PU16" s="71">
        <v>0</v>
      </c>
      <c r="PV16" s="71">
        <v>0</v>
      </c>
      <c r="PW16" s="71">
        <v>0</v>
      </c>
      <c r="PX16" s="71">
        <v>0</v>
      </c>
      <c r="PY16" s="71">
        <v>1</v>
      </c>
      <c r="PZ16" s="71">
        <v>2</v>
      </c>
      <c r="QA16" s="71">
        <v>0</v>
      </c>
      <c r="QB16" s="71">
        <v>5</v>
      </c>
      <c r="QC16" s="71">
        <v>0</v>
      </c>
      <c r="QD16" s="71">
        <v>0</v>
      </c>
      <c r="QE16" s="71">
        <v>0</v>
      </c>
      <c r="QF16" s="71">
        <v>0</v>
      </c>
      <c r="QG16" s="71">
        <v>4</v>
      </c>
      <c r="QH16" s="71">
        <v>0</v>
      </c>
      <c r="QI16" s="71">
        <v>0</v>
      </c>
      <c r="QJ16" s="71">
        <v>0</v>
      </c>
      <c r="QK16" s="71">
        <v>0</v>
      </c>
      <c r="QL16" s="71">
        <v>0</v>
      </c>
      <c r="QM16" s="71">
        <v>0</v>
      </c>
      <c r="QN16" s="71">
        <v>0</v>
      </c>
      <c r="QO16" s="71">
        <v>0</v>
      </c>
      <c r="QP16" s="71">
        <v>2</v>
      </c>
      <c r="QQ16" s="71">
        <v>1</v>
      </c>
      <c r="QR16" s="71">
        <v>0</v>
      </c>
      <c r="QS16" s="71">
        <v>1</v>
      </c>
      <c r="QT16" s="71">
        <v>0</v>
      </c>
      <c r="QU16" s="71">
        <v>0</v>
      </c>
      <c r="QV16" s="71">
        <v>0</v>
      </c>
      <c r="QW16" s="71">
        <v>0</v>
      </c>
      <c r="QX16" s="71">
        <v>25</v>
      </c>
      <c r="QY16" s="71">
        <v>2</v>
      </c>
      <c r="QZ16" s="71">
        <v>7</v>
      </c>
      <c r="RA16" s="71">
        <v>0</v>
      </c>
      <c r="RB16" s="71">
        <v>12</v>
      </c>
      <c r="RC16" s="71">
        <v>3</v>
      </c>
      <c r="RD16" s="71">
        <v>5</v>
      </c>
      <c r="RE16" s="71">
        <v>0</v>
      </c>
      <c r="RF16" s="71">
        <v>2</v>
      </c>
      <c r="RG16" s="71">
        <v>1</v>
      </c>
      <c r="RH16" s="71">
        <v>2</v>
      </c>
      <c r="RI16" s="71">
        <v>5</v>
      </c>
      <c r="RJ16" s="71">
        <v>0</v>
      </c>
      <c r="RK16" s="71">
        <v>4</v>
      </c>
      <c r="RL16" s="71">
        <v>3</v>
      </c>
      <c r="RM16" s="71">
        <v>0</v>
      </c>
      <c r="RN16" s="71">
        <v>1</v>
      </c>
      <c r="RO16" s="71">
        <v>0</v>
      </c>
      <c r="RP16" s="71">
        <v>0</v>
      </c>
      <c r="RQ16" s="71">
        <v>0</v>
      </c>
      <c r="RR16" s="71">
        <v>0</v>
      </c>
      <c r="RS16" s="71">
        <v>25</v>
      </c>
      <c r="RT16" s="71">
        <v>3</v>
      </c>
      <c r="RU16" s="71">
        <v>7</v>
      </c>
      <c r="RV16" s="71">
        <v>0</v>
      </c>
      <c r="RW16" s="71">
        <v>12</v>
      </c>
      <c r="RX16" s="71">
        <v>3</v>
      </c>
      <c r="RY16" s="71">
        <v>5</v>
      </c>
      <c r="RZ16" s="71">
        <v>0</v>
      </c>
      <c r="SA16" s="71">
        <v>2</v>
      </c>
      <c r="SB16" s="71">
        <v>1</v>
      </c>
      <c r="SC16" s="71">
        <v>2</v>
      </c>
      <c r="SD16" s="71">
        <v>5</v>
      </c>
      <c r="SE16" s="71">
        <v>0</v>
      </c>
      <c r="SF16" s="71">
        <v>4</v>
      </c>
      <c r="SG16" s="71">
        <v>3</v>
      </c>
      <c r="SH16" s="71">
        <v>0</v>
      </c>
    </row>
    <row r="17" spans="1:502">
      <c r="A17" s="16" t="s">
        <v>1757</v>
      </c>
      <c r="B17" s="70">
        <v>9</v>
      </c>
      <c r="C17" s="70">
        <v>9</v>
      </c>
      <c r="D17" s="70">
        <v>1</v>
      </c>
      <c r="E17" s="70">
        <v>2012</v>
      </c>
      <c r="F17" s="70" t="s">
        <v>179</v>
      </c>
      <c r="G17" s="1073" t="s">
        <v>1748</v>
      </c>
      <c r="H17" s="70" t="s">
        <v>1749</v>
      </c>
      <c r="I17" s="1066"/>
      <c r="J17" s="73">
        <v>0</v>
      </c>
      <c r="K17" s="73">
        <v>0</v>
      </c>
      <c r="L17" s="73">
        <v>0</v>
      </c>
      <c r="M17" s="73">
        <v>0</v>
      </c>
      <c r="N17" s="73">
        <v>0</v>
      </c>
      <c r="O17" s="73">
        <v>0</v>
      </c>
      <c r="P17" s="73">
        <v>0</v>
      </c>
      <c r="Q17" s="73">
        <v>0</v>
      </c>
      <c r="R17" s="73">
        <v>48.609000000000002</v>
      </c>
      <c r="S17" s="73">
        <v>26.251999999999999</v>
      </c>
      <c r="T17" s="73">
        <v>0</v>
      </c>
      <c r="U17" s="73">
        <v>0</v>
      </c>
      <c r="V17" s="73">
        <v>0</v>
      </c>
      <c r="W17" s="73">
        <v>5.6050000000000004</v>
      </c>
      <c r="X17" s="73">
        <v>4.1159999999999997</v>
      </c>
      <c r="Y17" s="73">
        <v>44.002000000000002</v>
      </c>
      <c r="Z17" s="73">
        <v>9.5370000000000008</v>
      </c>
      <c r="AA17" s="73">
        <v>12.875999999999999</v>
      </c>
      <c r="AB17" s="73">
        <v>10.214</v>
      </c>
      <c r="AC17" s="73">
        <v>0</v>
      </c>
      <c r="AD17" s="73">
        <v>0</v>
      </c>
      <c r="AE17" s="73">
        <v>20.164999999999999</v>
      </c>
      <c r="AF17" s="73">
        <v>0</v>
      </c>
      <c r="AG17" s="73">
        <v>28.861999999999998</v>
      </c>
      <c r="AH17" s="73">
        <v>2.8540000000000001</v>
      </c>
      <c r="AI17" s="73">
        <v>0</v>
      </c>
      <c r="AJ17" s="73">
        <v>3.819</v>
      </c>
      <c r="AK17" s="73">
        <v>0</v>
      </c>
      <c r="AL17" s="73">
        <v>0</v>
      </c>
      <c r="AM17" s="73">
        <v>0</v>
      </c>
      <c r="AN17" s="73">
        <v>0</v>
      </c>
      <c r="AO17" s="73">
        <v>0</v>
      </c>
      <c r="AP17" s="73">
        <v>0</v>
      </c>
      <c r="AQ17" s="73">
        <v>0</v>
      </c>
      <c r="AR17" s="73">
        <v>2.7</v>
      </c>
      <c r="AS17" s="73">
        <v>49.104999999999997</v>
      </c>
      <c r="AT17" s="73">
        <v>34.32</v>
      </c>
      <c r="AU17" s="73">
        <v>0</v>
      </c>
      <c r="AV17" s="73">
        <v>8.6370000000000005</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55.838999999999999</v>
      </c>
      <c r="BN17" s="73">
        <v>0</v>
      </c>
      <c r="BO17" s="73">
        <v>0</v>
      </c>
      <c r="BP17" s="73">
        <v>0</v>
      </c>
      <c r="BQ17" s="73">
        <v>0</v>
      </c>
      <c r="BR17" s="73">
        <v>0</v>
      </c>
      <c r="BS17" s="73">
        <v>2.5030000000000001</v>
      </c>
      <c r="BT17" s="73">
        <v>0</v>
      </c>
      <c r="BU17" s="73">
        <v>0</v>
      </c>
      <c r="BV17" s="73">
        <v>0</v>
      </c>
      <c r="BW17" s="73">
        <v>0</v>
      </c>
      <c r="BX17" s="73">
        <v>9.26</v>
      </c>
      <c r="BY17" s="73">
        <v>0</v>
      </c>
      <c r="BZ17" s="73">
        <v>19.367999999999999</v>
      </c>
      <c r="CA17" s="73">
        <v>0</v>
      </c>
      <c r="CB17" s="73">
        <v>0</v>
      </c>
      <c r="CC17" s="73">
        <v>0</v>
      </c>
      <c r="CD17" s="73">
        <v>0</v>
      </c>
      <c r="CE17" s="73">
        <v>0</v>
      </c>
      <c r="CF17" s="73">
        <v>9.4329999999999998</v>
      </c>
      <c r="CG17" s="73">
        <v>0</v>
      </c>
      <c r="CH17" s="73">
        <v>0</v>
      </c>
      <c r="CI17" s="73">
        <v>6.7949999999999999</v>
      </c>
      <c r="CJ17" s="73">
        <v>0</v>
      </c>
      <c r="CK17" s="73">
        <v>6.5620000000000003</v>
      </c>
      <c r="CL17" s="73">
        <v>10.307</v>
      </c>
      <c r="CM17" s="73">
        <v>0</v>
      </c>
      <c r="CN17" s="73">
        <v>34.831000000000003</v>
      </c>
      <c r="CO17" s="73">
        <v>0</v>
      </c>
      <c r="CP17" s="73">
        <v>0</v>
      </c>
      <c r="CQ17" s="73">
        <v>0</v>
      </c>
      <c r="CR17" s="73">
        <v>0</v>
      </c>
      <c r="CS17" s="73">
        <v>153.41300000000001</v>
      </c>
      <c r="CT17" s="73">
        <v>0</v>
      </c>
      <c r="CU17" s="73">
        <v>0</v>
      </c>
      <c r="CV17" s="73">
        <v>0</v>
      </c>
      <c r="CW17" s="73">
        <v>0</v>
      </c>
      <c r="CX17" s="73">
        <v>0</v>
      </c>
      <c r="CY17" s="73">
        <v>0</v>
      </c>
      <c r="CZ17" s="73">
        <v>0</v>
      </c>
      <c r="DA17" s="73">
        <v>0</v>
      </c>
      <c r="DB17" s="73">
        <v>8.5050000000000008</v>
      </c>
      <c r="DC17" s="73">
        <v>6.4359999999999999</v>
      </c>
      <c r="DD17" s="73">
        <v>0</v>
      </c>
      <c r="DE17" s="73">
        <v>0</v>
      </c>
      <c r="DF17" s="73">
        <v>0</v>
      </c>
      <c r="DG17" s="73">
        <v>0</v>
      </c>
      <c r="DH17" s="73">
        <v>0</v>
      </c>
      <c r="DI17" s="73">
        <v>0</v>
      </c>
      <c r="DJ17" s="73">
        <v>2.7</v>
      </c>
      <c r="DK17" s="73">
        <v>0</v>
      </c>
      <c r="DL17" s="73">
        <v>0</v>
      </c>
      <c r="DM17" s="73">
        <v>0</v>
      </c>
      <c r="DN17" s="73">
        <v>0</v>
      </c>
      <c r="DO17" s="73">
        <v>0</v>
      </c>
      <c r="DP17" s="73">
        <v>0</v>
      </c>
      <c r="DQ17" s="73">
        <v>0</v>
      </c>
      <c r="DR17" s="73">
        <v>0</v>
      </c>
      <c r="DS17" s="73">
        <v>48.609000000000002</v>
      </c>
      <c r="DT17" s="73">
        <v>26.251999999999999</v>
      </c>
      <c r="DU17" s="73">
        <v>0</v>
      </c>
      <c r="DV17" s="73">
        <v>0</v>
      </c>
      <c r="DW17" s="73">
        <v>0</v>
      </c>
      <c r="DX17" s="73">
        <v>5.6050000000000004</v>
      </c>
      <c r="DY17" s="73">
        <v>4.1159999999999997</v>
      </c>
      <c r="DZ17" s="73">
        <v>44.002000000000002</v>
      </c>
      <c r="EA17" s="73">
        <v>9.5370000000000008</v>
      </c>
      <c r="EB17" s="73">
        <v>12.875999999999999</v>
      </c>
      <c r="EC17" s="73">
        <v>10.214</v>
      </c>
      <c r="ED17" s="73">
        <v>0</v>
      </c>
      <c r="EE17" s="73">
        <v>0</v>
      </c>
      <c r="EF17" s="73">
        <v>20.164999999999999</v>
      </c>
      <c r="EG17" s="73">
        <v>0</v>
      </c>
      <c r="EH17" s="73">
        <v>28.861999999999998</v>
      </c>
      <c r="EI17" s="73">
        <v>2.8540000000000001</v>
      </c>
      <c r="EJ17" s="73">
        <v>0</v>
      </c>
      <c r="EK17" s="73">
        <v>3.819</v>
      </c>
      <c r="EL17" s="73">
        <v>0</v>
      </c>
      <c r="EM17" s="73">
        <v>0</v>
      </c>
      <c r="EN17" s="73">
        <v>0</v>
      </c>
      <c r="EO17" s="73">
        <v>0</v>
      </c>
      <c r="EP17" s="73">
        <v>0</v>
      </c>
      <c r="EQ17" s="73">
        <v>0</v>
      </c>
      <c r="ER17" s="73">
        <v>0</v>
      </c>
      <c r="ES17" s="73">
        <v>0</v>
      </c>
      <c r="ET17" s="73">
        <v>49.104999999999997</v>
      </c>
      <c r="EU17" s="73">
        <v>34.32</v>
      </c>
      <c r="EV17" s="73">
        <v>0</v>
      </c>
      <c r="EW17" s="73">
        <v>8.6370000000000005</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55.838999999999999</v>
      </c>
      <c r="FO17" s="73">
        <v>0</v>
      </c>
      <c r="FP17" s="73">
        <v>0</v>
      </c>
      <c r="FQ17" s="73">
        <v>0</v>
      </c>
      <c r="FR17" s="73">
        <v>0</v>
      </c>
      <c r="FS17" s="73">
        <v>0</v>
      </c>
      <c r="FT17" s="73">
        <v>2.5030000000000001</v>
      </c>
      <c r="FU17" s="73">
        <v>0</v>
      </c>
      <c r="FV17" s="73">
        <v>0</v>
      </c>
      <c r="FW17" s="73">
        <v>0</v>
      </c>
      <c r="FX17" s="73">
        <v>0</v>
      </c>
      <c r="FY17" s="73">
        <v>9.26</v>
      </c>
      <c r="FZ17" s="73">
        <v>0</v>
      </c>
      <c r="GA17" s="73">
        <v>19.367999999999999</v>
      </c>
      <c r="GB17" s="73">
        <v>0</v>
      </c>
      <c r="GC17" s="73">
        <v>0</v>
      </c>
      <c r="GD17" s="73">
        <v>0</v>
      </c>
      <c r="GE17" s="73">
        <v>0</v>
      </c>
      <c r="GF17" s="73">
        <v>0</v>
      </c>
      <c r="GG17" s="73">
        <v>9.4329999999999998</v>
      </c>
      <c r="GH17" s="73">
        <v>0</v>
      </c>
      <c r="GI17" s="73">
        <v>0</v>
      </c>
      <c r="GJ17" s="73">
        <v>6.7949999999999999</v>
      </c>
      <c r="GK17" s="73">
        <v>0</v>
      </c>
      <c r="GL17" s="73">
        <v>6.5620000000000003</v>
      </c>
      <c r="GM17" s="73">
        <v>10.307</v>
      </c>
      <c r="GN17" s="73">
        <v>0</v>
      </c>
      <c r="GO17" s="73">
        <v>34.831000000000003</v>
      </c>
      <c r="GP17" s="73">
        <v>0</v>
      </c>
      <c r="GQ17" s="73">
        <v>0</v>
      </c>
      <c r="GR17" s="73">
        <v>0</v>
      </c>
      <c r="GS17" s="73">
        <v>0</v>
      </c>
      <c r="GT17" s="73">
        <v>153.41300000000001</v>
      </c>
      <c r="GU17" s="73">
        <v>0</v>
      </c>
      <c r="GV17" s="73">
        <v>0</v>
      </c>
      <c r="GW17" s="73">
        <v>0</v>
      </c>
      <c r="GX17" s="73">
        <v>0</v>
      </c>
      <c r="GY17" s="73">
        <v>0</v>
      </c>
      <c r="GZ17" s="73">
        <v>0</v>
      </c>
      <c r="HA17" s="73">
        <v>0</v>
      </c>
      <c r="HB17" s="73">
        <v>0</v>
      </c>
      <c r="HC17" s="73">
        <v>8.5050000000000008</v>
      </c>
      <c r="HD17" s="73">
        <v>6.4359999999999999</v>
      </c>
      <c r="HE17" s="73">
        <v>0</v>
      </c>
      <c r="HF17" s="73">
        <v>2.7</v>
      </c>
      <c r="HG17" s="73">
        <v>0</v>
      </c>
      <c r="HH17" s="73">
        <v>0</v>
      </c>
      <c r="HI17" s="73">
        <v>0</v>
      </c>
      <c r="HJ17" s="73">
        <v>0</v>
      </c>
      <c r="HK17" s="73">
        <v>216.911</v>
      </c>
      <c r="HL17" s="73">
        <v>49.104999999999997</v>
      </c>
      <c r="HM17" s="73">
        <v>42.957000000000001</v>
      </c>
      <c r="HN17" s="73">
        <v>0</v>
      </c>
      <c r="HO17" s="73">
        <v>55.838999999999999</v>
      </c>
      <c r="HP17" s="73">
        <v>11.763</v>
      </c>
      <c r="HQ17" s="73">
        <v>19.367999999999999</v>
      </c>
      <c r="HR17" s="73">
        <v>0</v>
      </c>
      <c r="HS17" s="73">
        <v>9.4329999999999998</v>
      </c>
      <c r="HT17" s="73">
        <v>13.356999999999999</v>
      </c>
      <c r="HU17" s="73">
        <v>10.307</v>
      </c>
      <c r="HV17" s="73">
        <v>34.831000000000003</v>
      </c>
      <c r="HW17" s="73">
        <v>0</v>
      </c>
      <c r="HX17" s="73">
        <v>153.41300000000001</v>
      </c>
      <c r="HY17" s="73">
        <v>14.941000000000001</v>
      </c>
      <c r="HZ17" s="73">
        <v>0</v>
      </c>
      <c r="IA17" s="73">
        <v>2.7</v>
      </c>
      <c r="IB17" s="73">
        <v>0</v>
      </c>
      <c r="IC17" s="73">
        <v>0</v>
      </c>
      <c r="ID17" s="73">
        <v>0</v>
      </c>
      <c r="IE17" s="73">
        <v>0</v>
      </c>
      <c r="IF17" s="73">
        <v>216.911</v>
      </c>
      <c r="IG17" s="73">
        <v>51.805</v>
      </c>
      <c r="IH17" s="73">
        <v>42.957000000000001</v>
      </c>
      <c r="II17" s="73">
        <v>0</v>
      </c>
      <c r="IJ17" s="73">
        <v>55.838999999999999</v>
      </c>
      <c r="IK17" s="73">
        <v>11.763</v>
      </c>
      <c r="IL17" s="73">
        <v>19.367999999999999</v>
      </c>
      <c r="IM17" s="73">
        <v>0</v>
      </c>
      <c r="IN17" s="73">
        <v>9.4329999999999998</v>
      </c>
      <c r="IO17" s="73">
        <v>13.356999999999999</v>
      </c>
      <c r="IP17" s="73">
        <v>10.307</v>
      </c>
      <c r="IQ17" s="73">
        <v>34.831000000000003</v>
      </c>
      <c r="IR17" s="73">
        <v>0</v>
      </c>
      <c r="IS17" s="73">
        <v>153.41300000000001</v>
      </c>
      <c r="IT17" s="73">
        <v>14.941000000000001</v>
      </c>
      <c r="IU17" s="73">
        <v>0</v>
      </c>
      <c r="IV17" s="74">
        <v>0</v>
      </c>
      <c r="IW17" s="71">
        <v>0</v>
      </c>
      <c r="IX17" s="71">
        <v>0</v>
      </c>
      <c r="IY17" s="71">
        <v>0</v>
      </c>
      <c r="IZ17" s="71">
        <v>0</v>
      </c>
      <c r="JA17" s="71">
        <v>0</v>
      </c>
      <c r="JB17" s="71">
        <v>0</v>
      </c>
      <c r="JC17" s="71">
        <v>0</v>
      </c>
      <c r="JD17" s="71">
        <v>0</v>
      </c>
      <c r="JE17" s="71">
        <v>4</v>
      </c>
      <c r="JF17" s="71">
        <v>3</v>
      </c>
      <c r="JG17" s="71">
        <v>0</v>
      </c>
      <c r="JH17" s="71">
        <v>0</v>
      </c>
      <c r="JI17" s="71">
        <v>0</v>
      </c>
      <c r="JJ17" s="71">
        <v>1</v>
      </c>
      <c r="JK17" s="71">
        <v>1</v>
      </c>
      <c r="JL17" s="71">
        <v>3</v>
      </c>
      <c r="JM17" s="71">
        <v>2</v>
      </c>
      <c r="JN17" s="71">
        <v>2</v>
      </c>
      <c r="JO17" s="71">
        <v>2</v>
      </c>
      <c r="JP17" s="71">
        <v>0</v>
      </c>
      <c r="JQ17" s="71">
        <v>0</v>
      </c>
      <c r="JR17" s="71">
        <v>1</v>
      </c>
      <c r="JS17" s="71">
        <v>0</v>
      </c>
      <c r="JT17" s="71">
        <v>2</v>
      </c>
      <c r="JU17" s="71">
        <v>1</v>
      </c>
      <c r="JV17" s="71">
        <v>0</v>
      </c>
      <c r="JW17" s="71">
        <v>1</v>
      </c>
      <c r="JX17" s="71">
        <v>0</v>
      </c>
      <c r="JY17" s="71">
        <v>0</v>
      </c>
      <c r="JZ17" s="71">
        <v>0</v>
      </c>
      <c r="KA17" s="71">
        <v>1</v>
      </c>
      <c r="KB17" s="71">
        <v>0</v>
      </c>
      <c r="KC17" s="71">
        <v>0</v>
      </c>
      <c r="KD17" s="71">
        <v>0</v>
      </c>
      <c r="KE17" s="71">
        <v>1</v>
      </c>
      <c r="KF17" s="71">
        <v>2</v>
      </c>
      <c r="KG17" s="71">
        <v>4</v>
      </c>
      <c r="KH17" s="71">
        <v>0</v>
      </c>
      <c r="KI17" s="71">
        <v>2</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13</v>
      </c>
      <c r="LA17" s="71">
        <v>0</v>
      </c>
      <c r="LB17" s="71">
        <v>0</v>
      </c>
      <c r="LC17" s="71">
        <v>0</v>
      </c>
      <c r="LD17" s="71">
        <v>0</v>
      </c>
      <c r="LE17" s="71">
        <v>0</v>
      </c>
      <c r="LF17" s="71">
        <v>1</v>
      </c>
      <c r="LG17" s="71">
        <v>0</v>
      </c>
      <c r="LH17" s="71">
        <v>0</v>
      </c>
      <c r="LI17" s="71">
        <v>0</v>
      </c>
      <c r="LJ17" s="71">
        <v>0</v>
      </c>
      <c r="LK17" s="71">
        <v>3</v>
      </c>
      <c r="LL17" s="71">
        <v>0</v>
      </c>
      <c r="LM17" s="71">
        <v>4</v>
      </c>
      <c r="LN17" s="71">
        <v>0</v>
      </c>
      <c r="LO17" s="71">
        <v>0</v>
      </c>
      <c r="LP17" s="71">
        <v>0</v>
      </c>
      <c r="LQ17" s="71">
        <v>0</v>
      </c>
      <c r="LR17" s="71">
        <v>0</v>
      </c>
      <c r="LS17" s="71">
        <v>2</v>
      </c>
      <c r="LT17" s="71">
        <v>0</v>
      </c>
      <c r="LU17" s="71">
        <v>0</v>
      </c>
      <c r="LV17" s="71">
        <v>1</v>
      </c>
      <c r="LW17" s="71">
        <v>0</v>
      </c>
      <c r="LX17" s="71">
        <v>1</v>
      </c>
      <c r="LY17" s="71">
        <v>2</v>
      </c>
      <c r="LZ17" s="71">
        <v>0</v>
      </c>
      <c r="MA17" s="71">
        <v>6</v>
      </c>
      <c r="MB17" s="71">
        <v>0</v>
      </c>
      <c r="MC17" s="71">
        <v>0</v>
      </c>
      <c r="MD17" s="71">
        <v>0</v>
      </c>
      <c r="ME17" s="71">
        <v>0</v>
      </c>
      <c r="MF17" s="71">
        <v>4</v>
      </c>
      <c r="MG17" s="71">
        <v>0</v>
      </c>
      <c r="MH17" s="71">
        <v>0</v>
      </c>
      <c r="MI17" s="71">
        <v>0</v>
      </c>
      <c r="MJ17" s="71">
        <v>0</v>
      </c>
      <c r="MK17" s="71">
        <v>0</v>
      </c>
      <c r="ML17" s="71">
        <v>0</v>
      </c>
      <c r="MM17" s="71">
        <v>0</v>
      </c>
      <c r="MN17" s="71">
        <v>0</v>
      </c>
      <c r="MO17" s="71">
        <v>2</v>
      </c>
      <c r="MP17" s="71">
        <v>1</v>
      </c>
      <c r="MQ17" s="71">
        <v>0</v>
      </c>
      <c r="MR17" s="71">
        <v>0</v>
      </c>
      <c r="MS17" s="71">
        <v>0</v>
      </c>
      <c r="MT17" s="71">
        <v>0</v>
      </c>
      <c r="MU17" s="71">
        <v>0</v>
      </c>
      <c r="MV17" s="71">
        <v>0</v>
      </c>
      <c r="MW17" s="71">
        <v>1</v>
      </c>
      <c r="MX17" s="71">
        <v>0</v>
      </c>
      <c r="MY17" s="71">
        <v>0</v>
      </c>
      <c r="MZ17" s="71">
        <v>0</v>
      </c>
      <c r="NA17" s="71">
        <v>0</v>
      </c>
      <c r="NB17" s="71">
        <v>0</v>
      </c>
      <c r="NC17" s="71">
        <v>0</v>
      </c>
      <c r="ND17" s="71">
        <v>0</v>
      </c>
      <c r="NE17" s="71">
        <v>0</v>
      </c>
      <c r="NF17" s="71">
        <v>4</v>
      </c>
      <c r="NG17" s="71">
        <v>3</v>
      </c>
      <c r="NH17" s="71">
        <v>0</v>
      </c>
      <c r="NI17" s="71">
        <v>0</v>
      </c>
      <c r="NJ17" s="71">
        <v>0</v>
      </c>
      <c r="NK17" s="71">
        <v>1</v>
      </c>
      <c r="NL17" s="71">
        <v>1</v>
      </c>
      <c r="NM17" s="71">
        <v>3</v>
      </c>
      <c r="NN17" s="71">
        <v>2</v>
      </c>
      <c r="NO17" s="71">
        <v>2</v>
      </c>
      <c r="NP17" s="71">
        <v>2</v>
      </c>
      <c r="NQ17" s="71">
        <v>0</v>
      </c>
      <c r="NR17" s="71">
        <v>0</v>
      </c>
      <c r="NS17" s="71">
        <v>1</v>
      </c>
      <c r="NT17" s="71">
        <v>0</v>
      </c>
      <c r="NU17" s="71">
        <v>2</v>
      </c>
      <c r="NV17" s="71">
        <v>1</v>
      </c>
      <c r="NW17" s="71">
        <v>0</v>
      </c>
      <c r="NX17" s="71">
        <v>1</v>
      </c>
      <c r="NY17" s="71">
        <v>0</v>
      </c>
      <c r="NZ17" s="71">
        <v>0</v>
      </c>
      <c r="OA17" s="71">
        <v>0</v>
      </c>
      <c r="OB17" s="71">
        <v>1</v>
      </c>
      <c r="OC17" s="71">
        <v>0</v>
      </c>
      <c r="OD17" s="71">
        <v>0</v>
      </c>
      <c r="OE17" s="71">
        <v>0</v>
      </c>
      <c r="OF17" s="71">
        <v>0</v>
      </c>
      <c r="OG17" s="71">
        <v>2</v>
      </c>
      <c r="OH17" s="71">
        <v>4</v>
      </c>
      <c r="OI17" s="71">
        <v>0</v>
      </c>
      <c r="OJ17" s="71">
        <v>2</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13</v>
      </c>
      <c r="PB17" s="71">
        <v>0</v>
      </c>
      <c r="PC17" s="71">
        <v>0</v>
      </c>
      <c r="PD17" s="71">
        <v>0</v>
      </c>
      <c r="PE17" s="71">
        <v>0</v>
      </c>
      <c r="PF17" s="71">
        <v>0</v>
      </c>
      <c r="PG17" s="71">
        <v>1</v>
      </c>
      <c r="PH17" s="71">
        <v>0</v>
      </c>
      <c r="PI17" s="71">
        <v>0</v>
      </c>
      <c r="PJ17" s="71">
        <v>0</v>
      </c>
      <c r="PK17" s="71">
        <v>0</v>
      </c>
      <c r="PL17" s="71">
        <v>3</v>
      </c>
      <c r="PM17" s="71">
        <v>0</v>
      </c>
      <c r="PN17" s="71">
        <v>4</v>
      </c>
      <c r="PO17" s="71">
        <v>0</v>
      </c>
      <c r="PP17" s="71">
        <v>0</v>
      </c>
      <c r="PQ17" s="71">
        <v>0</v>
      </c>
      <c r="PR17" s="71">
        <v>0</v>
      </c>
      <c r="PS17" s="71">
        <v>0</v>
      </c>
      <c r="PT17" s="71">
        <v>2</v>
      </c>
      <c r="PU17" s="71">
        <v>0</v>
      </c>
      <c r="PV17" s="71">
        <v>0</v>
      </c>
      <c r="PW17" s="71">
        <v>1</v>
      </c>
      <c r="PX17" s="71">
        <v>0</v>
      </c>
      <c r="PY17" s="71">
        <v>1</v>
      </c>
      <c r="PZ17" s="71">
        <v>2</v>
      </c>
      <c r="QA17" s="71">
        <v>0</v>
      </c>
      <c r="QB17" s="71">
        <v>6</v>
      </c>
      <c r="QC17" s="71">
        <v>0</v>
      </c>
      <c r="QD17" s="71">
        <v>0</v>
      </c>
      <c r="QE17" s="71">
        <v>0</v>
      </c>
      <c r="QF17" s="71">
        <v>0</v>
      </c>
      <c r="QG17" s="71">
        <v>4</v>
      </c>
      <c r="QH17" s="71">
        <v>0</v>
      </c>
      <c r="QI17" s="71">
        <v>0</v>
      </c>
      <c r="QJ17" s="71">
        <v>0</v>
      </c>
      <c r="QK17" s="71">
        <v>0</v>
      </c>
      <c r="QL17" s="71">
        <v>0</v>
      </c>
      <c r="QM17" s="71">
        <v>0</v>
      </c>
      <c r="QN17" s="71">
        <v>0</v>
      </c>
      <c r="QO17" s="71">
        <v>0</v>
      </c>
      <c r="QP17" s="71">
        <v>2</v>
      </c>
      <c r="QQ17" s="71">
        <v>1</v>
      </c>
      <c r="QR17" s="71">
        <v>0</v>
      </c>
      <c r="QS17" s="71">
        <v>1</v>
      </c>
      <c r="QT17" s="71">
        <v>0</v>
      </c>
      <c r="QU17" s="71">
        <v>0</v>
      </c>
      <c r="QV17" s="71">
        <v>0</v>
      </c>
      <c r="QW17" s="71">
        <v>0</v>
      </c>
      <c r="QX17" s="71">
        <v>24</v>
      </c>
      <c r="QY17" s="71">
        <v>2</v>
      </c>
      <c r="QZ17" s="71">
        <v>6</v>
      </c>
      <c r="RA17" s="71">
        <v>0</v>
      </c>
      <c r="RB17" s="71">
        <v>13</v>
      </c>
      <c r="RC17" s="71">
        <v>4</v>
      </c>
      <c r="RD17" s="71">
        <v>4</v>
      </c>
      <c r="RE17" s="71">
        <v>0</v>
      </c>
      <c r="RF17" s="71">
        <v>2</v>
      </c>
      <c r="RG17" s="71">
        <v>2</v>
      </c>
      <c r="RH17" s="71">
        <v>2</v>
      </c>
      <c r="RI17" s="71">
        <v>6</v>
      </c>
      <c r="RJ17" s="71">
        <v>0</v>
      </c>
      <c r="RK17" s="71">
        <v>4</v>
      </c>
      <c r="RL17" s="71">
        <v>3</v>
      </c>
      <c r="RM17" s="71">
        <v>0</v>
      </c>
      <c r="RN17" s="71">
        <v>1</v>
      </c>
      <c r="RO17" s="71">
        <v>0</v>
      </c>
      <c r="RP17" s="71">
        <v>0</v>
      </c>
      <c r="RQ17" s="71">
        <v>0</v>
      </c>
      <c r="RR17" s="71">
        <v>0</v>
      </c>
      <c r="RS17" s="71">
        <v>24</v>
      </c>
      <c r="RT17" s="71">
        <v>3</v>
      </c>
      <c r="RU17" s="71">
        <v>6</v>
      </c>
      <c r="RV17" s="71">
        <v>0</v>
      </c>
      <c r="RW17" s="71">
        <v>13</v>
      </c>
      <c r="RX17" s="71">
        <v>4</v>
      </c>
      <c r="RY17" s="71">
        <v>4</v>
      </c>
      <c r="RZ17" s="71">
        <v>0</v>
      </c>
      <c r="SA17" s="71">
        <v>2</v>
      </c>
      <c r="SB17" s="71">
        <v>2</v>
      </c>
      <c r="SC17" s="71">
        <v>2</v>
      </c>
      <c r="SD17" s="71">
        <v>6</v>
      </c>
      <c r="SE17" s="71">
        <v>0</v>
      </c>
      <c r="SF17" s="71">
        <v>4</v>
      </c>
      <c r="SG17" s="71">
        <v>3</v>
      </c>
      <c r="SH17" s="71">
        <v>0</v>
      </c>
    </row>
    <row r="18" spans="1:502">
      <c r="A18" s="16" t="s">
        <v>1758</v>
      </c>
      <c r="B18" s="70">
        <v>10</v>
      </c>
      <c r="C18" s="70">
        <v>10</v>
      </c>
      <c r="D18" s="70">
        <v>1</v>
      </c>
      <c r="E18" s="70">
        <v>2013</v>
      </c>
      <c r="F18" s="70" t="s">
        <v>180</v>
      </c>
      <c r="G18" s="1073" t="s">
        <v>1748</v>
      </c>
      <c r="H18" s="70" t="s">
        <v>1749</v>
      </c>
      <c r="I18" s="1066"/>
      <c r="J18" s="73">
        <v>0</v>
      </c>
      <c r="K18" s="73">
        <v>0</v>
      </c>
      <c r="L18" s="73">
        <v>0</v>
      </c>
      <c r="M18" s="73">
        <v>0</v>
      </c>
      <c r="N18" s="73">
        <v>0</v>
      </c>
      <c r="O18" s="73">
        <v>0</v>
      </c>
      <c r="P18" s="73">
        <v>0</v>
      </c>
      <c r="Q18" s="73">
        <v>0</v>
      </c>
      <c r="R18" s="73">
        <v>50.92</v>
      </c>
      <c r="S18" s="73">
        <v>18.308</v>
      </c>
      <c r="T18" s="73">
        <v>0</v>
      </c>
      <c r="U18" s="73">
        <v>0</v>
      </c>
      <c r="V18" s="73">
        <v>0</v>
      </c>
      <c r="W18" s="73">
        <v>6.3010000000000002</v>
      </c>
      <c r="X18" s="73">
        <v>4.3099999999999996</v>
      </c>
      <c r="Y18" s="73">
        <v>47.701000000000001</v>
      </c>
      <c r="Z18" s="73">
        <v>11.959</v>
      </c>
      <c r="AA18" s="73">
        <v>13.939</v>
      </c>
      <c r="AB18" s="73">
        <v>7.89</v>
      </c>
      <c r="AC18" s="73">
        <v>0</v>
      </c>
      <c r="AD18" s="73">
        <v>0</v>
      </c>
      <c r="AE18" s="73">
        <v>23.184000000000001</v>
      </c>
      <c r="AF18" s="73">
        <v>0</v>
      </c>
      <c r="AG18" s="73">
        <v>32.145000000000003</v>
      </c>
      <c r="AH18" s="73">
        <v>3.4180000000000001</v>
      </c>
      <c r="AI18" s="73">
        <v>0</v>
      </c>
      <c r="AJ18" s="73">
        <v>3.8410000000000002</v>
      </c>
      <c r="AK18" s="73">
        <v>0</v>
      </c>
      <c r="AL18" s="73">
        <v>0</v>
      </c>
      <c r="AM18" s="73">
        <v>0</v>
      </c>
      <c r="AN18" s="73">
        <v>19.675000000000001</v>
      </c>
      <c r="AO18" s="73">
        <v>0</v>
      </c>
      <c r="AP18" s="73">
        <v>0</v>
      </c>
      <c r="AQ18" s="73">
        <v>0</v>
      </c>
      <c r="AR18" s="73">
        <v>3.0219999999999998</v>
      </c>
      <c r="AS18" s="73">
        <v>55.247999999999998</v>
      </c>
      <c r="AT18" s="73">
        <v>35.253</v>
      </c>
      <c r="AU18" s="73">
        <v>0</v>
      </c>
      <c r="AV18" s="73">
        <v>16.132000000000001</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62.031999999999996</v>
      </c>
      <c r="BN18" s="73">
        <v>0</v>
      </c>
      <c r="BO18" s="73">
        <v>0</v>
      </c>
      <c r="BP18" s="73">
        <v>0</v>
      </c>
      <c r="BQ18" s="73">
        <v>0</v>
      </c>
      <c r="BR18" s="73">
        <v>3.169</v>
      </c>
      <c r="BS18" s="73">
        <v>0</v>
      </c>
      <c r="BT18" s="73">
        <v>0</v>
      </c>
      <c r="BU18" s="73">
        <v>0</v>
      </c>
      <c r="BV18" s="73">
        <v>0</v>
      </c>
      <c r="BW18" s="73">
        <v>4.032</v>
      </c>
      <c r="BX18" s="73">
        <v>5.6230000000000002</v>
      </c>
      <c r="BY18" s="73">
        <v>0</v>
      </c>
      <c r="BZ18" s="73">
        <v>21.89</v>
      </c>
      <c r="CA18" s="73">
        <v>0</v>
      </c>
      <c r="CB18" s="73">
        <v>0</v>
      </c>
      <c r="CC18" s="73">
        <v>0</v>
      </c>
      <c r="CD18" s="73">
        <v>0</v>
      </c>
      <c r="CE18" s="73">
        <v>0</v>
      </c>
      <c r="CF18" s="73">
        <v>4.5960000000000001</v>
      </c>
      <c r="CG18" s="73">
        <v>0</v>
      </c>
      <c r="CH18" s="73">
        <v>0</v>
      </c>
      <c r="CI18" s="73">
        <v>6.9210000000000003</v>
      </c>
      <c r="CJ18" s="73">
        <v>0</v>
      </c>
      <c r="CK18" s="73">
        <v>7.4359999999999999</v>
      </c>
      <c r="CL18" s="73">
        <v>10.856999999999999</v>
      </c>
      <c r="CM18" s="73">
        <v>0</v>
      </c>
      <c r="CN18" s="73">
        <v>32.813000000000002</v>
      </c>
      <c r="CO18" s="73">
        <v>0</v>
      </c>
      <c r="CP18" s="73">
        <v>0</v>
      </c>
      <c r="CQ18" s="73">
        <v>0</v>
      </c>
      <c r="CR18" s="73">
        <v>0</v>
      </c>
      <c r="CS18" s="73">
        <v>145.5</v>
      </c>
      <c r="CT18" s="73">
        <v>0</v>
      </c>
      <c r="CU18" s="73">
        <v>0</v>
      </c>
      <c r="CV18" s="73">
        <v>0</v>
      </c>
      <c r="CW18" s="73">
        <v>0</v>
      </c>
      <c r="CX18" s="73">
        <v>0</v>
      </c>
      <c r="CY18" s="73">
        <v>0</v>
      </c>
      <c r="CZ18" s="73">
        <v>0</v>
      </c>
      <c r="DA18" s="73">
        <v>0</v>
      </c>
      <c r="DB18" s="73">
        <v>14.465999999999999</v>
      </c>
      <c r="DC18" s="73">
        <v>7.157</v>
      </c>
      <c r="DD18" s="73">
        <v>0</v>
      </c>
      <c r="DE18" s="73">
        <v>0</v>
      </c>
      <c r="DF18" s="73">
        <v>0</v>
      </c>
      <c r="DG18" s="73">
        <v>0</v>
      </c>
      <c r="DH18" s="73">
        <v>0</v>
      </c>
      <c r="DI18" s="73">
        <v>0</v>
      </c>
      <c r="DJ18" s="73">
        <v>3.0219999999999998</v>
      </c>
      <c r="DK18" s="73">
        <v>0</v>
      </c>
      <c r="DL18" s="73">
        <v>0</v>
      </c>
      <c r="DM18" s="73">
        <v>0</v>
      </c>
      <c r="DN18" s="73">
        <v>0</v>
      </c>
      <c r="DO18" s="73">
        <v>0</v>
      </c>
      <c r="DP18" s="73">
        <v>0</v>
      </c>
      <c r="DQ18" s="73">
        <v>0</v>
      </c>
      <c r="DR18" s="73">
        <v>0</v>
      </c>
      <c r="DS18" s="73">
        <v>50.92</v>
      </c>
      <c r="DT18" s="73">
        <v>18.308</v>
      </c>
      <c r="DU18" s="73">
        <v>0</v>
      </c>
      <c r="DV18" s="73">
        <v>0</v>
      </c>
      <c r="DW18" s="73">
        <v>0</v>
      </c>
      <c r="DX18" s="73">
        <v>6.3010000000000002</v>
      </c>
      <c r="DY18" s="73">
        <v>4.3099999999999996</v>
      </c>
      <c r="DZ18" s="73">
        <v>47.701000000000001</v>
      </c>
      <c r="EA18" s="73">
        <v>11.959</v>
      </c>
      <c r="EB18" s="73">
        <v>13.939</v>
      </c>
      <c r="EC18" s="73">
        <v>7.89</v>
      </c>
      <c r="ED18" s="73">
        <v>0</v>
      </c>
      <c r="EE18" s="73">
        <v>0</v>
      </c>
      <c r="EF18" s="73">
        <v>23.184000000000001</v>
      </c>
      <c r="EG18" s="73">
        <v>0</v>
      </c>
      <c r="EH18" s="73">
        <v>32.145000000000003</v>
      </c>
      <c r="EI18" s="73">
        <v>3.4180000000000001</v>
      </c>
      <c r="EJ18" s="73">
        <v>0</v>
      </c>
      <c r="EK18" s="73">
        <v>3.8410000000000002</v>
      </c>
      <c r="EL18" s="73">
        <v>0</v>
      </c>
      <c r="EM18" s="73">
        <v>0</v>
      </c>
      <c r="EN18" s="73">
        <v>0</v>
      </c>
      <c r="EO18" s="73">
        <v>19.675000000000001</v>
      </c>
      <c r="EP18" s="73">
        <v>0</v>
      </c>
      <c r="EQ18" s="73">
        <v>0</v>
      </c>
      <c r="ER18" s="73">
        <v>0</v>
      </c>
      <c r="ES18" s="73">
        <v>0</v>
      </c>
      <c r="ET18" s="73">
        <v>55.247999999999998</v>
      </c>
      <c r="EU18" s="73">
        <v>35.253</v>
      </c>
      <c r="EV18" s="73">
        <v>0</v>
      </c>
      <c r="EW18" s="73">
        <v>16.132000000000001</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62.031999999999996</v>
      </c>
      <c r="FO18" s="73">
        <v>0</v>
      </c>
      <c r="FP18" s="73">
        <v>0</v>
      </c>
      <c r="FQ18" s="73">
        <v>0</v>
      </c>
      <c r="FR18" s="73">
        <v>0</v>
      </c>
      <c r="FS18" s="73">
        <v>3.169</v>
      </c>
      <c r="FT18" s="73">
        <v>0</v>
      </c>
      <c r="FU18" s="73">
        <v>0</v>
      </c>
      <c r="FV18" s="73">
        <v>0</v>
      </c>
      <c r="FW18" s="73">
        <v>0</v>
      </c>
      <c r="FX18" s="73">
        <v>4.032</v>
      </c>
      <c r="FY18" s="73">
        <v>5.6230000000000002</v>
      </c>
      <c r="FZ18" s="73">
        <v>0</v>
      </c>
      <c r="GA18" s="73">
        <v>21.89</v>
      </c>
      <c r="GB18" s="73">
        <v>0</v>
      </c>
      <c r="GC18" s="73">
        <v>0</v>
      </c>
      <c r="GD18" s="73">
        <v>0</v>
      </c>
      <c r="GE18" s="73">
        <v>0</v>
      </c>
      <c r="GF18" s="73">
        <v>0</v>
      </c>
      <c r="GG18" s="73">
        <v>4.5960000000000001</v>
      </c>
      <c r="GH18" s="73">
        <v>0</v>
      </c>
      <c r="GI18" s="73">
        <v>0</v>
      </c>
      <c r="GJ18" s="73">
        <v>6.9210000000000003</v>
      </c>
      <c r="GK18" s="73">
        <v>0</v>
      </c>
      <c r="GL18" s="73">
        <v>7.4359999999999999</v>
      </c>
      <c r="GM18" s="73">
        <v>10.856999999999999</v>
      </c>
      <c r="GN18" s="73">
        <v>0</v>
      </c>
      <c r="GO18" s="73">
        <v>32.813000000000002</v>
      </c>
      <c r="GP18" s="73">
        <v>0</v>
      </c>
      <c r="GQ18" s="73">
        <v>0</v>
      </c>
      <c r="GR18" s="73">
        <v>0</v>
      </c>
      <c r="GS18" s="73">
        <v>0</v>
      </c>
      <c r="GT18" s="73">
        <v>145.5</v>
      </c>
      <c r="GU18" s="73">
        <v>0</v>
      </c>
      <c r="GV18" s="73">
        <v>0</v>
      </c>
      <c r="GW18" s="73">
        <v>0</v>
      </c>
      <c r="GX18" s="73">
        <v>0</v>
      </c>
      <c r="GY18" s="73">
        <v>0</v>
      </c>
      <c r="GZ18" s="73">
        <v>0</v>
      </c>
      <c r="HA18" s="73">
        <v>0</v>
      </c>
      <c r="HB18" s="73">
        <v>0</v>
      </c>
      <c r="HC18" s="73">
        <v>14.465999999999999</v>
      </c>
      <c r="HD18" s="73">
        <v>7.157</v>
      </c>
      <c r="HE18" s="73">
        <v>0</v>
      </c>
      <c r="HF18" s="73">
        <v>3.0219999999999998</v>
      </c>
      <c r="HG18" s="73">
        <v>0</v>
      </c>
      <c r="HH18" s="73">
        <v>0</v>
      </c>
      <c r="HI18" s="73">
        <v>0</v>
      </c>
      <c r="HJ18" s="73">
        <v>0</v>
      </c>
      <c r="HK18" s="73">
        <v>243.59100000000001</v>
      </c>
      <c r="HL18" s="73">
        <v>55.247999999999998</v>
      </c>
      <c r="HM18" s="73">
        <v>51.384999999999998</v>
      </c>
      <c r="HN18" s="73">
        <v>0</v>
      </c>
      <c r="HO18" s="73">
        <v>65.200999999999993</v>
      </c>
      <c r="HP18" s="73">
        <v>9.6549999999999994</v>
      </c>
      <c r="HQ18" s="73">
        <v>21.89</v>
      </c>
      <c r="HR18" s="73">
        <v>0</v>
      </c>
      <c r="HS18" s="73">
        <v>4.5960000000000001</v>
      </c>
      <c r="HT18" s="73">
        <v>14.356999999999999</v>
      </c>
      <c r="HU18" s="73">
        <v>10.856999999999999</v>
      </c>
      <c r="HV18" s="73">
        <v>32.813000000000002</v>
      </c>
      <c r="HW18" s="73">
        <v>0</v>
      </c>
      <c r="HX18" s="73">
        <v>145.5</v>
      </c>
      <c r="HY18" s="73">
        <v>21.623000000000001</v>
      </c>
      <c r="HZ18" s="73">
        <v>0</v>
      </c>
      <c r="IA18" s="73">
        <v>3.0219999999999998</v>
      </c>
      <c r="IB18" s="73">
        <v>0</v>
      </c>
      <c r="IC18" s="73">
        <v>0</v>
      </c>
      <c r="ID18" s="73">
        <v>0</v>
      </c>
      <c r="IE18" s="73">
        <v>0</v>
      </c>
      <c r="IF18" s="73">
        <v>243.59100000000001</v>
      </c>
      <c r="IG18" s="73">
        <v>58.27</v>
      </c>
      <c r="IH18" s="73">
        <v>51.384999999999998</v>
      </c>
      <c r="II18" s="73">
        <v>0</v>
      </c>
      <c r="IJ18" s="73">
        <v>65.200999999999993</v>
      </c>
      <c r="IK18" s="73">
        <v>9.6549999999999994</v>
      </c>
      <c r="IL18" s="73">
        <v>21.89</v>
      </c>
      <c r="IM18" s="73">
        <v>0</v>
      </c>
      <c r="IN18" s="73">
        <v>4.5960000000000001</v>
      </c>
      <c r="IO18" s="73">
        <v>14.356999999999999</v>
      </c>
      <c r="IP18" s="73">
        <v>10.856999999999999</v>
      </c>
      <c r="IQ18" s="73">
        <v>32.813000000000002</v>
      </c>
      <c r="IR18" s="73">
        <v>0</v>
      </c>
      <c r="IS18" s="73">
        <v>145.5</v>
      </c>
      <c r="IT18" s="73">
        <v>21.623000000000001</v>
      </c>
      <c r="IU18" s="73">
        <v>0</v>
      </c>
      <c r="IV18" s="74">
        <v>0</v>
      </c>
      <c r="IW18" s="71">
        <v>0</v>
      </c>
      <c r="IX18" s="71">
        <v>0</v>
      </c>
      <c r="IY18" s="71">
        <v>0</v>
      </c>
      <c r="IZ18" s="71">
        <v>0</v>
      </c>
      <c r="JA18" s="71">
        <v>0</v>
      </c>
      <c r="JB18" s="71">
        <v>0</v>
      </c>
      <c r="JC18" s="71">
        <v>0</v>
      </c>
      <c r="JD18" s="71">
        <v>0</v>
      </c>
      <c r="JE18" s="71">
        <v>4</v>
      </c>
      <c r="JF18" s="71">
        <v>2</v>
      </c>
      <c r="JG18" s="71">
        <v>0</v>
      </c>
      <c r="JH18" s="71">
        <v>0</v>
      </c>
      <c r="JI18" s="71">
        <v>0</v>
      </c>
      <c r="JJ18" s="71">
        <v>1</v>
      </c>
      <c r="JK18" s="71">
        <v>1</v>
      </c>
      <c r="JL18" s="71">
        <v>3</v>
      </c>
      <c r="JM18" s="71">
        <v>2</v>
      </c>
      <c r="JN18" s="71">
        <v>2</v>
      </c>
      <c r="JO18" s="71">
        <v>1</v>
      </c>
      <c r="JP18" s="71">
        <v>0</v>
      </c>
      <c r="JQ18" s="71">
        <v>0</v>
      </c>
      <c r="JR18" s="71">
        <v>1</v>
      </c>
      <c r="JS18" s="71">
        <v>0</v>
      </c>
      <c r="JT18" s="71">
        <v>2</v>
      </c>
      <c r="JU18" s="71">
        <v>1</v>
      </c>
      <c r="JV18" s="71">
        <v>0</v>
      </c>
      <c r="JW18" s="71">
        <v>1</v>
      </c>
      <c r="JX18" s="71">
        <v>0</v>
      </c>
      <c r="JY18" s="71">
        <v>0</v>
      </c>
      <c r="JZ18" s="71">
        <v>0</v>
      </c>
      <c r="KA18" s="71">
        <v>1</v>
      </c>
      <c r="KB18" s="71">
        <v>0</v>
      </c>
      <c r="KC18" s="71">
        <v>0</v>
      </c>
      <c r="KD18" s="71">
        <v>0</v>
      </c>
      <c r="KE18" s="71">
        <v>1</v>
      </c>
      <c r="KF18" s="71">
        <v>2</v>
      </c>
      <c r="KG18" s="71">
        <v>4</v>
      </c>
      <c r="KH18" s="71">
        <v>0</v>
      </c>
      <c r="KI18" s="71">
        <v>3</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13</v>
      </c>
      <c r="LA18" s="71">
        <v>0</v>
      </c>
      <c r="LB18" s="71">
        <v>0</v>
      </c>
      <c r="LC18" s="71">
        <v>0</v>
      </c>
      <c r="LD18" s="71">
        <v>0</v>
      </c>
      <c r="LE18" s="71">
        <v>1</v>
      </c>
      <c r="LF18" s="71">
        <v>0</v>
      </c>
      <c r="LG18" s="71">
        <v>0</v>
      </c>
      <c r="LH18" s="71">
        <v>0</v>
      </c>
      <c r="LI18" s="71">
        <v>0</v>
      </c>
      <c r="LJ18" s="71">
        <v>1</v>
      </c>
      <c r="LK18" s="71">
        <v>2</v>
      </c>
      <c r="LL18" s="71">
        <v>0</v>
      </c>
      <c r="LM18" s="71">
        <v>4</v>
      </c>
      <c r="LN18" s="71">
        <v>0</v>
      </c>
      <c r="LO18" s="71">
        <v>0</v>
      </c>
      <c r="LP18" s="71">
        <v>0</v>
      </c>
      <c r="LQ18" s="71">
        <v>0</v>
      </c>
      <c r="LR18" s="71">
        <v>0</v>
      </c>
      <c r="LS18" s="71">
        <v>1</v>
      </c>
      <c r="LT18" s="71">
        <v>0</v>
      </c>
      <c r="LU18" s="71">
        <v>0</v>
      </c>
      <c r="LV18" s="71">
        <v>1</v>
      </c>
      <c r="LW18" s="71">
        <v>0</v>
      </c>
      <c r="LX18" s="71">
        <v>1</v>
      </c>
      <c r="LY18" s="71">
        <v>2</v>
      </c>
      <c r="LZ18" s="71">
        <v>0</v>
      </c>
      <c r="MA18" s="71">
        <v>5</v>
      </c>
      <c r="MB18" s="71">
        <v>0</v>
      </c>
      <c r="MC18" s="71">
        <v>0</v>
      </c>
      <c r="MD18" s="71">
        <v>0</v>
      </c>
      <c r="ME18" s="71">
        <v>0</v>
      </c>
      <c r="MF18" s="71">
        <v>4</v>
      </c>
      <c r="MG18" s="71">
        <v>0</v>
      </c>
      <c r="MH18" s="71">
        <v>0</v>
      </c>
      <c r="MI18" s="71">
        <v>0</v>
      </c>
      <c r="MJ18" s="71">
        <v>0</v>
      </c>
      <c r="MK18" s="71">
        <v>0</v>
      </c>
      <c r="ML18" s="71">
        <v>0</v>
      </c>
      <c r="MM18" s="71">
        <v>0</v>
      </c>
      <c r="MN18" s="71">
        <v>0</v>
      </c>
      <c r="MO18" s="71">
        <v>3</v>
      </c>
      <c r="MP18" s="71">
        <v>1</v>
      </c>
      <c r="MQ18" s="71">
        <v>0</v>
      </c>
      <c r="MR18" s="71">
        <v>0</v>
      </c>
      <c r="MS18" s="71">
        <v>0</v>
      </c>
      <c r="MT18" s="71">
        <v>0</v>
      </c>
      <c r="MU18" s="71">
        <v>0</v>
      </c>
      <c r="MV18" s="71">
        <v>0</v>
      </c>
      <c r="MW18" s="71">
        <v>1</v>
      </c>
      <c r="MX18" s="71">
        <v>0</v>
      </c>
      <c r="MY18" s="71">
        <v>0</v>
      </c>
      <c r="MZ18" s="71">
        <v>0</v>
      </c>
      <c r="NA18" s="71">
        <v>0</v>
      </c>
      <c r="NB18" s="71">
        <v>0</v>
      </c>
      <c r="NC18" s="71">
        <v>0</v>
      </c>
      <c r="ND18" s="71">
        <v>0</v>
      </c>
      <c r="NE18" s="71">
        <v>0</v>
      </c>
      <c r="NF18" s="71">
        <v>4</v>
      </c>
      <c r="NG18" s="71">
        <v>2</v>
      </c>
      <c r="NH18" s="71">
        <v>0</v>
      </c>
      <c r="NI18" s="71">
        <v>0</v>
      </c>
      <c r="NJ18" s="71">
        <v>0</v>
      </c>
      <c r="NK18" s="71">
        <v>1</v>
      </c>
      <c r="NL18" s="71">
        <v>1</v>
      </c>
      <c r="NM18" s="71">
        <v>3</v>
      </c>
      <c r="NN18" s="71">
        <v>2</v>
      </c>
      <c r="NO18" s="71">
        <v>2</v>
      </c>
      <c r="NP18" s="71">
        <v>1</v>
      </c>
      <c r="NQ18" s="71">
        <v>0</v>
      </c>
      <c r="NR18" s="71">
        <v>0</v>
      </c>
      <c r="NS18" s="71">
        <v>1</v>
      </c>
      <c r="NT18" s="71">
        <v>0</v>
      </c>
      <c r="NU18" s="71">
        <v>2</v>
      </c>
      <c r="NV18" s="71">
        <v>1</v>
      </c>
      <c r="NW18" s="71">
        <v>0</v>
      </c>
      <c r="NX18" s="71">
        <v>1</v>
      </c>
      <c r="NY18" s="71">
        <v>0</v>
      </c>
      <c r="NZ18" s="71">
        <v>0</v>
      </c>
      <c r="OA18" s="71">
        <v>0</v>
      </c>
      <c r="OB18" s="71">
        <v>1</v>
      </c>
      <c r="OC18" s="71">
        <v>0</v>
      </c>
      <c r="OD18" s="71">
        <v>0</v>
      </c>
      <c r="OE18" s="71">
        <v>0</v>
      </c>
      <c r="OF18" s="71">
        <v>0</v>
      </c>
      <c r="OG18" s="71">
        <v>2</v>
      </c>
      <c r="OH18" s="71">
        <v>4</v>
      </c>
      <c r="OI18" s="71">
        <v>0</v>
      </c>
      <c r="OJ18" s="71">
        <v>3</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13</v>
      </c>
      <c r="PB18" s="71">
        <v>0</v>
      </c>
      <c r="PC18" s="71">
        <v>0</v>
      </c>
      <c r="PD18" s="71">
        <v>0</v>
      </c>
      <c r="PE18" s="71">
        <v>0</v>
      </c>
      <c r="PF18" s="71">
        <v>1</v>
      </c>
      <c r="PG18" s="71">
        <v>0</v>
      </c>
      <c r="PH18" s="71">
        <v>0</v>
      </c>
      <c r="PI18" s="71">
        <v>0</v>
      </c>
      <c r="PJ18" s="71">
        <v>0</v>
      </c>
      <c r="PK18" s="71">
        <v>1</v>
      </c>
      <c r="PL18" s="71">
        <v>2</v>
      </c>
      <c r="PM18" s="71">
        <v>0</v>
      </c>
      <c r="PN18" s="71">
        <v>4</v>
      </c>
      <c r="PO18" s="71">
        <v>0</v>
      </c>
      <c r="PP18" s="71">
        <v>0</v>
      </c>
      <c r="PQ18" s="71">
        <v>0</v>
      </c>
      <c r="PR18" s="71">
        <v>0</v>
      </c>
      <c r="PS18" s="71">
        <v>0</v>
      </c>
      <c r="PT18" s="71">
        <v>1</v>
      </c>
      <c r="PU18" s="71">
        <v>0</v>
      </c>
      <c r="PV18" s="71">
        <v>0</v>
      </c>
      <c r="PW18" s="71">
        <v>1</v>
      </c>
      <c r="PX18" s="71">
        <v>0</v>
      </c>
      <c r="PY18" s="71">
        <v>1</v>
      </c>
      <c r="PZ18" s="71">
        <v>2</v>
      </c>
      <c r="QA18" s="71">
        <v>0</v>
      </c>
      <c r="QB18" s="71">
        <v>5</v>
      </c>
      <c r="QC18" s="71">
        <v>0</v>
      </c>
      <c r="QD18" s="71">
        <v>0</v>
      </c>
      <c r="QE18" s="71">
        <v>0</v>
      </c>
      <c r="QF18" s="71">
        <v>0</v>
      </c>
      <c r="QG18" s="71">
        <v>4</v>
      </c>
      <c r="QH18" s="71">
        <v>0</v>
      </c>
      <c r="QI18" s="71">
        <v>0</v>
      </c>
      <c r="QJ18" s="71">
        <v>0</v>
      </c>
      <c r="QK18" s="71">
        <v>0</v>
      </c>
      <c r="QL18" s="71">
        <v>0</v>
      </c>
      <c r="QM18" s="71">
        <v>0</v>
      </c>
      <c r="QN18" s="71">
        <v>0</v>
      </c>
      <c r="QO18" s="71">
        <v>0</v>
      </c>
      <c r="QP18" s="71">
        <v>3</v>
      </c>
      <c r="QQ18" s="71">
        <v>1</v>
      </c>
      <c r="QR18" s="71">
        <v>0</v>
      </c>
      <c r="QS18" s="71">
        <v>1</v>
      </c>
      <c r="QT18" s="71">
        <v>0</v>
      </c>
      <c r="QU18" s="71">
        <v>0</v>
      </c>
      <c r="QV18" s="71">
        <v>0</v>
      </c>
      <c r="QW18" s="71">
        <v>0</v>
      </c>
      <c r="QX18" s="71">
        <v>22</v>
      </c>
      <c r="QY18" s="71">
        <v>2</v>
      </c>
      <c r="QZ18" s="71">
        <v>7</v>
      </c>
      <c r="RA18" s="71">
        <v>0</v>
      </c>
      <c r="RB18" s="71">
        <v>14</v>
      </c>
      <c r="RC18" s="71">
        <v>3</v>
      </c>
      <c r="RD18" s="71">
        <v>4</v>
      </c>
      <c r="RE18" s="71">
        <v>0</v>
      </c>
      <c r="RF18" s="71">
        <v>1</v>
      </c>
      <c r="RG18" s="71">
        <v>2</v>
      </c>
      <c r="RH18" s="71">
        <v>2</v>
      </c>
      <c r="RI18" s="71">
        <v>5</v>
      </c>
      <c r="RJ18" s="71">
        <v>0</v>
      </c>
      <c r="RK18" s="71">
        <v>4</v>
      </c>
      <c r="RL18" s="71">
        <v>4</v>
      </c>
      <c r="RM18" s="71">
        <v>0</v>
      </c>
      <c r="RN18" s="71">
        <v>1</v>
      </c>
      <c r="RO18" s="71">
        <v>0</v>
      </c>
      <c r="RP18" s="71">
        <v>0</v>
      </c>
      <c r="RQ18" s="71">
        <v>0</v>
      </c>
      <c r="RR18" s="71">
        <v>0</v>
      </c>
      <c r="RS18" s="71">
        <v>22</v>
      </c>
      <c r="RT18" s="71">
        <v>3</v>
      </c>
      <c r="RU18" s="71">
        <v>7</v>
      </c>
      <c r="RV18" s="71">
        <v>0</v>
      </c>
      <c r="RW18" s="71">
        <v>14</v>
      </c>
      <c r="RX18" s="71">
        <v>3</v>
      </c>
      <c r="RY18" s="71">
        <v>4</v>
      </c>
      <c r="RZ18" s="71">
        <v>0</v>
      </c>
      <c r="SA18" s="71">
        <v>1</v>
      </c>
      <c r="SB18" s="71">
        <v>2</v>
      </c>
      <c r="SC18" s="71">
        <v>2</v>
      </c>
      <c r="SD18" s="71">
        <v>5</v>
      </c>
      <c r="SE18" s="71">
        <v>0</v>
      </c>
      <c r="SF18" s="71">
        <v>4</v>
      </c>
      <c r="SG18" s="71">
        <v>4</v>
      </c>
      <c r="SH18" s="71">
        <v>0</v>
      </c>
    </row>
    <row r="19" spans="1:502">
      <c r="A19" s="16" t="s">
        <v>1759</v>
      </c>
      <c r="B19" s="70">
        <v>11</v>
      </c>
      <c r="C19" s="70">
        <v>11</v>
      </c>
      <c r="D19" s="70">
        <v>1</v>
      </c>
      <c r="E19" s="70">
        <v>2014</v>
      </c>
      <c r="F19" s="70" t="s">
        <v>181</v>
      </c>
      <c r="G19" s="1073" t="s">
        <v>1748</v>
      </c>
      <c r="H19" s="70" t="s">
        <v>1749</v>
      </c>
      <c r="I19" s="1066"/>
      <c r="J19" s="73">
        <v>0</v>
      </c>
      <c r="K19" s="73">
        <v>0</v>
      </c>
      <c r="L19" s="73">
        <v>0</v>
      </c>
      <c r="M19" s="73">
        <v>0</v>
      </c>
      <c r="N19" s="73">
        <v>0</v>
      </c>
      <c r="O19" s="73">
        <v>0</v>
      </c>
      <c r="P19" s="73">
        <v>0</v>
      </c>
      <c r="Q19" s="73">
        <v>0</v>
      </c>
      <c r="R19" s="73">
        <v>51.149000000000001</v>
      </c>
      <c r="S19" s="73">
        <v>27.573</v>
      </c>
      <c r="T19" s="73">
        <v>0</v>
      </c>
      <c r="U19" s="73">
        <v>0</v>
      </c>
      <c r="V19" s="73">
        <v>0</v>
      </c>
      <c r="W19" s="73">
        <v>9.9770000000000003</v>
      </c>
      <c r="X19" s="73">
        <v>4.0960000000000001</v>
      </c>
      <c r="Y19" s="73">
        <v>49.942999999999998</v>
      </c>
      <c r="Z19" s="73">
        <v>11.632999999999999</v>
      </c>
      <c r="AA19" s="73">
        <v>13.69</v>
      </c>
      <c r="AB19" s="73">
        <v>7.6879999999999997</v>
      </c>
      <c r="AC19" s="73">
        <v>0</v>
      </c>
      <c r="AD19" s="73">
        <v>0</v>
      </c>
      <c r="AE19" s="73">
        <v>22.297000000000001</v>
      </c>
      <c r="AF19" s="73">
        <v>0</v>
      </c>
      <c r="AG19" s="73">
        <v>23.922999999999998</v>
      </c>
      <c r="AH19" s="73">
        <v>3.476</v>
      </c>
      <c r="AI19" s="73">
        <v>0</v>
      </c>
      <c r="AJ19" s="73">
        <v>3.1779999999999999</v>
      </c>
      <c r="AK19" s="73">
        <v>0</v>
      </c>
      <c r="AL19" s="73">
        <v>0</v>
      </c>
      <c r="AM19" s="73">
        <v>0</v>
      </c>
      <c r="AN19" s="73">
        <v>18.193999999999999</v>
      </c>
      <c r="AO19" s="73">
        <v>0</v>
      </c>
      <c r="AP19" s="73">
        <v>4.4889999999999999</v>
      </c>
      <c r="AQ19" s="73">
        <v>0</v>
      </c>
      <c r="AR19" s="73">
        <v>2.7240000000000002</v>
      </c>
      <c r="AS19" s="73">
        <v>55.439</v>
      </c>
      <c r="AT19" s="73">
        <v>33.533000000000001</v>
      </c>
      <c r="AU19" s="73">
        <v>0</v>
      </c>
      <c r="AV19" s="73">
        <v>16.460999999999999</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53.436</v>
      </c>
      <c r="BN19" s="73">
        <v>0</v>
      </c>
      <c r="BO19" s="73">
        <v>0</v>
      </c>
      <c r="BP19" s="73">
        <v>0</v>
      </c>
      <c r="BQ19" s="73">
        <v>0</v>
      </c>
      <c r="BR19" s="73">
        <v>3.1619999999999999</v>
      </c>
      <c r="BS19" s="73">
        <v>0</v>
      </c>
      <c r="BT19" s="73">
        <v>0</v>
      </c>
      <c r="BU19" s="73">
        <v>0</v>
      </c>
      <c r="BV19" s="73">
        <v>0</v>
      </c>
      <c r="BW19" s="73">
        <v>4.157</v>
      </c>
      <c r="BX19" s="73">
        <v>5.3239999999999998</v>
      </c>
      <c r="BY19" s="73">
        <v>0</v>
      </c>
      <c r="BZ19" s="73">
        <v>26.189</v>
      </c>
      <c r="CA19" s="73">
        <v>0</v>
      </c>
      <c r="CB19" s="73">
        <v>0</v>
      </c>
      <c r="CC19" s="73">
        <v>0</v>
      </c>
      <c r="CD19" s="73">
        <v>0</v>
      </c>
      <c r="CE19" s="73">
        <v>0</v>
      </c>
      <c r="CF19" s="73">
        <v>4.5540000000000003</v>
      </c>
      <c r="CG19" s="73">
        <v>0</v>
      </c>
      <c r="CH19" s="73">
        <v>0</v>
      </c>
      <c r="CI19" s="73">
        <v>7.1139999999999999</v>
      </c>
      <c r="CJ19" s="73">
        <v>0</v>
      </c>
      <c r="CK19" s="73">
        <v>7.8230000000000004</v>
      </c>
      <c r="CL19" s="73">
        <v>11.568</v>
      </c>
      <c r="CM19" s="73">
        <v>0</v>
      </c>
      <c r="CN19" s="73">
        <v>38.344000000000001</v>
      </c>
      <c r="CO19" s="73">
        <v>0</v>
      </c>
      <c r="CP19" s="73">
        <v>0</v>
      </c>
      <c r="CQ19" s="73">
        <v>2.839</v>
      </c>
      <c r="CR19" s="73">
        <v>0</v>
      </c>
      <c r="CS19" s="73">
        <v>146.53632999999999</v>
      </c>
      <c r="CT19" s="73">
        <v>0</v>
      </c>
      <c r="CU19" s="73">
        <v>0</v>
      </c>
      <c r="CV19" s="73">
        <v>0</v>
      </c>
      <c r="CW19" s="73">
        <v>0</v>
      </c>
      <c r="CX19" s="73">
        <v>0</v>
      </c>
      <c r="CY19" s="73">
        <v>0</v>
      </c>
      <c r="CZ19" s="73">
        <v>0</v>
      </c>
      <c r="DA19" s="73">
        <v>0</v>
      </c>
      <c r="DB19" s="73">
        <v>13.493</v>
      </c>
      <c r="DC19" s="73">
        <v>6.4009999999999998</v>
      </c>
      <c r="DD19" s="73">
        <v>0</v>
      </c>
      <c r="DE19" s="73">
        <v>0</v>
      </c>
      <c r="DF19" s="73">
        <v>0</v>
      </c>
      <c r="DG19" s="73">
        <v>0</v>
      </c>
      <c r="DH19" s="73">
        <v>0</v>
      </c>
      <c r="DI19" s="73">
        <v>0</v>
      </c>
      <c r="DJ19" s="73">
        <v>2.7240000000000002</v>
      </c>
      <c r="DK19" s="73">
        <v>0</v>
      </c>
      <c r="DL19" s="73">
        <v>0</v>
      </c>
      <c r="DM19" s="73">
        <v>0</v>
      </c>
      <c r="DN19" s="73">
        <v>0</v>
      </c>
      <c r="DO19" s="73">
        <v>0</v>
      </c>
      <c r="DP19" s="73">
        <v>0</v>
      </c>
      <c r="DQ19" s="73">
        <v>0</v>
      </c>
      <c r="DR19" s="73">
        <v>0</v>
      </c>
      <c r="DS19" s="73">
        <v>51.149000000000001</v>
      </c>
      <c r="DT19" s="73">
        <v>27.573</v>
      </c>
      <c r="DU19" s="73">
        <v>0</v>
      </c>
      <c r="DV19" s="73">
        <v>0</v>
      </c>
      <c r="DW19" s="73">
        <v>0</v>
      </c>
      <c r="DX19" s="73">
        <v>9.9770000000000003</v>
      </c>
      <c r="DY19" s="73">
        <v>4.0960000000000001</v>
      </c>
      <c r="DZ19" s="73">
        <v>49.942999999999998</v>
      </c>
      <c r="EA19" s="73">
        <v>11.632999999999999</v>
      </c>
      <c r="EB19" s="73">
        <v>13.69</v>
      </c>
      <c r="EC19" s="73">
        <v>7.6879999999999997</v>
      </c>
      <c r="ED19" s="73">
        <v>0</v>
      </c>
      <c r="EE19" s="73">
        <v>0</v>
      </c>
      <c r="EF19" s="73">
        <v>22.297000000000001</v>
      </c>
      <c r="EG19" s="73">
        <v>0</v>
      </c>
      <c r="EH19" s="73">
        <v>23.922999999999998</v>
      </c>
      <c r="EI19" s="73">
        <v>3.476</v>
      </c>
      <c r="EJ19" s="73">
        <v>0</v>
      </c>
      <c r="EK19" s="73">
        <v>3.1779999999999999</v>
      </c>
      <c r="EL19" s="73">
        <v>0</v>
      </c>
      <c r="EM19" s="73">
        <v>0</v>
      </c>
      <c r="EN19" s="73">
        <v>0</v>
      </c>
      <c r="EO19" s="73">
        <v>18.193999999999999</v>
      </c>
      <c r="EP19" s="73">
        <v>0</v>
      </c>
      <c r="EQ19" s="73">
        <v>4.4889999999999999</v>
      </c>
      <c r="ER19" s="73">
        <v>0</v>
      </c>
      <c r="ES19" s="73">
        <v>0</v>
      </c>
      <c r="ET19" s="73">
        <v>55.439</v>
      </c>
      <c r="EU19" s="73">
        <v>33.533000000000001</v>
      </c>
      <c r="EV19" s="73">
        <v>0</v>
      </c>
      <c r="EW19" s="73">
        <v>16.460999999999999</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53.436</v>
      </c>
      <c r="FO19" s="73">
        <v>0</v>
      </c>
      <c r="FP19" s="73">
        <v>0</v>
      </c>
      <c r="FQ19" s="73">
        <v>0</v>
      </c>
      <c r="FR19" s="73">
        <v>0</v>
      </c>
      <c r="FS19" s="73">
        <v>3.1619999999999999</v>
      </c>
      <c r="FT19" s="73">
        <v>0</v>
      </c>
      <c r="FU19" s="73">
        <v>0</v>
      </c>
      <c r="FV19" s="73">
        <v>0</v>
      </c>
      <c r="FW19" s="73">
        <v>0</v>
      </c>
      <c r="FX19" s="73">
        <v>4.157</v>
      </c>
      <c r="FY19" s="73">
        <v>5.3239999999999998</v>
      </c>
      <c r="FZ19" s="73">
        <v>0</v>
      </c>
      <c r="GA19" s="73">
        <v>26.189</v>
      </c>
      <c r="GB19" s="73">
        <v>0</v>
      </c>
      <c r="GC19" s="73">
        <v>0</v>
      </c>
      <c r="GD19" s="73">
        <v>0</v>
      </c>
      <c r="GE19" s="73">
        <v>0</v>
      </c>
      <c r="GF19" s="73">
        <v>0</v>
      </c>
      <c r="GG19" s="73">
        <v>4.5540000000000003</v>
      </c>
      <c r="GH19" s="73">
        <v>0</v>
      </c>
      <c r="GI19" s="73">
        <v>0</v>
      </c>
      <c r="GJ19" s="73">
        <v>7.1139999999999999</v>
      </c>
      <c r="GK19" s="73">
        <v>0</v>
      </c>
      <c r="GL19" s="73">
        <v>7.8230000000000004</v>
      </c>
      <c r="GM19" s="73">
        <v>11.568</v>
      </c>
      <c r="GN19" s="73">
        <v>0</v>
      </c>
      <c r="GO19" s="73">
        <v>38.344000000000001</v>
      </c>
      <c r="GP19" s="73">
        <v>0</v>
      </c>
      <c r="GQ19" s="73">
        <v>0</v>
      </c>
      <c r="GR19" s="73">
        <v>2.839</v>
      </c>
      <c r="GS19" s="73">
        <v>0</v>
      </c>
      <c r="GT19" s="73">
        <v>146.53632999999999</v>
      </c>
      <c r="GU19" s="73">
        <v>0</v>
      </c>
      <c r="GV19" s="73">
        <v>0</v>
      </c>
      <c r="GW19" s="73">
        <v>0</v>
      </c>
      <c r="GX19" s="73">
        <v>0</v>
      </c>
      <c r="GY19" s="73">
        <v>0</v>
      </c>
      <c r="GZ19" s="73">
        <v>0</v>
      </c>
      <c r="HA19" s="73">
        <v>0</v>
      </c>
      <c r="HB19" s="73">
        <v>0</v>
      </c>
      <c r="HC19" s="73">
        <v>13.493</v>
      </c>
      <c r="HD19" s="73">
        <v>6.4009999999999998</v>
      </c>
      <c r="HE19" s="73">
        <v>0</v>
      </c>
      <c r="HF19" s="73">
        <v>2.7240000000000002</v>
      </c>
      <c r="HG19" s="73">
        <v>0</v>
      </c>
      <c r="HH19" s="73">
        <v>0</v>
      </c>
      <c r="HI19" s="73">
        <v>0</v>
      </c>
      <c r="HJ19" s="73">
        <v>0</v>
      </c>
      <c r="HK19" s="73">
        <v>246.81700000000001</v>
      </c>
      <c r="HL19" s="73">
        <v>59.927999999999997</v>
      </c>
      <c r="HM19" s="73">
        <v>49.994</v>
      </c>
      <c r="HN19" s="73">
        <v>0</v>
      </c>
      <c r="HO19" s="73">
        <v>56.597999999999999</v>
      </c>
      <c r="HP19" s="73">
        <v>9.4809999999999999</v>
      </c>
      <c r="HQ19" s="73">
        <v>26.189</v>
      </c>
      <c r="HR19" s="73">
        <v>0</v>
      </c>
      <c r="HS19" s="73">
        <v>4.5540000000000003</v>
      </c>
      <c r="HT19" s="73">
        <v>14.936999999999999</v>
      </c>
      <c r="HU19" s="73">
        <v>11.568</v>
      </c>
      <c r="HV19" s="73">
        <v>38.344000000000001</v>
      </c>
      <c r="HW19" s="73">
        <v>2.839</v>
      </c>
      <c r="HX19" s="73">
        <v>146.53632999999999</v>
      </c>
      <c r="HY19" s="73">
        <v>19.893999999999998</v>
      </c>
      <c r="HZ19" s="73">
        <v>0</v>
      </c>
      <c r="IA19" s="73">
        <v>2.7240000000000002</v>
      </c>
      <c r="IB19" s="73">
        <v>0</v>
      </c>
      <c r="IC19" s="73">
        <v>0</v>
      </c>
      <c r="ID19" s="73">
        <v>0</v>
      </c>
      <c r="IE19" s="73">
        <v>0</v>
      </c>
      <c r="IF19" s="73">
        <v>246.81700000000001</v>
      </c>
      <c r="IG19" s="73">
        <v>62.652000000000001</v>
      </c>
      <c r="IH19" s="73">
        <v>49.994</v>
      </c>
      <c r="II19" s="73">
        <v>0</v>
      </c>
      <c r="IJ19" s="73">
        <v>56.597999999999999</v>
      </c>
      <c r="IK19" s="73">
        <v>9.4809999999999999</v>
      </c>
      <c r="IL19" s="73">
        <v>26.189</v>
      </c>
      <c r="IM19" s="73">
        <v>0</v>
      </c>
      <c r="IN19" s="73">
        <v>4.5540000000000003</v>
      </c>
      <c r="IO19" s="73">
        <v>14.936999999999999</v>
      </c>
      <c r="IP19" s="73">
        <v>11.568</v>
      </c>
      <c r="IQ19" s="73">
        <v>38.344000000000001</v>
      </c>
      <c r="IR19" s="73">
        <v>2.839</v>
      </c>
      <c r="IS19" s="73">
        <v>146.53632999999999</v>
      </c>
      <c r="IT19" s="73">
        <v>19.893999999999998</v>
      </c>
      <c r="IU19" s="73">
        <v>0</v>
      </c>
      <c r="IV19" s="74">
        <v>0</v>
      </c>
      <c r="IW19" s="71">
        <v>0</v>
      </c>
      <c r="IX19" s="71">
        <v>0</v>
      </c>
      <c r="IY19" s="71">
        <v>0</v>
      </c>
      <c r="IZ19" s="71">
        <v>0</v>
      </c>
      <c r="JA19" s="71">
        <v>0</v>
      </c>
      <c r="JB19" s="71">
        <v>0</v>
      </c>
      <c r="JC19" s="71">
        <v>0</v>
      </c>
      <c r="JD19" s="71">
        <v>0</v>
      </c>
      <c r="JE19" s="71">
        <v>4</v>
      </c>
      <c r="JF19" s="71">
        <v>2</v>
      </c>
      <c r="JG19" s="71">
        <v>0</v>
      </c>
      <c r="JH19" s="71">
        <v>0</v>
      </c>
      <c r="JI19" s="71">
        <v>0</v>
      </c>
      <c r="JJ19" s="71">
        <v>2</v>
      </c>
      <c r="JK19" s="71">
        <v>1</v>
      </c>
      <c r="JL19" s="71">
        <v>4</v>
      </c>
      <c r="JM19" s="71">
        <v>2</v>
      </c>
      <c r="JN19" s="71">
        <v>2</v>
      </c>
      <c r="JO19" s="71">
        <v>1</v>
      </c>
      <c r="JP19" s="71">
        <v>0</v>
      </c>
      <c r="JQ19" s="71">
        <v>0</v>
      </c>
      <c r="JR19" s="71">
        <v>1</v>
      </c>
      <c r="JS19" s="71">
        <v>0</v>
      </c>
      <c r="JT19" s="71">
        <v>2</v>
      </c>
      <c r="JU19" s="71">
        <v>1</v>
      </c>
      <c r="JV19" s="71">
        <v>0</v>
      </c>
      <c r="JW19" s="71">
        <v>1</v>
      </c>
      <c r="JX19" s="71">
        <v>0</v>
      </c>
      <c r="JY19" s="71">
        <v>0</v>
      </c>
      <c r="JZ19" s="71">
        <v>0</v>
      </c>
      <c r="KA19" s="71">
        <v>1</v>
      </c>
      <c r="KB19" s="71">
        <v>0</v>
      </c>
      <c r="KC19" s="71">
        <v>1</v>
      </c>
      <c r="KD19" s="71">
        <v>0</v>
      </c>
      <c r="KE19" s="71">
        <v>1</v>
      </c>
      <c r="KF19" s="71">
        <v>2</v>
      </c>
      <c r="KG19" s="71">
        <v>4</v>
      </c>
      <c r="KH19" s="71">
        <v>0</v>
      </c>
      <c r="KI19" s="71">
        <v>3</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12</v>
      </c>
      <c r="LA19" s="71">
        <v>0</v>
      </c>
      <c r="LB19" s="71">
        <v>0</v>
      </c>
      <c r="LC19" s="71">
        <v>0</v>
      </c>
      <c r="LD19" s="71">
        <v>0</v>
      </c>
      <c r="LE19" s="71">
        <v>1</v>
      </c>
      <c r="LF19" s="71">
        <v>0</v>
      </c>
      <c r="LG19" s="71">
        <v>0</v>
      </c>
      <c r="LH19" s="71">
        <v>0</v>
      </c>
      <c r="LI19" s="71">
        <v>0</v>
      </c>
      <c r="LJ19" s="71">
        <v>1</v>
      </c>
      <c r="LK19" s="71">
        <v>2</v>
      </c>
      <c r="LL19" s="71">
        <v>0</v>
      </c>
      <c r="LM19" s="71">
        <v>5</v>
      </c>
      <c r="LN19" s="71">
        <v>0</v>
      </c>
      <c r="LO19" s="71">
        <v>0</v>
      </c>
      <c r="LP19" s="71">
        <v>0</v>
      </c>
      <c r="LQ19" s="71">
        <v>0</v>
      </c>
      <c r="LR19" s="71">
        <v>0</v>
      </c>
      <c r="LS19" s="71">
        <v>1</v>
      </c>
      <c r="LT19" s="71">
        <v>0</v>
      </c>
      <c r="LU19" s="71">
        <v>0</v>
      </c>
      <c r="LV19" s="71">
        <v>1</v>
      </c>
      <c r="LW19" s="71">
        <v>0</v>
      </c>
      <c r="LX19" s="71">
        <v>1</v>
      </c>
      <c r="LY19" s="71">
        <v>2</v>
      </c>
      <c r="LZ19" s="71">
        <v>0</v>
      </c>
      <c r="MA19" s="71">
        <v>6</v>
      </c>
      <c r="MB19" s="71">
        <v>0</v>
      </c>
      <c r="MC19" s="71">
        <v>0</v>
      </c>
      <c r="MD19" s="71">
        <v>1</v>
      </c>
      <c r="ME19" s="71">
        <v>0</v>
      </c>
      <c r="MF19" s="71">
        <v>4</v>
      </c>
      <c r="MG19" s="71">
        <v>0</v>
      </c>
      <c r="MH19" s="71">
        <v>0</v>
      </c>
      <c r="MI19" s="71">
        <v>0</v>
      </c>
      <c r="MJ19" s="71">
        <v>0</v>
      </c>
      <c r="MK19" s="71">
        <v>0</v>
      </c>
      <c r="ML19" s="71">
        <v>0</v>
      </c>
      <c r="MM19" s="71">
        <v>0</v>
      </c>
      <c r="MN19" s="71">
        <v>0</v>
      </c>
      <c r="MO19" s="71">
        <v>3</v>
      </c>
      <c r="MP19" s="71">
        <v>1</v>
      </c>
      <c r="MQ19" s="71">
        <v>0</v>
      </c>
      <c r="MR19" s="71">
        <v>0</v>
      </c>
      <c r="MS19" s="71">
        <v>0</v>
      </c>
      <c r="MT19" s="71">
        <v>0</v>
      </c>
      <c r="MU19" s="71">
        <v>0</v>
      </c>
      <c r="MV19" s="71">
        <v>0</v>
      </c>
      <c r="MW19" s="71">
        <v>1</v>
      </c>
      <c r="MX19" s="71">
        <v>0</v>
      </c>
      <c r="MY19" s="71">
        <v>0</v>
      </c>
      <c r="MZ19" s="71">
        <v>0</v>
      </c>
      <c r="NA19" s="71">
        <v>0</v>
      </c>
      <c r="NB19" s="71">
        <v>0</v>
      </c>
      <c r="NC19" s="71">
        <v>0</v>
      </c>
      <c r="ND19" s="71">
        <v>0</v>
      </c>
      <c r="NE19" s="71">
        <v>0</v>
      </c>
      <c r="NF19" s="71">
        <v>4</v>
      </c>
      <c r="NG19" s="71">
        <v>2</v>
      </c>
      <c r="NH19" s="71">
        <v>0</v>
      </c>
      <c r="NI19" s="71">
        <v>0</v>
      </c>
      <c r="NJ19" s="71">
        <v>0</v>
      </c>
      <c r="NK19" s="71">
        <v>2</v>
      </c>
      <c r="NL19" s="71">
        <v>1</v>
      </c>
      <c r="NM19" s="71">
        <v>4</v>
      </c>
      <c r="NN19" s="71">
        <v>2</v>
      </c>
      <c r="NO19" s="71">
        <v>2</v>
      </c>
      <c r="NP19" s="71">
        <v>1</v>
      </c>
      <c r="NQ19" s="71">
        <v>0</v>
      </c>
      <c r="NR19" s="71">
        <v>0</v>
      </c>
      <c r="NS19" s="71">
        <v>1</v>
      </c>
      <c r="NT19" s="71">
        <v>0</v>
      </c>
      <c r="NU19" s="71">
        <v>2</v>
      </c>
      <c r="NV19" s="71">
        <v>1</v>
      </c>
      <c r="NW19" s="71">
        <v>0</v>
      </c>
      <c r="NX19" s="71">
        <v>1</v>
      </c>
      <c r="NY19" s="71">
        <v>0</v>
      </c>
      <c r="NZ19" s="71">
        <v>0</v>
      </c>
      <c r="OA19" s="71">
        <v>0</v>
      </c>
      <c r="OB19" s="71">
        <v>1</v>
      </c>
      <c r="OC19" s="71">
        <v>0</v>
      </c>
      <c r="OD19" s="71">
        <v>1</v>
      </c>
      <c r="OE19" s="71">
        <v>0</v>
      </c>
      <c r="OF19" s="71">
        <v>0</v>
      </c>
      <c r="OG19" s="71">
        <v>2</v>
      </c>
      <c r="OH19" s="71">
        <v>4</v>
      </c>
      <c r="OI19" s="71">
        <v>0</v>
      </c>
      <c r="OJ19" s="71">
        <v>3</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12</v>
      </c>
      <c r="PB19" s="71">
        <v>0</v>
      </c>
      <c r="PC19" s="71">
        <v>0</v>
      </c>
      <c r="PD19" s="71">
        <v>0</v>
      </c>
      <c r="PE19" s="71">
        <v>0</v>
      </c>
      <c r="PF19" s="71">
        <v>1</v>
      </c>
      <c r="PG19" s="71">
        <v>0</v>
      </c>
      <c r="PH19" s="71">
        <v>0</v>
      </c>
      <c r="PI19" s="71">
        <v>0</v>
      </c>
      <c r="PJ19" s="71">
        <v>0</v>
      </c>
      <c r="PK19" s="71">
        <v>1</v>
      </c>
      <c r="PL19" s="71">
        <v>2</v>
      </c>
      <c r="PM19" s="71">
        <v>0</v>
      </c>
      <c r="PN19" s="71">
        <v>5</v>
      </c>
      <c r="PO19" s="71">
        <v>0</v>
      </c>
      <c r="PP19" s="71">
        <v>0</v>
      </c>
      <c r="PQ19" s="71">
        <v>0</v>
      </c>
      <c r="PR19" s="71">
        <v>0</v>
      </c>
      <c r="PS19" s="71">
        <v>0</v>
      </c>
      <c r="PT19" s="71">
        <v>1</v>
      </c>
      <c r="PU19" s="71">
        <v>0</v>
      </c>
      <c r="PV19" s="71">
        <v>0</v>
      </c>
      <c r="PW19" s="71">
        <v>1</v>
      </c>
      <c r="PX19" s="71">
        <v>0</v>
      </c>
      <c r="PY19" s="71">
        <v>1</v>
      </c>
      <c r="PZ19" s="71">
        <v>2</v>
      </c>
      <c r="QA19" s="71">
        <v>0</v>
      </c>
      <c r="QB19" s="71">
        <v>6</v>
      </c>
      <c r="QC19" s="71">
        <v>0</v>
      </c>
      <c r="QD19" s="71">
        <v>0</v>
      </c>
      <c r="QE19" s="71">
        <v>1</v>
      </c>
      <c r="QF19" s="71">
        <v>0</v>
      </c>
      <c r="QG19" s="71">
        <v>4</v>
      </c>
      <c r="QH19" s="71">
        <v>0</v>
      </c>
      <c r="QI19" s="71">
        <v>0</v>
      </c>
      <c r="QJ19" s="71">
        <v>0</v>
      </c>
      <c r="QK19" s="71">
        <v>0</v>
      </c>
      <c r="QL19" s="71">
        <v>0</v>
      </c>
      <c r="QM19" s="71">
        <v>0</v>
      </c>
      <c r="QN19" s="71">
        <v>0</v>
      </c>
      <c r="QO19" s="71">
        <v>0</v>
      </c>
      <c r="QP19" s="71">
        <v>3</v>
      </c>
      <c r="QQ19" s="71">
        <v>1</v>
      </c>
      <c r="QR19" s="71">
        <v>0</v>
      </c>
      <c r="QS19" s="71">
        <v>1</v>
      </c>
      <c r="QT19" s="71">
        <v>0</v>
      </c>
      <c r="QU19" s="71">
        <v>0</v>
      </c>
      <c r="QV19" s="71">
        <v>0</v>
      </c>
      <c r="QW19" s="71">
        <v>0</v>
      </c>
      <c r="QX19" s="71">
        <v>24</v>
      </c>
      <c r="QY19" s="71">
        <v>3</v>
      </c>
      <c r="QZ19" s="71">
        <v>7</v>
      </c>
      <c r="RA19" s="71">
        <v>0</v>
      </c>
      <c r="RB19" s="71">
        <v>13</v>
      </c>
      <c r="RC19" s="71">
        <v>3</v>
      </c>
      <c r="RD19" s="71">
        <v>5</v>
      </c>
      <c r="RE19" s="71">
        <v>0</v>
      </c>
      <c r="RF19" s="71">
        <v>1</v>
      </c>
      <c r="RG19" s="71">
        <v>2</v>
      </c>
      <c r="RH19" s="71">
        <v>2</v>
      </c>
      <c r="RI19" s="71">
        <v>6</v>
      </c>
      <c r="RJ19" s="71">
        <v>1</v>
      </c>
      <c r="RK19" s="71">
        <v>4</v>
      </c>
      <c r="RL19" s="71">
        <v>4</v>
      </c>
      <c r="RM19" s="71">
        <v>0</v>
      </c>
      <c r="RN19" s="71">
        <v>1</v>
      </c>
      <c r="RO19" s="71">
        <v>0</v>
      </c>
      <c r="RP19" s="71">
        <v>0</v>
      </c>
      <c r="RQ19" s="71">
        <v>0</v>
      </c>
      <c r="RR19" s="71">
        <v>0</v>
      </c>
      <c r="RS19" s="71">
        <v>24</v>
      </c>
      <c r="RT19" s="71">
        <v>4</v>
      </c>
      <c r="RU19" s="71">
        <v>7</v>
      </c>
      <c r="RV19" s="71">
        <v>0</v>
      </c>
      <c r="RW19" s="71">
        <v>13</v>
      </c>
      <c r="RX19" s="71">
        <v>3</v>
      </c>
      <c r="RY19" s="71">
        <v>5</v>
      </c>
      <c r="RZ19" s="71">
        <v>0</v>
      </c>
      <c r="SA19" s="71">
        <v>1</v>
      </c>
      <c r="SB19" s="71">
        <v>2</v>
      </c>
      <c r="SC19" s="71">
        <v>2</v>
      </c>
      <c r="SD19" s="71">
        <v>6</v>
      </c>
      <c r="SE19" s="71">
        <v>1</v>
      </c>
      <c r="SF19" s="71">
        <v>4</v>
      </c>
      <c r="SG19" s="71">
        <v>4</v>
      </c>
      <c r="SH19" s="71">
        <v>0</v>
      </c>
    </row>
    <row r="20" spans="1:502">
      <c r="A20" s="16" t="s">
        <v>1760</v>
      </c>
      <c r="B20" s="70">
        <v>12</v>
      </c>
      <c r="C20" s="70">
        <v>12</v>
      </c>
      <c r="D20" s="70">
        <v>1</v>
      </c>
      <c r="E20" s="70">
        <v>2015</v>
      </c>
      <c r="F20" s="70" t="s">
        <v>182</v>
      </c>
      <c r="G20" s="1073" t="s">
        <v>1748</v>
      </c>
      <c r="H20" s="70" t="s">
        <v>1749</v>
      </c>
      <c r="I20" s="1066"/>
      <c r="J20" s="73">
        <v>0</v>
      </c>
      <c r="K20" s="73">
        <v>0</v>
      </c>
      <c r="L20" s="73">
        <v>0</v>
      </c>
      <c r="M20" s="73">
        <v>0</v>
      </c>
      <c r="N20" s="73">
        <v>0</v>
      </c>
      <c r="O20" s="73">
        <v>0</v>
      </c>
      <c r="P20" s="73">
        <v>0</v>
      </c>
      <c r="Q20" s="73">
        <v>0</v>
      </c>
      <c r="R20" s="73">
        <v>61.307000000000002</v>
      </c>
      <c r="S20" s="73">
        <v>20.042999999999999</v>
      </c>
      <c r="T20" s="73">
        <v>0</v>
      </c>
      <c r="U20" s="73">
        <v>0</v>
      </c>
      <c r="V20" s="73">
        <v>0</v>
      </c>
      <c r="W20" s="73">
        <v>9.68</v>
      </c>
      <c r="X20" s="73">
        <v>3.8860000000000001</v>
      </c>
      <c r="Y20" s="73">
        <v>48.618000000000002</v>
      </c>
      <c r="Z20" s="73">
        <v>9.7639999999999993</v>
      </c>
      <c r="AA20" s="73">
        <v>14.061999999999999</v>
      </c>
      <c r="AB20" s="73">
        <v>6.9850000000000003</v>
      </c>
      <c r="AC20" s="73">
        <v>0</v>
      </c>
      <c r="AD20" s="73">
        <v>0</v>
      </c>
      <c r="AE20" s="73">
        <v>22.295000000000002</v>
      </c>
      <c r="AF20" s="73">
        <v>0</v>
      </c>
      <c r="AG20" s="73">
        <v>19.123999999999999</v>
      </c>
      <c r="AH20" s="73">
        <v>3.24</v>
      </c>
      <c r="AI20" s="73">
        <v>0</v>
      </c>
      <c r="AJ20" s="73">
        <v>6.2290000000000001</v>
      </c>
      <c r="AK20" s="73">
        <v>0</v>
      </c>
      <c r="AL20" s="73">
        <v>0</v>
      </c>
      <c r="AM20" s="73">
        <v>0</v>
      </c>
      <c r="AN20" s="73">
        <v>15.244</v>
      </c>
      <c r="AO20" s="73">
        <v>0</v>
      </c>
      <c r="AP20" s="73">
        <v>0</v>
      </c>
      <c r="AQ20" s="73">
        <v>0</v>
      </c>
      <c r="AR20" s="73">
        <v>8.3000000000000004E-2</v>
      </c>
      <c r="AS20" s="73">
        <v>54.508000000000003</v>
      </c>
      <c r="AT20" s="73">
        <v>33.889000000000003</v>
      </c>
      <c r="AU20" s="73">
        <v>0</v>
      </c>
      <c r="AV20" s="73">
        <v>16.526</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45.948999999999998</v>
      </c>
      <c r="BN20" s="73">
        <v>0</v>
      </c>
      <c r="BO20" s="73">
        <v>0</v>
      </c>
      <c r="BP20" s="73">
        <v>0</v>
      </c>
      <c r="BQ20" s="73">
        <v>0</v>
      </c>
      <c r="BR20" s="73">
        <v>3.415</v>
      </c>
      <c r="BS20" s="73">
        <v>0</v>
      </c>
      <c r="BT20" s="73">
        <v>0</v>
      </c>
      <c r="BU20" s="73">
        <v>0</v>
      </c>
      <c r="BV20" s="73">
        <v>0</v>
      </c>
      <c r="BW20" s="73">
        <v>3.4729999999999999</v>
      </c>
      <c r="BX20" s="73">
        <v>2.5739999999999998</v>
      </c>
      <c r="BY20" s="73">
        <v>0</v>
      </c>
      <c r="BZ20" s="73">
        <v>25.379000000000001</v>
      </c>
      <c r="CA20" s="73">
        <v>0</v>
      </c>
      <c r="CB20" s="73">
        <v>0</v>
      </c>
      <c r="CC20" s="73">
        <v>0</v>
      </c>
      <c r="CD20" s="73">
        <v>0</v>
      </c>
      <c r="CE20" s="73">
        <v>0</v>
      </c>
      <c r="CF20" s="73">
        <v>4.4569999999999999</v>
      </c>
      <c r="CG20" s="73">
        <v>0</v>
      </c>
      <c r="CH20" s="73">
        <v>0</v>
      </c>
      <c r="CI20" s="73">
        <v>6.923</v>
      </c>
      <c r="CJ20" s="73">
        <v>0</v>
      </c>
      <c r="CK20" s="73">
        <v>7.851</v>
      </c>
      <c r="CL20" s="73">
        <v>10.664</v>
      </c>
      <c r="CM20" s="73">
        <v>0</v>
      </c>
      <c r="CN20" s="73">
        <v>36.872</v>
      </c>
      <c r="CO20" s="73">
        <v>0</v>
      </c>
      <c r="CP20" s="73">
        <v>0</v>
      </c>
      <c r="CQ20" s="73">
        <v>2.6549999999999998</v>
      </c>
      <c r="CR20" s="73">
        <v>0</v>
      </c>
      <c r="CS20" s="73">
        <v>242.36600000000001</v>
      </c>
      <c r="CT20" s="73">
        <v>0</v>
      </c>
      <c r="CU20" s="73">
        <v>0</v>
      </c>
      <c r="CV20" s="73">
        <v>0</v>
      </c>
      <c r="CW20" s="73">
        <v>0</v>
      </c>
      <c r="CX20" s="73">
        <v>0</v>
      </c>
      <c r="CY20" s="73">
        <v>0</v>
      </c>
      <c r="CZ20" s="73">
        <v>0</v>
      </c>
      <c r="DA20" s="73">
        <v>0</v>
      </c>
      <c r="DB20" s="73">
        <v>8.39</v>
      </c>
      <c r="DC20" s="73">
        <v>5.6529999999999996</v>
      </c>
      <c r="DD20" s="73">
        <v>0</v>
      </c>
      <c r="DE20" s="73">
        <v>0</v>
      </c>
      <c r="DF20" s="73">
        <v>0</v>
      </c>
      <c r="DG20" s="73">
        <v>0</v>
      </c>
      <c r="DH20" s="73">
        <v>0</v>
      </c>
      <c r="DI20" s="73">
        <v>0</v>
      </c>
      <c r="DJ20" s="73">
        <v>8.3000000000000004E-2</v>
      </c>
      <c r="DK20" s="73">
        <v>0</v>
      </c>
      <c r="DL20" s="73">
        <v>0</v>
      </c>
      <c r="DM20" s="73">
        <v>0</v>
      </c>
      <c r="DN20" s="73">
        <v>0</v>
      </c>
      <c r="DO20" s="73">
        <v>0</v>
      </c>
      <c r="DP20" s="73">
        <v>0</v>
      </c>
      <c r="DQ20" s="73">
        <v>0</v>
      </c>
      <c r="DR20" s="73">
        <v>0</v>
      </c>
      <c r="DS20" s="73">
        <v>61.307000000000002</v>
      </c>
      <c r="DT20" s="73">
        <v>20.042999999999999</v>
      </c>
      <c r="DU20" s="73">
        <v>0</v>
      </c>
      <c r="DV20" s="73">
        <v>0</v>
      </c>
      <c r="DW20" s="73">
        <v>0</v>
      </c>
      <c r="DX20" s="73">
        <v>9.68</v>
      </c>
      <c r="DY20" s="73">
        <v>3.8860000000000001</v>
      </c>
      <c r="DZ20" s="73">
        <v>48.618000000000002</v>
      </c>
      <c r="EA20" s="73">
        <v>9.7639999999999993</v>
      </c>
      <c r="EB20" s="73">
        <v>14.061999999999999</v>
      </c>
      <c r="EC20" s="73">
        <v>6.9850000000000003</v>
      </c>
      <c r="ED20" s="73">
        <v>0</v>
      </c>
      <c r="EE20" s="73">
        <v>0</v>
      </c>
      <c r="EF20" s="73">
        <v>22.295000000000002</v>
      </c>
      <c r="EG20" s="73">
        <v>0</v>
      </c>
      <c r="EH20" s="73">
        <v>19.123999999999999</v>
      </c>
      <c r="EI20" s="73">
        <v>3.24</v>
      </c>
      <c r="EJ20" s="73">
        <v>0</v>
      </c>
      <c r="EK20" s="73">
        <v>6.2290000000000001</v>
      </c>
      <c r="EL20" s="73">
        <v>0</v>
      </c>
      <c r="EM20" s="73">
        <v>0</v>
      </c>
      <c r="EN20" s="73">
        <v>0</v>
      </c>
      <c r="EO20" s="73">
        <v>15.244</v>
      </c>
      <c r="EP20" s="73">
        <v>0</v>
      </c>
      <c r="EQ20" s="73">
        <v>0</v>
      </c>
      <c r="ER20" s="73">
        <v>0</v>
      </c>
      <c r="ES20" s="73">
        <v>0</v>
      </c>
      <c r="ET20" s="73">
        <v>54.508000000000003</v>
      </c>
      <c r="EU20" s="73">
        <v>33.889000000000003</v>
      </c>
      <c r="EV20" s="73">
        <v>0</v>
      </c>
      <c r="EW20" s="73">
        <v>16.526</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45.948999999999998</v>
      </c>
      <c r="FO20" s="73">
        <v>0</v>
      </c>
      <c r="FP20" s="73">
        <v>0</v>
      </c>
      <c r="FQ20" s="73">
        <v>0</v>
      </c>
      <c r="FR20" s="73">
        <v>0</v>
      </c>
      <c r="FS20" s="73">
        <v>3.415</v>
      </c>
      <c r="FT20" s="73">
        <v>0</v>
      </c>
      <c r="FU20" s="73">
        <v>0</v>
      </c>
      <c r="FV20" s="73">
        <v>0</v>
      </c>
      <c r="FW20" s="73">
        <v>0</v>
      </c>
      <c r="FX20" s="73">
        <v>3.4729999999999999</v>
      </c>
      <c r="FY20" s="73">
        <v>2.5739999999999998</v>
      </c>
      <c r="FZ20" s="73">
        <v>0</v>
      </c>
      <c r="GA20" s="73">
        <v>25.379000000000001</v>
      </c>
      <c r="GB20" s="73">
        <v>0</v>
      </c>
      <c r="GC20" s="73">
        <v>0</v>
      </c>
      <c r="GD20" s="73">
        <v>0</v>
      </c>
      <c r="GE20" s="73">
        <v>0</v>
      </c>
      <c r="GF20" s="73">
        <v>0</v>
      </c>
      <c r="GG20" s="73">
        <v>4.4569999999999999</v>
      </c>
      <c r="GH20" s="73">
        <v>0</v>
      </c>
      <c r="GI20" s="73">
        <v>0</v>
      </c>
      <c r="GJ20" s="73">
        <v>6.923</v>
      </c>
      <c r="GK20" s="73">
        <v>0</v>
      </c>
      <c r="GL20" s="73">
        <v>7.851</v>
      </c>
      <c r="GM20" s="73">
        <v>10.664</v>
      </c>
      <c r="GN20" s="73">
        <v>0</v>
      </c>
      <c r="GO20" s="73">
        <v>36.872</v>
      </c>
      <c r="GP20" s="73">
        <v>0</v>
      </c>
      <c r="GQ20" s="73">
        <v>0</v>
      </c>
      <c r="GR20" s="73">
        <v>2.6549999999999998</v>
      </c>
      <c r="GS20" s="73">
        <v>0</v>
      </c>
      <c r="GT20" s="73">
        <v>242.36600000000001</v>
      </c>
      <c r="GU20" s="73">
        <v>0</v>
      </c>
      <c r="GV20" s="73">
        <v>0</v>
      </c>
      <c r="GW20" s="73">
        <v>0</v>
      </c>
      <c r="GX20" s="73">
        <v>0</v>
      </c>
      <c r="GY20" s="73">
        <v>0</v>
      </c>
      <c r="GZ20" s="73">
        <v>0</v>
      </c>
      <c r="HA20" s="73">
        <v>0</v>
      </c>
      <c r="HB20" s="73">
        <v>0</v>
      </c>
      <c r="HC20" s="73">
        <v>8.39</v>
      </c>
      <c r="HD20" s="73">
        <v>5.6529999999999996</v>
      </c>
      <c r="HE20" s="73">
        <v>0</v>
      </c>
      <c r="HF20" s="73">
        <v>8.3000000000000004E-2</v>
      </c>
      <c r="HG20" s="73">
        <v>0</v>
      </c>
      <c r="HH20" s="73">
        <v>0</v>
      </c>
      <c r="HI20" s="73">
        <v>0</v>
      </c>
      <c r="HJ20" s="73">
        <v>0</v>
      </c>
      <c r="HK20" s="73">
        <v>240.477</v>
      </c>
      <c r="HL20" s="73">
        <v>54.508000000000003</v>
      </c>
      <c r="HM20" s="73">
        <v>50.414999999999999</v>
      </c>
      <c r="HN20" s="73">
        <v>0</v>
      </c>
      <c r="HO20" s="73">
        <v>49.363999999999997</v>
      </c>
      <c r="HP20" s="73">
        <v>6.0469999999999997</v>
      </c>
      <c r="HQ20" s="73">
        <v>25.379000000000001</v>
      </c>
      <c r="HR20" s="73">
        <v>0</v>
      </c>
      <c r="HS20" s="73">
        <v>4.4569999999999999</v>
      </c>
      <c r="HT20" s="73">
        <v>14.773999999999999</v>
      </c>
      <c r="HU20" s="73">
        <v>10.664</v>
      </c>
      <c r="HV20" s="73">
        <v>36.872</v>
      </c>
      <c r="HW20" s="73">
        <v>2.6549999999999998</v>
      </c>
      <c r="HX20" s="73">
        <v>242.36600000000001</v>
      </c>
      <c r="HY20" s="73">
        <v>14.042999999999999</v>
      </c>
      <c r="HZ20" s="73">
        <v>0</v>
      </c>
      <c r="IA20" s="73">
        <v>8.3000000000000004E-2</v>
      </c>
      <c r="IB20" s="73">
        <v>0</v>
      </c>
      <c r="IC20" s="73">
        <v>0</v>
      </c>
      <c r="ID20" s="73">
        <v>0</v>
      </c>
      <c r="IE20" s="73">
        <v>0</v>
      </c>
      <c r="IF20" s="73">
        <v>240.477</v>
      </c>
      <c r="IG20" s="73">
        <v>54.591000000000001</v>
      </c>
      <c r="IH20" s="73">
        <v>50.414999999999999</v>
      </c>
      <c r="II20" s="73">
        <v>0</v>
      </c>
      <c r="IJ20" s="73">
        <v>49.363999999999997</v>
      </c>
      <c r="IK20" s="73">
        <v>6.0469999999999997</v>
      </c>
      <c r="IL20" s="73">
        <v>25.379000000000001</v>
      </c>
      <c r="IM20" s="73">
        <v>0</v>
      </c>
      <c r="IN20" s="73">
        <v>4.4569999999999999</v>
      </c>
      <c r="IO20" s="73">
        <v>14.773999999999999</v>
      </c>
      <c r="IP20" s="73">
        <v>10.664</v>
      </c>
      <c r="IQ20" s="73">
        <v>36.872</v>
      </c>
      <c r="IR20" s="73">
        <v>2.6549999999999998</v>
      </c>
      <c r="IS20" s="73">
        <v>242.36600000000001</v>
      </c>
      <c r="IT20" s="73">
        <v>14.042999999999999</v>
      </c>
      <c r="IU20" s="73">
        <v>0</v>
      </c>
      <c r="IV20" s="74">
        <v>0</v>
      </c>
      <c r="IW20" s="71">
        <v>0</v>
      </c>
      <c r="IX20" s="71">
        <v>0</v>
      </c>
      <c r="IY20" s="71">
        <v>0</v>
      </c>
      <c r="IZ20" s="71">
        <v>0</v>
      </c>
      <c r="JA20" s="71">
        <v>0</v>
      </c>
      <c r="JB20" s="71">
        <v>0</v>
      </c>
      <c r="JC20" s="71">
        <v>0</v>
      </c>
      <c r="JD20" s="71">
        <v>0</v>
      </c>
      <c r="JE20" s="71">
        <v>5</v>
      </c>
      <c r="JF20" s="71">
        <v>2</v>
      </c>
      <c r="JG20" s="71">
        <v>0</v>
      </c>
      <c r="JH20" s="71">
        <v>0</v>
      </c>
      <c r="JI20" s="71">
        <v>0</v>
      </c>
      <c r="JJ20" s="71">
        <v>2</v>
      </c>
      <c r="JK20" s="71">
        <v>1</v>
      </c>
      <c r="JL20" s="71">
        <v>4</v>
      </c>
      <c r="JM20" s="71">
        <v>2</v>
      </c>
      <c r="JN20" s="71">
        <v>2</v>
      </c>
      <c r="JO20" s="71">
        <v>1</v>
      </c>
      <c r="JP20" s="71">
        <v>0</v>
      </c>
      <c r="JQ20" s="71">
        <v>0</v>
      </c>
      <c r="JR20" s="71">
        <v>1</v>
      </c>
      <c r="JS20" s="71">
        <v>0</v>
      </c>
      <c r="JT20" s="71">
        <v>2</v>
      </c>
      <c r="JU20" s="71">
        <v>1</v>
      </c>
      <c r="JV20" s="71">
        <v>0</v>
      </c>
      <c r="JW20" s="71">
        <v>2</v>
      </c>
      <c r="JX20" s="71">
        <v>0</v>
      </c>
      <c r="JY20" s="71">
        <v>0</v>
      </c>
      <c r="JZ20" s="71">
        <v>0</v>
      </c>
      <c r="KA20" s="71">
        <v>1</v>
      </c>
      <c r="KB20" s="71">
        <v>0</v>
      </c>
      <c r="KC20" s="71">
        <v>0</v>
      </c>
      <c r="KD20" s="71">
        <v>0</v>
      </c>
      <c r="KE20" s="71">
        <v>1</v>
      </c>
      <c r="KF20" s="71">
        <v>2</v>
      </c>
      <c r="KG20" s="71">
        <v>4</v>
      </c>
      <c r="KH20" s="71">
        <v>0</v>
      </c>
      <c r="KI20" s="71">
        <v>3</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11</v>
      </c>
      <c r="LA20" s="71">
        <v>0</v>
      </c>
      <c r="LB20" s="71">
        <v>0</v>
      </c>
      <c r="LC20" s="71">
        <v>0</v>
      </c>
      <c r="LD20" s="71">
        <v>0</v>
      </c>
      <c r="LE20" s="71">
        <v>1</v>
      </c>
      <c r="LF20" s="71">
        <v>0</v>
      </c>
      <c r="LG20" s="71">
        <v>0</v>
      </c>
      <c r="LH20" s="71">
        <v>0</v>
      </c>
      <c r="LI20" s="71">
        <v>0</v>
      </c>
      <c r="LJ20" s="71">
        <v>1</v>
      </c>
      <c r="LK20" s="71">
        <v>1</v>
      </c>
      <c r="LL20" s="71">
        <v>0</v>
      </c>
      <c r="LM20" s="71">
        <v>5</v>
      </c>
      <c r="LN20" s="71">
        <v>0</v>
      </c>
      <c r="LO20" s="71">
        <v>0</v>
      </c>
      <c r="LP20" s="71">
        <v>0</v>
      </c>
      <c r="LQ20" s="71">
        <v>0</v>
      </c>
      <c r="LR20" s="71">
        <v>0</v>
      </c>
      <c r="LS20" s="71">
        <v>1</v>
      </c>
      <c r="LT20" s="71">
        <v>0</v>
      </c>
      <c r="LU20" s="71">
        <v>0</v>
      </c>
      <c r="LV20" s="71">
        <v>1</v>
      </c>
      <c r="LW20" s="71">
        <v>0</v>
      </c>
      <c r="LX20" s="71">
        <v>1</v>
      </c>
      <c r="LY20" s="71">
        <v>2</v>
      </c>
      <c r="LZ20" s="71">
        <v>0</v>
      </c>
      <c r="MA20" s="71">
        <v>6</v>
      </c>
      <c r="MB20" s="71">
        <v>0</v>
      </c>
      <c r="MC20" s="71">
        <v>0</v>
      </c>
      <c r="MD20" s="71">
        <v>1</v>
      </c>
      <c r="ME20" s="71">
        <v>0</v>
      </c>
      <c r="MF20" s="71">
        <v>6</v>
      </c>
      <c r="MG20" s="71">
        <v>0</v>
      </c>
      <c r="MH20" s="71">
        <v>0</v>
      </c>
      <c r="MI20" s="71">
        <v>0</v>
      </c>
      <c r="MJ20" s="71">
        <v>0</v>
      </c>
      <c r="MK20" s="71">
        <v>0</v>
      </c>
      <c r="ML20" s="71">
        <v>0</v>
      </c>
      <c r="MM20" s="71">
        <v>0</v>
      </c>
      <c r="MN20" s="71">
        <v>0</v>
      </c>
      <c r="MO20" s="71">
        <v>2</v>
      </c>
      <c r="MP20" s="71">
        <v>1</v>
      </c>
      <c r="MQ20" s="71">
        <v>0</v>
      </c>
      <c r="MR20" s="71">
        <v>0</v>
      </c>
      <c r="MS20" s="71">
        <v>0</v>
      </c>
      <c r="MT20" s="71">
        <v>0</v>
      </c>
      <c r="MU20" s="71">
        <v>0</v>
      </c>
      <c r="MV20" s="71">
        <v>0</v>
      </c>
      <c r="MW20" s="71">
        <v>1</v>
      </c>
      <c r="MX20" s="71">
        <v>0</v>
      </c>
      <c r="MY20" s="71">
        <v>0</v>
      </c>
      <c r="MZ20" s="71">
        <v>0</v>
      </c>
      <c r="NA20" s="71">
        <v>0</v>
      </c>
      <c r="NB20" s="71">
        <v>0</v>
      </c>
      <c r="NC20" s="71">
        <v>0</v>
      </c>
      <c r="ND20" s="71">
        <v>0</v>
      </c>
      <c r="NE20" s="71">
        <v>0</v>
      </c>
      <c r="NF20" s="71">
        <v>5</v>
      </c>
      <c r="NG20" s="71">
        <v>2</v>
      </c>
      <c r="NH20" s="71">
        <v>0</v>
      </c>
      <c r="NI20" s="71">
        <v>0</v>
      </c>
      <c r="NJ20" s="71">
        <v>0</v>
      </c>
      <c r="NK20" s="71">
        <v>2</v>
      </c>
      <c r="NL20" s="71">
        <v>1</v>
      </c>
      <c r="NM20" s="71">
        <v>4</v>
      </c>
      <c r="NN20" s="71">
        <v>2</v>
      </c>
      <c r="NO20" s="71">
        <v>2</v>
      </c>
      <c r="NP20" s="71">
        <v>1</v>
      </c>
      <c r="NQ20" s="71">
        <v>0</v>
      </c>
      <c r="NR20" s="71">
        <v>0</v>
      </c>
      <c r="NS20" s="71">
        <v>1</v>
      </c>
      <c r="NT20" s="71">
        <v>0</v>
      </c>
      <c r="NU20" s="71">
        <v>2</v>
      </c>
      <c r="NV20" s="71">
        <v>1</v>
      </c>
      <c r="NW20" s="71">
        <v>0</v>
      </c>
      <c r="NX20" s="71">
        <v>2</v>
      </c>
      <c r="NY20" s="71">
        <v>0</v>
      </c>
      <c r="NZ20" s="71">
        <v>0</v>
      </c>
      <c r="OA20" s="71">
        <v>0</v>
      </c>
      <c r="OB20" s="71">
        <v>1</v>
      </c>
      <c r="OC20" s="71">
        <v>0</v>
      </c>
      <c r="OD20" s="71">
        <v>0</v>
      </c>
      <c r="OE20" s="71">
        <v>0</v>
      </c>
      <c r="OF20" s="71">
        <v>0</v>
      </c>
      <c r="OG20" s="71">
        <v>2</v>
      </c>
      <c r="OH20" s="71">
        <v>4</v>
      </c>
      <c r="OI20" s="71">
        <v>0</v>
      </c>
      <c r="OJ20" s="71">
        <v>3</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11</v>
      </c>
      <c r="PB20" s="71">
        <v>0</v>
      </c>
      <c r="PC20" s="71">
        <v>0</v>
      </c>
      <c r="PD20" s="71">
        <v>0</v>
      </c>
      <c r="PE20" s="71">
        <v>0</v>
      </c>
      <c r="PF20" s="71">
        <v>1</v>
      </c>
      <c r="PG20" s="71">
        <v>0</v>
      </c>
      <c r="PH20" s="71">
        <v>0</v>
      </c>
      <c r="PI20" s="71">
        <v>0</v>
      </c>
      <c r="PJ20" s="71">
        <v>0</v>
      </c>
      <c r="PK20" s="71">
        <v>1</v>
      </c>
      <c r="PL20" s="71">
        <v>1</v>
      </c>
      <c r="PM20" s="71">
        <v>0</v>
      </c>
      <c r="PN20" s="71">
        <v>5</v>
      </c>
      <c r="PO20" s="71">
        <v>0</v>
      </c>
      <c r="PP20" s="71">
        <v>0</v>
      </c>
      <c r="PQ20" s="71">
        <v>0</v>
      </c>
      <c r="PR20" s="71">
        <v>0</v>
      </c>
      <c r="PS20" s="71">
        <v>0</v>
      </c>
      <c r="PT20" s="71">
        <v>1</v>
      </c>
      <c r="PU20" s="71">
        <v>0</v>
      </c>
      <c r="PV20" s="71">
        <v>0</v>
      </c>
      <c r="PW20" s="71">
        <v>1</v>
      </c>
      <c r="PX20" s="71">
        <v>0</v>
      </c>
      <c r="PY20" s="71">
        <v>1</v>
      </c>
      <c r="PZ20" s="71">
        <v>2</v>
      </c>
      <c r="QA20" s="71">
        <v>0</v>
      </c>
      <c r="QB20" s="71">
        <v>6</v>
      </c>
      <c r="QC20" s="71">
        <v>0</v>
      </c>
      <c r="QD20" s="71">
        <v>0</v>
      </c>
      <c r="QE20" s="71">
        <v>1</v>
      </c>
      <c r="QF20" s="71">
        <v>0</v>
      </c>
      <c r="QG20" s="71">
        <v>6</v>
      </c>
      <c r="QH20" s="71">
        <v>0</v>
      </c>
      <c r="QI20" s="71">
        <v>0</v>
      </c>
      <c r="QJ20" s="71">
        <v>0</v>
      </c>
      <c r="QK20" s="71">
        <v>0</v>
      </c>
      <c r="QL20" s="71">
        <v>0</v>
      </c>
      <c r="QM20" s="71">
        <v>0</v>
      </c>
      <c r="QN20" s="71">
        <v>0</v>
      </c>
      <c r="QO20" s="71">
        <v>0</v>
      </c>
      <c r="QP20" s="71">
        <v>2</v>
      </c>
      <c r="QQ20" s="71">
        <v>1</v>
      </c>
      <c r="QR20" s="71">
        <v>0</v>
      </c>
      <c r="QS20" s="71">
        <v>1</v>
      </c>
      <c r="QT20" s="71">
        <v>0</v>
      </c>
      <c r="QU20" s="71">
        <v>0</v>
      </c>
      <c r="QV20" s="71">
        <v>0</v>
      </c>
      <c r="QW20" s="71">
        <v>0</v>
      </c>
      <c r="QX20" s="71">
        <v>26</v>
      </c>
      <c r="QY20" s="71">
        <v>2</v>
      </c>
      <c r="QZ20" s="71">
        <v>7</v>
      </c>
      <c r="RA20" s="71">
        <v>0</v>
      </c>
      <c r="RB20" s="71">
        <v>12</v>
      </c>
      <c r="RC20" s="71">
        <v>2</v>
      </c>
      <c r="RD20" s="71">
        <v>5</v>
      </c>
      <c r="RE20" s="71">
        <v>0</v>
      </c>
      <c r="RF20" s="71">
        <v>1</v>
      </c>
      <c r="RG20" s="71">
        <v>2</v>
      </c>
      <c r="RH20" s="71">
        <v>2</v>
      </c>
      <c r="RI20" s="71">
        <v>6</v>
      </c>
      <c r="RJ20" s="71">
        <v>1</v>
      </c>
      <c r="RK20" s="71">
        <v>6</v>
      </c>
      <c r="RL20" s="71">
        <v>3</v>
      </c>
      <c r="RM20" s="71">
        <v>0</v>
      </c>
      <c r="RN20" s="71">
        <v>1</v>
      </c>
      <c r="RO20" s="71">
        <v>0</v>
      </c>
      <c r="RP20" s="71">
        <v>0</v>
      </c>
      <c r="RQ20" s="71">
        <v>0</v>
      </c>
      <c r="RR20" s="71">
        <v>0</v>
      </c>
      <c r="RS20" s="71">
        <v>26</v>
      </c>
      <c r="RT20" s="71">
        <v>3</v>
      </c>
      <c r="RU20" s="71">
        <v>7</v>
      </c>
      <c r="RV20" s="71">
        <v>0</v>
      </c>
      <c r="RW20" s="71">
        <v>12</v>
      </c>
      <c r="RX20" s="71">
        <v>2</v>
      </c>
      <c r="RY20" s="71">
        <v>5</v>
      </c>
      <c r="RZ20" s="71">
        <v>0</v>
      </c>
      <c r="SA20" s="71">
        <v>1</v>
      </c>
      <c r="SB20" s="71">
        <v>2</v>
      </c>
      <c r="SC20" s="71">
        <v>2</v>
      </c>
      <c r="SD20" s="71">
        <v>6</v>
      </c>
      <c r="SE20" s="71">
        <v>1</v>
      </c>
      <c r="SF20" s="71">
        <v>6</v>
      </c>
      <c r="SG20" s="71">
        <v>3</v>
      </c>
      <c r="SH20" s="71">
        <v>0</v>
      </c>
    </row>
    <row r="21" spans="1:502">
      <c r="A21" s="16" t="s">
        <v>1761</v>
      </c>
      <c r="B21" s="70">
        <v>13</v>
      </c>
      <c r="C21" s="70">
        <v>13</v>
      </c>
      <c r="D21" s="70">
        <v>1</v>
      </c>
      <c r="E21" s="70">
        <v>2016</v>
      </c>
      <c r="F21" s="70" t="s">
        <v>155</v>
      </c>
      <c r="G21" s="1073" t="s">
        <v>1748</v>
      </c>
      <c r="H21" s="70" t="s">
        <v>1749</v>
      </c>
      <c r="I21" s="1066"/>
      <c r="J21" s="73">
        <v>0</v>
      </c>
      <c r="K21" s="73">
        <v>0</v>
      </c>
      <c r="L21" s="73">
        <v>0</v>
      </c>
      <c r="M21" s="73">
        <v>0</v>
      </c>
      <c r="N21" s="73">
        <v>0</v>
      </c>
      <c r="O21" s="73">
        <v>4.3019999999999996</v>
      </c>
      <c r="P21" s="73">
        <v>0</v>
      </c>
      <c r="Q21" s="73">
        <v>0</v>
      </c>
      <c r="R21" s="73">
        <v>62.752000000000002</v>
      </c>
      <c r="S21" s="73">
        <v>6.8310000000000004</v>
      </c>
      <c r="T21" s="73">
        <v>0</v>
      </c>
      <c r="U21" s="73">
        <v>0</v>
      </c>
      <c r="V21" s="73">
        <v>0</v>
      </c>
      <c r="W21" s="73">
        <v>9.8000000000000007</v>
      </c>
      <c r="X21" s="73">
        <v>3.83</v>
      </c>
      <c r="Y21" s="73">
        <v>49.610999999999997</v>
      </c>
      <c r="Z21" s="73">
        <v>4.3460000000000001</v>
      </c>
      <c r="AA21" s="73">
        <v>14.193</v>
      </c>
      <c r="AB21" s="73">
        <v>5.73</v>
      </c>
      <c r="AC21" s="73">
        <v>0</v>
      </c>
      <c r="AD21" s="73">
        <v>0</v>
      </c>
      <c r="AE21" s="73">
        <v>20.259</v>
      </c>
      <c r="AF21" s="73">
        <v>0</v>
      </c>
      <c r="AG21" s="73">
        <v>19.573</v>
      </c>
      <c r="AH21" s="73">
        <v>2.952</v>
      </c>
      <c r="AI21" s="73">
        <v>0</v>
      </c>
      <c r="AJ21" s="73">
        <v>5.2290000000000001</v>
      </c>
      <c r="AK21" s="73">
        <v>0</v>
      </c>
      <c r="AL21" s="73">
        <v>0</v>
      </c>
      <c r="AM21" s="73">
        <v>0</v>
      </c>
      <c r="AN21" s="73">
        <v>14.765000000000001</v>
      </c>
      <c r="AO21" s="73">
        <v>0</v>
      </c>
      <c r="AP21" s="73">
        <v>13.098000000000001</v>
      </c>
      <c r="AQ21" s="73">
        <v>0</v>
      </c>
      <c r="AR21" s="73">
        <v>2.347</v>
      </c>
      <c r="AS21" s="73">
        <v>55.9</v>
      </c>
      <c r="AT21" s="73">
        <v>29.497</v>
      </c>
      <c r="AU21" s="73">
        <v>0</v>
      </c>
      <c r="AV21" s="73">
        <v>15.137</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53.877000000000002</v>
      </c>
      <c r="BN21" s="73">
        <v>0</v>
      </c>
      <c r="BO21" s="73">
        <v>0</v>
      </c>
      <c r="BP21" s="73">
        <v>0</v>
      </c>
      <c r="BQ21" s="73">
        <v>2.0990000000000002</v>
      </c>
      <c r="BR21" s="73">
        <v>2.2320000000000002</v>
      </c>
      <c r="BS21" s="73">
        <v>0</v>
      </c>
      <c r="BT21" s="73">
        <v>0</v>
      </c>
      <c r="BU21" s="73">
        <v>0</v>
      </c>
      <c r="BV21" s="73">
        <v>0</v>
      </c>
      <c r="BW21" s="73">
        <v>2.6309999999999998</v>
      </c>
      <c r="BX21" s="73">
        <v>2.4079999999999999</v>
      </c>
      <c r="BY21" s="73">
        <v>0</v>
      </c>
      <c r="BZ21" s="73">
        <v>24.577000000000002</v>
      </c>
      <c r="CA21" s="73">
        <v>0</v>
      </c>
      <c r="CB21" s="73">
        <v>0</v>
      </c>
      <c r="CC21" s="73">
        <v>0</v>
      </c>
      <c r="CD21" s="73">
        <v>0</v>
      </c>
      <c r="CE21" s="73">
        <v>0</v>
      </c>
      <c r="CF21" s="73">
        <v>4.5149999999999997</v>
      </c>
      <c r="CG21" s="73">
        <v>0</v>
      </c>
      <c r="CH21" s="73">
        <v>0</v>
      </c>
      <c r="CI21" s="73">
        <v>6.883</v>
      </c>
      <c r="CJ21" s="73">
        <v>0</v>
      </c>
      <c r="CK21" s="73">
        <v>13.882999999999999</v>
      </c>
      <c r="CL21" s="73">
        <v>11.038</v>
      </c>
      <c r="CM21" s="73">
        <v>0</v>
      </c>
      <c r="CN21" s="73">
        <v>44.792999999999999</v>
      </c>
      <c r="CO21" s="73">
        <v>0</v>
      </c>
      <c r="CP21" s="73">
        <v>0</v>
      </c>
      <c r="CQ21" s="73">
        <v>2.1280000000000001</v>
      </c>
      <c r="CR21" s="73">
        <v>0</v>
      </c>
      <c r="CS21" s="73">
        <v>218.53967</v>
      </c>
      <c r="CT21" s="73">
        <v>0</v>
      </c>
      <c r="CU21" s="73">
        <v>0</v>
      </c>
      <c r="CV21" s="73">
        <v>0</v>
      </c>
      <c r="CW21" s="73">
        <v>0</v>
      </c>
      <c r="CX21" s="73">
        <v>0</v>
      </c>
      <c r="CY21" s="73">
        <v>0</v>
      </c>
      <c r="CZ21" s="73">
        <v>0</v>
      </c>
      <c r="DA21" s="73">
        <v>0</v>
      </c>
      <c r="DB21" s="73">
        <v>14.942</v>
      </c>
      <c r="DC21" s="73">
        <v>5.36</v>
      </c>
      <c r="DD21" s="73">
        <v>0</v>
      </c>
      <c r="DE21" s="73">
        <v>0</v>
      </c>
      <c r="DF21" s="73">
        <v>0</v>
      </c>
      <c r="DG21" s="73">
        <v>0</v>
      </c>
      <c r="DH21" s="73">
        <v>0</v>
      </c>
      <c r="DI21" s="73">
        <v>0</v>
      </c>
      <c r="DJ21" s="73">
        <v>2.347</v>
      </c>
      <c r="DK21" s="73">
        <v>0</v>
      </c>
      <c r="DL21" s="73">
        <v>0</v>
      </c>
      <c r="DM21" s="73">
        <v>0</v>
      </c>
      <c r="DN21" s="73">
        <v>0</v>
      </c>
      <c r="DO21" s="73">
        <v>0</v>
      </c>
      <c r="DP21" s="73">
        <v>4.3019999999999996</v>
      </c>
      <c r="DQ21" s="73">
        <v>0</v>
      </c>
      <c r="DR21" s="73">
        <v>0</v>
      </c>
      <c r="DS21" s="73">
        <v>62.752000000000002</v>
      </c>
      <c r="DT21" s="73">
        <v>6.8310000000000004</v>
      </c>
      <c r="DU21" s="73">
        <v>0</v>
      </c>
      <c r="DV21" s="73">
        <v>0</v>
      </c>
      <c r="DW21" s="73">
        <v>0</v>
      </c>
      <c r="DX21" s="73">
        <v>9.8000000000000007</v>
      </c>
      <c r="DY21" s="73">
        <v>3.83</v>
      </c>
      <c r="DZ21" s="73">
        <v>49.610999999999997</v>
      </c>
      <c r="EA21" s="73">
        <v>4.3460000000000001</v>
      </c>
      <c r="EB21" s="73">
        <v>14.193</v>
      </c>
      <c r="EC21" s="73">
        <v>5.73</v>
      </c>
      <c r="ED21" s="73">
        <v>0</v>
      </c>
      <c r="EE21" s="73">
        <v>0</v>
      </c>
      <c r="EF21" s="73">
        <v>20.259</v>
      </c>
      <c r="EG21" s="73">
        <v>0</v>
      </c>
      <c r="EH21" s="73">
        <v>19.573</v>
      </c>
      <c r="EI21" s="73">
        <v>2.952</v>
      </c>
      <c r="EJ21" s="73">
        <v>0</v>
      </c>
      <c r="EK21" s="73">
        <v>5.2290000000000001</v>
      </c>
      <c r="EL21" s="73">
        <v>0</v>
      </c>
      <c r="EM21" s="73">
        <v>0</v>
      </c>
      <c r="EN21" s="73">
        <v>0</v>
      </c>
      <c r="EO21" s="73">
        <v>14.765000000000001</v>
      </c>
      <c r="EP21" s="73">
        <v>0</v>
      </c>
      <c r="EQ21" s="73">
        <v>13.098000000000001</v>
      </c>
      <c r="ER21" s="73">
        <v>0</v>
      </c>
      <c r="ES21" s="73">
        <v>0</v>
      </c>
      <c r="ET21" s="73">
        <v>55.9</v>
      </c>
      <c r="EU21" s="73">
        <v>29.497</v>
      </c>
      <c r="EV21" s="73">
        <v>0</v>
      </c>
      <c r="EW21" s="73">
        <v>15.137</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53.877000000000002</v>
      </c>
      <c r="FO21" s="73">
        <v>0</v>
      </c>
      <c r="FP21" s="73">
        <v>0</v>
      </c>
      <c r="FQ21" s="73">
        <v>0</v>
      </c>
      <c r="FR21" s="73">
        <v>2.0990000000000002</v>
      </c>
      <c r="FS21" s="73">
        <v>2.2320000000000002</v>
      </c>
      <c r="FT21" s="73">
        <v>0</v>
      </c>
      <c r="FU21" s="73">
        <v>0</v>
      </c>
      <c r="FV21" s="73">
        <v>0</v>
      </c>
      <c r="FW21" s="73">
        <v>0</v>
      </c>
      <c r="FX21" s="73">
        <v>2.6309999999999998</v>
      </c>
      <c r="FY21" s="73">
        <v>2.4079999999999999</v>
      </c>
      <c r="FZ21" s="73">
        <v>0</v>
      </c>
      <c r="GA21" s="73">
        <v>24.577000000000002</v>
      </c>
      <c r="GB21" s="73">
        <v>0</v>
      </c>
      <c r="GC21" s="73">
        <v>0</v>
      </c>
      <c r="GD21" s="73">
        <v>0</v>
      </c>
      <c r="GE21" s="73">
        <v>0</v>
      </c>
      <c r="GF21" s="73">
        <v>0</v>
      </c>
      <c r="GG21" s="73">
        <v>4.5149999999999997</v>
      </c>
      <c r="GH21" s="73">
        <v>0</v>
      </c>
      <c r="GI21" s="73">
        <v>0</v>
      </c>
      <c r="GJ21" s="73">
        <v>6.883</v>
      </c>
      <c r="GK21" s="73">
        <v>0</v>
      </c>
      <c r="GL21" s="73">
        <v>13.882999999999999</v>
      </c>
      <c r="GM21" s="73">
        <v>11.038</v>
      </c>
      <c r="GN21" s="73">
        <v>0</v>
      </c>
      <c r="GO21" s="73">
        <v>44.792999999999999</v>
      </c>
      <c r="GP21" s="73">
        <v>0</v>
      </c>
      <c r="GQ21" s="73">
        <v>0</v>
      </c>
      <c r="GR21" s="73">
        <v>2.1280000000000001</v>
      </c>
      <c r="GS21" s="73">
        <v>0</v>
      </c>
      <c r="GT21" s="73">
        <v>218.53967</v>
      </c>
      <c r="GU21" s="73">
        <v>0</v>
      </c>
      <c r="GV21" s="73">
        <v>0</v>
      </c>
      <c r="GW21" s="73">
        <v>0</v>
      </c>
      <c r="GX21" s="73">
        <v>0</v>
      </c>
      <c r="GY21" s="73">
        <v>0</v>
      </c>
      <c r="GZ21" s="73">
        <v>0</v>
      </c>
      <c r="HA21" s="73">
        <v>0</v>
      </c>
      <c r="HB21" s="73">
        <v>0</v>
      </c>
      <c r="HC21" s="73">
        <v>14.942</v>
      </c>
      <c r="HD21" s="73">
        <v>5.36</v>
      </c>
      <c r="HE21" s="73">
        <v>0</v>
      </c>
      <c r="HF21" s="73">
        <v>2.347</v>
      </c>
      <c r="HG21" s="73">
        <v>0</v>
      </c>
      <c r="HH21" s="73">
        <v>0</v>
      </c>
      <c r="HI21" s="73">
        <v>0</v>
      </c>
      <c r="HJ21" s="73">
        <v>4.3019999999999996</v>
      </c>
      <c r="HK21" s="73">
        <v>219.87100000000001</v>
      </c>
      <c r="HL21" s="73">
        <v>68.998000000000005</v>
      </c>
      <c r="HM21" s="73">
        <v>44.634</v>
      </c>
      <c r="HN21" s="73">
        <v>0</v>
      </c>
      <c r="HO21" s="73">
        <v>58.207999999999998</v>
      </c>
      <c r="HP21" s="73">
        <v>5.0389999999999997</v>
      </c>
      <c r="HQ21" s="73">
        <v>24.577000000000002</v>
      </c>
      <c r="HR21" s="73">
        <v>0</v>
      </c>
      <c r="HS21" s="73">
        <v>4.5149999999999997</v>
      </c>
      <c r="HT21" s="73">
        <v>20.765999999999998</v>
      </c>
      <c r="HU21" s="73">
        <v>11.038</v>
      </c>
      <c r="HV21" s="73">
        <v>44.792999999999999</v>
      </c>
      <c r="HW21" s="73">
        <v>2.1280000000000001</v>
      </c>
      <c r="HX21" s="73">
        <v>218.53967</v>
      </c>
      <c r="HY21" s="73">
        <v>20.302</v>
      </c>
      <c r="HZ21" s="73">
        <v>0</v>
      </c>
      <c r="IA21" s="73">
        <v>2.347</v>
      </c>
      <c r="IB21" s="73">
        <v>0</v>
      </c>
      <c r="IC21" s="73">
        <v>0</v>
      </c>
      <c r="ID21" s="73">
        <v>0</v>
      </c>
      <c r="IE21" s="73">
        <v>4.3019999999999996</v>
      </c>
      <c r="IF21" s="73">
        <v>219.87100000000001</v>
      </c>
      <c r="IG21" s="73">
        <v>71.344999999999999</v>
      </c>
      <c r="IH21" s="73">
        <v>44.634</v>
      </c>
      <c r="II21" s="73">
        <v>0</v>
      </c>
      <c r="IJ21" s="73">
        <v>58.207999999999998</v>
      </c>
      <c r="IK21" s="73">
        <v>5.0389999999999997</v>
      </c>
      <c r="IL21" s="73">
        <v>24.577000000000002</v>
      </c>
      <c r="IM21" s="73">
        <v>0</v>
      </c>
      <c r="IN21" s="73">
        <v>4.5149999999999997</v>
      </c>
      <c r="IO21" s="73">
        <v>20.765999999999998</v>
      </c>
      <c r="IP21" s="73">
        <v>11.038</v>
      </c>
      <c r="IQ21" s="73">
        <v>44.792999999999999</v>
      </c>
      <c r="IR21" s="73">
        <v>2.1280000000000001</v>
      </c>
      <c r="IS21" s="73">
        <v>218.53967</v>
      </c>
      <c r="IT21" s="73">
        <v>20.302</v>
      </c>
      <c r="IU21" s="73">
        <v>0</v>
      </c>
      <c r="IV21" s="74">
        <v>0</v>
      </c>
      <c r="IW21" s="71">
        <v>0</v>
      </c>
      <c r="IX21" s="71">
        <v>0</v>
      </c>
      <c r="IY21" s="71">
        <v>0</v>
      </c>
      <c r="IZ21" s="71">
        <v>0</v>
      </c>
      <c r="JA21" s="71">
        <v>0</v>
      </c>
      <c r="JB21" s="71">
        <v>1</v>
      </c>
      <c r="JC21" s="71">
        <v>0</v>
      </c>
      <c r="JD21" s="71">
        <v>0</v>
      </c>
      <c r="JE21" s="71">
        <v>6</v>
      </c>
      <c r="JF21" s="71">
        <v>2</v>
      </c>
      <c r="JG21" s="71">
        <v>0</v>
      </c>
      <c r="JH21" s="71">
        <v>0</v>
      </c>
      <c r="JI21" s="71">
        <v>0</v>
      </c>
      <c r="JJ21" s="71">
        <v>2</v>
      </c>
      <c r="JK21" s="71">
        <v>1</v>
      </c>
      <c r="JL21" s="71">
        <v>4</v>
      </c>
      <c r="JM21" s="71">
        <v>1</v>
      </c>
      <c r="JN21" s="71">
        <v>2</v>
      </c>
      <c r="JO21" s="71">
        <v>1</v>
      </c>
      <c r="JP21" s="71">
        <v>0</v>
      </c>
      <c r="JQ21" s="71">
        <v>0</v>
      </c>
      <c r="JR21" s="71">
        <v>1</v>
      </c>
      <c r="JS21" s="71">
        <v>0</v>
      </c>
      <c r="JT21" s="71">
        <v>2</v>
      </c>
      <c r="JU21" s="71">
        <v>1</v>
      </c>
      <c r="JV21" s="71">
        <v>0</v>
      </c>
      <c r="JW21" s="71">
        <v>2</v>
      </c>
      <c r="JX21" s="71">
        <v>0</v>
      </c>
      <c r="JY21" s="71">
        <v>0</v>
      </c>
      <c r="JZ21" s="71">
        <v>0</v>
      </c>
      <c r="KA21" s="71">
        <v>1</v>
      </c>
      <c r="KB21" s="71">
        <v>0</v>
      </c>
      <c r="KC21" s="71">
        <v>2</v>
      </c>
      <c r="KD21" s="71">
        <v>0</v>
      </c>
      <c r="KE21" s="71">
        <v>1</v>
      </c>
      <c r="KF21" s="71">
        <v>2</v>
      </c>
      <c r="KG21" s="71">
        <v>4</v>
      </c>
      <c r="KH21" s="71">
        <v>0</v>
      </c>
      <c r="KI21" s="71">
        <v>3</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11</v>
      </c>
      <c r="LA21" s="71">
        <v>0</v>
      </c>
      <c r="LB21" s="71">
        <v>0</v>
      </c>
      <c r="LC21" s="71">
        <v>0</v>
      </c>
      <c r="LD21" s="71">
        <v>1</v>
      </c>
      <c r="LE21" s="71">
        <v>1</v>
      </c>
      <c r="LF21" s="71">
        <v>0</v>
      </c>
      <c r="LG21" s="71">
        <v>0</v>
      </c>
      <c r="LH21" s="71">
        <v>0</v>
      </c>
      <c r="LI21" s="71">
        <v>0</v>
      </c>
      <c r="LJ21" s="71">
        <v>1</v>
      </c>
      <c r="LK21" s="71">
        <v>1</v>
      </c>
      <c r="LL21" s="71">
        <v>0</v>
      </c>
      <c r="LM21" s="71">
        <v>5</v>
      </c>
      <c r="LN21" s="71">
        <v>0</v>
      </c>
      <c r="LO21" s="71">
        <v>0</v>
      </c>
      <c r="LP21" s="71">
        <v>0</v>
      </c>
      <c r="LQ21" s="71">
        <v>0</v>
      </c>
      <c r="LR21" s="71">
        <v>0</v>
      </c>
      <c r="LS21" s="71">
        <v>1</v>
      </c>
      <c r="LT21" s="71">
        <v>0</v>
      </c>
      <c r="LU21" s="71">
        <v>0</v>
      </c>
      <c r="LV21" s="71">
        <v>1</v>
      </c>
      <c r="LW21" s="71">
        <v>0</v>
      </c>
      <c r="LX21" s="71">
        <v>2</v>
      </c>
      <c r="LY21" s="71">
        <v>2</v>
      </c>
      <c r="LZ21" s="71">
        <v>0</v>
      </c>
      <c r="MA21" s="71">
        <v>9</v>
      </c>
      <c r="MB21" s="71">
        <v>0</v>
      </c>
      <c r="MC21" s="71">
        <v>0</v>
      </c>
      <c r="MD21" s="71">
        <v>1</v>
      </c>
      <c r="ME21" s="71">
        <v>0</v>
      </c>
      <c r="MF21" s="71">
        <v>5</v>
      </c>
      <c r="MG21" s="71">
        <v>0</v>
      </c>
      <c r="MH21" s="71">
        <v>0</v>
      </c>
      <c r="MI21" s="71">
        <v>0</v>
      </c>
      <c r="MJ21" s="71">
        <v>0</v>
      </c>
      <c r="MK21" s="71">
        <v>0</v>
      </c>
      <c r="ML21" s="71">
        <v>0</v>
      </c>
      <c r="MM21" s="71">
        <v>0</v>
      </c>
      <c r="MN21" s="71">
        <v>0</v>
      </c>
      <c r="MO21" s="71">
        <v>3</v>
      </c>
      <c r="MP21" s="71">
        <v>1</v>
      </c>
      <c r="MQ21" s="71">
        <v>0</v>
      </c>
      <c r="MR21" s="71">
        <v>0</v>
      </c>
      <c r="MS21" s="71">
        <v>0</v>
      </c>
      <c r="MT21" s="71">
        <v>0</v>
      </c>
      <c r="MU21" s="71">
        <v>0</v>
      </c>
      <c r="MV21" s="71">
        <v>0</v>
      </c>
      <c r="MW21" s="71">
        <v>1</v>
      </c>
      <c r="MX21" s="71">
        <v>0</v>
      </c>
      <c r="MY21" s="71">
        <v>0</v>
      </c>
      <c r="MZ21" s="71">
        <v>0</v>
      </c>
      <c r="NA21" s="71">
        <v>0</v>
      </c>
      <c r="NB21" s="71">
        <v>0</v>
      </c>
      <c r="NC21" s="71">
        <v>1</v>
      </c>
      <c r="ND21" s="71">
        <v>0</v>
      </c>
      <c r="NE21" s="71">
        <v>0</v>
      </c>
      <c r="NF21" s="71">
        <v>6</v>
      </c>
      <c r="NG21" s="71">
        <v>2</v>
      </c>
      <c r="NH21" s="71">
        <v>0</v>
      </c>
      <c r="NI21" s="71">
        <v>0</v>
      </c>
      <c r="NJ21" s="71">
        <v>0</v>
      </c>
      <c r="NK21" s="71">
        <v>2</v>
      </c>
      <c r="NL21" s="71">
        <v>1</v>
      </c>
      <c r="NM21" s="71">
        <v>4</v>
      </c>
      <c r="NN21" s="71">
        <v>1</v>
      </c>
      <c r="NO21" s="71">
        <v>2</v>
      </c>
      <c r="NP21" s="71">
        <v>1</v>
      </c>
      <c r="NQ21" s="71">
        <v>0</v>
      </c>
      <c r="NR21" s="71">
        <v>0</v>
      </c>
      <c r="NS21" s="71">
        <v>1</v>
      </c>
      <c r="NT21" s="71">
        <v>0</v>
      </c>
      <c r="NU21" s="71">
        <v>2</v>
      </c>
      <c r="NV21" s="71">
        <v>1</v>
      </c>
      <c r="NW21" s="71">
        <v>0</v>
      </c>
      <c r="NX21" s="71">
        <v>2</v>
      </c>
      <c r="NY21" s="71">
        <v>0</v>
      </c>
      <c r="NZ21" s="71">
        <v>0</v>
      </c>
      <c r="OA21" s="71">
        <v>0</v>
      </c>
      <c r="OB21" s="71">
        <v>1</v>
      </c>
      <c r="OC21" s="71">
        <v>0</v>
      </c>
      <c r="OD21" s="71">
        <v>2</v>
      </c>
      <c r="OE21" s="71">
        <v>0</v>
      </c>
      <c r="OF21" s="71">
        <v>0</v>
      </c>
      <c r="OG21" s="71">
        <v>2</v>
      </c>
      <c r="OH21" s="71">
        <v>4</v>
      </c>
      <c r="OI21" s="71">
        <v>0</v>
      </c>
      <c r="OJ21" s="71">
        <v>3</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11</v>
      </c>
      <c r="PB21" s="71">
        <v>0</v>
      </c>
      <c r="PC21" s="71">
        <v>0</v>
      </c>
      <c r="PD21" s="71">
        <v>0</v>
      </c>
      <c r="PE21" s="71">
        <v>1</v>
      </c>
      <c r="PF21" s="71">
        <v>1</v>
      </c>
      <c r="PG21" s="71">
        <v>0</v>
      </c>
      <c r="PH21" s="71">
        <v>0</v>
      </c>
      <c r="PI21" s="71">
        <v>0</v>
      </c>
      <c r="PJ21" s="71">
        <v>0</v>
      </c>
      <c r="PK21" s="71">
        <v>1</v>
      </c>
      <c r="PL21" s="71">
        <v>1</v>
      </c>
      <c r="PM21" s="71">
        <v>0</v>
      </c>
      <c r="PN21" s="71">
        <v>5</v>
      </c>
      <c r="PO21" s="71">
        <v>0</v>
      </c>
      <c r="PP21" s="71">
        <v>0</v>
      </c>
      <c r="PQ21" s="71">
        <v>0</v>
      </c>
      <c r="PR21" s="71">
        <v>0</v>
      </c>
      <c r="PS21" s="71">
        <v>0</v>
      </c>
      <c r="PT21" s="71">
        <v>1</v>
      </c>
      <c r="PU21" s="71">
        <v>0</v>
      </c>
      <c r="PV21" s="71">
        <v>0</v>
      </c>
      <c r="PW21" s="71">
        <v>1</v>
      </c>
      <c r="PX21" s="71">
        <v>0</v>
      </c>
      <c r="PY21" s="71">
        <v>2</v>
      </c>
      <c r="PZ21" s="71">
        <v>2</v>
      </c>
      <c r="QA21" s="71">
        <v>0</v>
      </c>
      <c r="QB21" s="71">
        <v>9</v>
      </c>
      <c r="QC21" s="71">
        <v>0</v>
      </c>
      <c r="QD21" s="71">
        <v>0</v>
      </c>
      <c r="QE21" s="71">
        <v>1</v>
      </c>
      <c r="QF21" s="71">
        <v>0</v>
      </c>
      <c r="QG21" s="71">
        <v>5</v>
      </c>
      <c r="QH21" s="71">
        <v>0</v>
      </c>
      <c r="QI21" s="71">
        <v>0</v>
      </c>
      <c r="QJ21" s="71">
        <v>0</v>
      </c>
      <c r="QK21" s="71">
        <v>0</v>
      </c>
      <c r="QL21" s="71">
        <v>0</v>
      </c>
      <c r="QM21" s="71">
        <v>0</v>
      </c>
      <c r="QN21" s="71">
        <v>0</v>
      </c>
      <c r="QO21" s="71">
        <v>0</v>
      </c>
      <c r="QP21" s="71">
        <v>3</v>
      </c>
      <c r="QQ21" s="71">
        <v>1</v>
      </c>
      <c r="QR21" s="71">
        <v>0</v>
      </c>
      <c r="QS21" s="71">
        <v>1</v>
      </c>
      <c r="QT21" s="71">
        <v>0</v>
      </c>
      <c r="QU21" s="71">
        <v>0</v>
      </c>
      <c r="QV21" s="71">
        <v>0</v>
      </c>
      <c r="QW21" s="71">
        <v>1</v>
      </c>
      <c r="QX21" s="71">
        <v>26</v>
      </c>
      <c r="QY21" s="71">
        <v>4</v>
      </c>
      <c r="QZ21" s="71">
        <v>7</v>
      </c>
      <c r="RA21" s="71">
        <v>0</v>
      </c>
      <c r="RB21" s="71">
        <v>13</v>
      </c>
      <c r="RC21" s="71">
        <v>2</v>
      </c>
      <c r="RD21" s="71">
        <v>5</v>
      </c>
      <c r="RE21" s="71">
        <v>0</v>
      </c>
      <c r="RF21" s="71">
        <v>1</v>
      </c>
      <c r="RG21" s="71">
        <v>3</v>
      </c>
      <c r="RH21" s="71">
        <v>2</v>
      </c>
      <c r="RI21" s="71">
        <v>9</v>
      </c>
      <c r="RJ21" s="71">
        <v>1</v>
      </c>
      <c r="RK21" s="71">
        <v>5</v>
      </c>
      <c r="RL21" s="71">
        <v>4</v>
      </c>
      <c r="RM21" s="71">
        <v>0</v>
      </c>
      <c r="RN21" s="71">
        <v>1</v>
      </c>
      <c r="RO21" s="71">
        <v>0</v>
      </c>
      <c r="RP21" s="71">
        <v>0</v>
      </c>
      <c r="RQ21" s="71">
        <v>0</v>
      </c>
      <c r="RR21" s="71">
        <v>1</v>
      </c>
      <c r="RS21" s="71">
        <v>26</v>
      </c>
      <c r="RT21" s="71">
        <v>5</v>
      </c>
      <c r="RU21" s="71">
        <v>7</v>
      </c>
      <c r="RV21" s="71">
        <v>0</v>
      </c>
      <c r="RW21" s="71">
        <v>13</v>
      </c>
      <c r="RX21" s="71">
        <v>2</v>
      </c>
      <c r="RY21" s="71">
        <v>5</v>
      </c>
      <c r="RZ21" s="71">
        <v>0</v>
      </c>
      <c r="SA21" s="71">
        <v>1</v>
      </c>
      <c r="SB21" s="71">
        <v>3</v>
      </c>
      <c r="SC21" s="71">
        <v>2</v>
      </c>
      <c r="SD21" s="71">
        <v>9</v>
      </c>
      <c r="SE21" s="71">
        <v>1</v>
      </c>
      <c r="SF21" s="71">
        <v>5</v>
      </c>
      <c r="SG21" s="71">
        <v>4</v>
      </c>
      <c r="SH21" s="71">
        <v>0</v>
      </c>
    </row>
    <row r="22" spans="1:502">
      <c r="A22" s="16" t="s">
        <v>1762</v>
      </c>
      <c r="B22" s="70">
        <v>14</v>
      </c>
      <c r="C22" s="70">
        <v>14</v>
      </c>
      <c r="D22" s="70">
        <v>1</v>
      </c>
      <c r="E22" s="70">
        <v>2017</v>
      </c>
      <c r="F22" s="70" t="s">
        <v>156</v>
      </c>
      <c r="G22" s="1073" t="s">
        <v>1748</v>
      </c>
      <c r="H22" s="70" t="s">
        <v>1749</v>
      </c>
      <c r="I22" s="1066"/>
      <c r="J22" s="73">
        <v>0</v>
      </c>
      <c r="K22" s="73">
        <v>0</v>
      </c>
      <c r="L22" s="73">
        <v>0</v>
      </c>
      <c r="M22" s="73">
        <v>0</v>
      </c>
      <c r="N22" s="73">
        <v>0</v>
      </c>
      <c r="O22" s="73">
        <v>0</v>
      </c>
      <c r="P22" s="73">
        <v>0</v>
      </c>
      <c r="Q22" s="73">
        <v>0</v>
      </c>
      <c r="R22" s="73">
        <v>69.873000000000005</v>
      </c>
      <c r="S22" s="73">
        <v>25.024000000000001</v>
      </c>
      <c r="T22" s="73">
        <v>0</v>
      </c>
      <c r="U22" s="73">
        <v>0</v>
      </c>
      <c r="V22" s="73">
        <v>0</v>
      </c>
      <c r="W22" s="73">
        <v>9.5030000000000001</v>
      </c>
      <c r="X22" s="73">
        <v>3.3980000000000001</v>
      </c>
      <c r="Y22" s="73">
        <v>49.109000000000002</v>
      </c>
      <c r="Z22" s="73">
        <v>8.73</v>
      </c>
      <c r="AA22" s="73">
        <v>15.64</v>
      </c>
      <c r="AB22" s="73">
        <v>5.1100000000000003</v>
      </c>
      <c r="AC22" s="73">
        <v>0</v>
      </c>
      <c r="AD22" s="73">
        <v>0</v>
      </c>
      <c r="AE22" s="73">
        <v>21.504000000000001</v>
      </c>
      <c r="AF22" s="73">
        <v>0</v>
      </c>
      <c r="AG22" s="73">
        <v>18.814</v>
      </c>
      <c r="AH22" s="73">
        <v>2.907</v>
      </c>
      <c r="AI22" s="73">
        <v>0</v>
      </c>
      <c r="AJ22" s="73">
        <v>5.726</v>
      </c>
      <c r="AK22" s="73">
        <v>0</v>
      </c>
      <c r="AL22" s="73">
        <v>0</v>
      </c>
      <c r="AM22" s="73">
        <v>0</v>
      </c>
      <c r="AN22" s="73">
        <v>14.868</v>
      </c>
      <c r="AO22" s="73">
        <v>0</v>
      </c>
      <c r="AP22" s="73">
        <v>10.912000000000001</v>
      </c>
      <c r="AQ22" s="73">
        <v>0</v>
      </c>
      <c r="AR22" s="73">
        <v>2.3450000000000002</v>
      </c>
      <c r="AS22" s="73">
        <v>51.984999999999999</v>
      </c>
      <c r="AT22" s="73">
        <v>34.793999999999997</v>
      </c>
      <c r="AU22" s="73">
        <v>0</v>
      </c>
      <c r="AV22" s="73">
        <v>13.878</v>
      </c>
      <c r="AW22" s="73">
        <v>0</v>
      </c>
      <c r="AX22" s="73">
        <v>0</v>
      </c>
      <c r="AY22" s="73">
        <v>0</v>
      </c>
      <c r="AZ22" s="73">
        <v>0</v>
      </c>
      <c r="BA22" s="73">
        <v>0</v>
      </c>
      <c r="BB22" s="73">
        <v>0</v>
      </c>
      <c r="BC22" s="73">
        <v>0</v>
      </c>
      <c r="BD22" s="73">
        <v>3.3940000000000001</v>
      </c>
      <c r="BE22" s="73">
        <v>0</v>
      </c>
      <c r="BF22" s="73">
        <v>0</v>
      </c>
      <c r="BG22" s="73">
        <v>0</v>
      </c>
      <c r="BH22" s="73">
        <v>0</v>
      </c>
      <c r="BI22" s="73">
        <v>0</v>
      </c>
      <c r="BJ22" s="73">
        <v>0</v>
      </c>
      <c r="BK22" s="73">
        <v>0</v>
      </c>
      <c r="BL22" s="73">
        <v>0</v>
      </c>
      <c r="BM22" s="73">
        <v>38.542999999999999</v>
      </c>
      <c r="BN22" s="73">
        <v>0</v>
      </c>
      <c r="BO22" s="73">
        <v>0</v>
      </c>
      <c r="BP22" s="73">
        <v>0</v>
      </c>
      <c r="BQ22" s="73">
        <v>2.0950000000000002</v>
      </c>
      <c r="BR22" s="73">
        <v>1.3839999999999999</v>
      </c>
      <c r="BS22" s="73">
        <v>0</v>
      </c>
      <c r="BT22" s="73">
        <v>0</v>
      </c>
      <c r="BU22" s="73">
        <v>0</v>
      </c>
      <c r="BV22" s="73">
        <v>0</v>
      </c>
      <c r="BW22" s="73">
        <v>2.714</v>
      </c>
      <c r="BX22" s="73">
        <v>2.5099999999999998</v>
      </c>
      <c r="BY22" s="73">
        <v>0</v>
      </c>
      <c r="BZ22" s="73">
        <v>33.731999999999999</v>
      </c>
      <c r="CA22" s="73">
        <v>0</v>
      </c>
      <c r="CB22" s="73">
        <v>0</v>
      </c>
      <c r="CC22" s="73">
        <v>0</v>
      </c>
      <c r="CD22" s="73">
        <v>0</v>
      </c>
      <c r="CE22" s="73">
        <v>0</v>
      </c>
      <c r="CF22" s="73">
        <v>0</v>
      </c>
      <c r="CG22" s="73">
        <v>0</v>
      </c>
      <c r="CH22" s="73">
        <v>0</v>
      </c>
      <c r="CI22" s="73">
        <v>6.4249999999999998</v>
      </c>
      <c r="CJ22" s="73">
        <v>0</v>
      </c>
      <c r="CK22" s="73">
        <v>14.193</v>
      </c>
      <c r="CL22" s="73">
        <v>10.972</v>
      </c>
      <c r="CM22" s="73">
        <v>0</v>
      </c>
      <c r="CN22" s="73">
        <v>46.481999999999999</v>
      </c>
      <c r="CO22" s="73">
        <v>0</v>
      </c>
      <c r="CP22" s="73">
        <v>0</v>
      </c>
      <c r="CQ22" s="73">
        <v>3.2890000000000001</v>
      </c>
      <c r="CR22" s="73">
        <v>0</v>
      </c>
      <c r="CS22" s="73">
        <v>18.384</v>
      </c>
      <c r="CT22" s="73">
        <v>0</v>
      </c>
      <c r="CU22" s="73">
        <v>0</v>
      </c>
      <c r="CV22" s="73">
        <v>0</v>
      </c>
      <c r="CW22" s="73">
        <v>0</v>
      </c>
      <c r="CX22" s="73">
        <v>0</v>
      </c>
      <c r="CY22" s="73">
        <v>0</v>
      </c>
      <c r="CZ22" s="73">
        <v>0</v>
      </c>
      <c r="DA22" s="73">
        <v>0</v>
      </c>
      <c r="DB22" s="73">
        <v>13.771000000000001</v>
      </c>
      <c r="DC22" s="73">
        <v>6.5149999999999997</v>
      </c>
      <c r="DD22" s="73">
        <v>0</v>
      </c>
      <c r="DE22" s="73">
        <v>0</v>
      </c>
      <c r="DF22" s="73">
        <v>0</v>
      </c>
      <c r="DG22" s="73">
        <v>0</v>
      </c>
      <c r="DH22" s="73">
        <v>0</v>
      </c>
      <c r="DI22" s="73">
        <v>0</v>
      </c>
      <c r="DJ22" s="73">
        <v>2.3450000000000002</v>
      </c>
      <c r="DK22" s="73">
        <v>0</v>
      </c>
      <c r="DL22" s="73">
        <v>0</v>
      </c>
      <c r="DM22" s="73">
        <v>0</v>
      </c>
      <c r="DN22" s="73">
        <v>0</v>
      </c>
      <c r="DO22" s="73">
        <v>0</v>
      </c>
      <c r="DP22" s="73">
        <v>0</v>
      </c>
      <c r="DQ22" s="73">
        <v>0</v>
      </c>
      <c r="DR22" s="73">
        <v>0</v>
      </c>
      <c r="DS22" s="73">
        <v>69.873000000000005</v>
      </c>
      <c r="DT22" s="73">
        <v>25.024000000000001</v>
      </c>
      <c r="DU22" s="73">
        <v>0</v>
      </c>
      <c r="DV22" s="73">
        <v>0</v>
      </c>
      <c r="DW22" s="73">
        <v>0</v>
      </c>
      <c r="DX22" s="73">
        <v>9.5030000000000001</v>
      </c>
      <c r="DY22" s="73">
        <v>3.3980000000000001</v>
      </c>
      <c r="DZ22" s="73">
        <v>49.109000000000002</v>
      </c>
      <c r="EA22" s="73">
        <v>8.73</v>
      </c>
      <c r="EB22" s="73">
        <v>15.64</v>
      </c>
      <c r="EC22" s="73">
        <v>5.1100000000000003</v>
      </c>
      <c r="ED22" s="73">
        <v>0</v>
      </c>
      <c r="EE22" s="73">
        <v>0</v>
      </c>
      <c r="EF22" s="73">
        <v>21.504000000000001</v>
      </c>
      <c r="EG22" s="73">
        <v>0</v>
      </c>
      <c r="EH22" s="73">
        <v>18.814</v>
      </c>
      <c r="EI22" s="73">
        <v>2.907</v>
      </c>
      <c r="EJ22" s="73">
        <v>0</v>
      </c>
      <c r="EK22" s="73">
        <v>5.726</v>
      </c>
      <c r="EL22" s="73">
        <v>0</v>
      </c>
      <c r="EM22" s="73">
        <v>0</v>
      </c>
      <c r="EN22" s="73">
        <v>0</v>
      </c>
      <c r="EO22" s="73">
        <v>14.868</v>
      </c>
      <c r="EP22" s="73">
        <v>0</v>
      </c>
      <c r="EQ22" s="73">
        <v>10.912000000000001</v>
      </c>
      <c r="ER22" s="73">
        <v>0</v>
      </c>
      <c r="ES22" s="73">
        <v>0</v>
      </c>
      <c r="ET22" s="73">
        <v>51.984999999999999</v>
      </c>
      <c r="EU22" s="73">
        <v>34.793999999999997</v>
      </c>
      <c r="EV22" s="73">
        <v>0</v>
      </c>
      <c r="EW22" s="73">
        <v>13.878</v>
      </c>
      <c r="EX22" s="73">
        <v>0</v>
      </c>
      <c r="EY22" s="73">
        <v>0</v>
      </c>
      <c r="EZ22" s="73">
        <v>0</v>
      </c>
      <c r="FA22" s="73">
        <v>0</v>
      </c>
      <c r="FB22" s="73">
        <v>0</v>
      </c>
      <c r="FC22" s="73">
        <v>0</v>
      </c>
      <c r="FD22" s="73">
        <v>0</v>
      </c>
      <c r="FE22" s="73">
        <v>3.3940000000000001</v>
      </c>
      <c r="FF22" s="73">
        <v>0</v>
      </c>
      <c r="FG22" s="73">
        <v>0</v>
      </c>
      <c r="FH22" s="73">
        <v>0</v>
      </c>
      <c r="FI22" s="73">
        <v>0</v>
      </c>
      <c r="FJ22" s="73">
        <v>0</v>
      </c>
      <c r="FK22" s="73">
        <v>0</v>
      </c>
      <c r="FL22" s="73">
        <v>0</v>
      </c>
      <c r="FM22" s="73">
        <v>0</v>
      </c>
      <c r="FN22" s="73">
        <v>38.542999999999999</v>
      </c>
      <c r="FO22" s="73">
        <v>0</v>
      </c>
      <c r="FP22" s="73">
        <v>0</v>
      </c>
      <c r="FQ22" s="73">
        <v>0</v>
      </c>
      <c r="FR22" s="73">
        <v>2.0950000000000002</v>
      </c>
      <c r="FS22" s="73">
        <v>1.3839999999999999</v>
      </c>
      <c r="FT22" s="73">
        <v>0</v>
      </c>
      <c r="FU22" s="73">
        <v>0</v>
      </c>
      <c r="FV22" s="73">
        <v>0</v>
      </c>
      <c r="FW22" s="73">
        <v>0</v>
      </c>
      <c r="FX22" s="73">
        <v>2.714</v>
      </c>
      <c r="FY22" s="73">
        <v>2.5099999999999998</v>
      </c>
      <c r="FZ22" s="73">
        <v>0</v>
      </c>
      <c r="GA22" s="73">
        <v>33.731999999999999</v>
      </c>
      <c r="GB22" s="73">
        <v>0</v>
      </c>
      <c r="GC22" s="73">
        <v>0</v>
      </c>
      <c r="GD22" s="73">
        <v>0</v>
      </c>
      <c r="GE22" s="73">
        <v>0</v>
      </c>
      <c r="GF22" s="73">
        <v>0</v>
      </c>
      <c r="GG22" s="73">
        <v>0</v>
      </c>
      <c r="GH22" s="73">
        <v>0</v>
      </c>
      <c r="GI22" s="73">
        <v>0</v>
      </c>
      <c r="GJ22" s="73">
        <v>6.4249999999999998</v>
      </c>
      <c r="GK22" s="73">
        <v>0</v>
      </c>
      <c r="GL22" s="73">
        <v>14.193</v>
      </c>
      <c r="GM22" s="73">
        <v>10.972</v>
      </c>
      <c r="GN22" s="73">
        <v>0</v>
      </c>
      <c r="GO22" s="73">
        <v>46.481999999999999</v>
      </c>
      <c r="GP22" s="73">
        <v>0</v>
      </c>
      <c r="GQ22" s="73">
        <v>0</v>
      </c>
      <c r="GR22" s="73">
        <v>3.2890000000000001</v>
      </c>
      <c r="GS22" s="73">
        <v>0</v>
      </c>
      <c r="GT22" s="73">
        <v>18.384</v>
      </c>
      <c r="GU22" s="73">
        <v>0</v>
      </c>
      <c r="GV22" s="73">
        <v>0</v>
      </c>
      <c r="GW22" s="73">
        <v>0</v>
      </c>
      <c r="GX22" s="73">
        <v>0</v>
      </c>
      <c r="GY22" s="73">
        <v>0</v>
      </c>
      <c r="GZ22" s="73">
        <v>0</v>
      </c>
      <c r="HA22" s="73">
        <v>0</v>
      </c>
      <c r="HB22" s="73">
        <v>0</v>
      </c>
      <c r="HC22" s="73">
        <v>13.771000000000001</v>
      </c>
      <c r="HD22" s="73">
        <v>6.5149999999999997</v>
      </c>
      <c r="HE22" s="73">
        <v>0</v>
      </c>
      <c r="HF22" s="73">
        <v>2.3450000000000002</v>
      </c>
      <c r="HG22" s="73">
        <v>0</v>
      </c>
      <c r="HH22" s="73">
        <v>0</v>
      </c>
      <c r="HI22" s="73">
        <v>0</v>
      </c>
      <c r="HJ22" s="73">
        <v>0</v>
      </c>
      <c r="HK22" s="73">
        <v>250.20599999999999</v>
      </c>
      <c r="HL22" s="73">
        <v>62.896999999999998</v>
      </c>
      <c r="HM22" s="73">
        <v>48.671999999999997</v>
      </c>
      <c r="HN22" s="73">
        <v>3.3940000000000001</v>
      </c>
      <c r="HO22" s="73">
        <v>42.021999999999998</v>
      </c>
      <c r="HP22" s="73">
        <v>5.2240000000000002</v>
      </c>
      <c r="HQ22" s="73">
        <v>33.731999999999999</v>
      </c>
      <c r="HR22" s="73">
        <v>0</v>
      </c>
      <c r="HS22" s="73">
        <v>0</v>
      </c>
      <c r="HT22" s="73">
        <v>20.617999999999999</v>
      </c>
      <c r="HU22" s="73">
        <v>10.972</v>
      </c>
      <c r="HV22" s="73">
        <v>46.481999999999999</v>
      </c>
      <c r="HW22" s="73">
        <v>3.2890000000000001</v>
      </c>
      <c r="HX22" s="73">
        <v>18.384</v>
      </c>
      <c r="HY22" s="73">
        <v>20.286000000000001</v>
      </c>
      <c r="HZ22" s="73">
        <v>0</v>
      </c>
      <c r="IA22" s="73">
        <v>2.3450000000000002</v>
      </c>
      <c r="IB22" s="73">
        <v>0</v>
      </c>
      <c r="IC22" s="73">
        <v>0</v>
      </c>
      <c r="ID22" s="73">
        <v>0</v>
      </c>
      <c r="IE22" s="73">
        <v>0</v>
      </c>
      <c r="IF22" s="73">
        <v>250.20599999999999</v>
      </c>
      <c r="IG22" s="73">
        <v>65.242000000000004</v>
      </c>
      <c r="IH22" s="73">
        <v>48.671999999999997</v>
      </c>
      <c r="II22" s="73">
        <v>3.3940000000000001</v>
      </c>
      <c r="IJ22" s="73">
        <v>42.021999999999998</v>
      </c>
      <c r="IK22" s="73">
        <v>5.2240000000000002</v>
      </c>
      <c r="IL22" s="73">
        <v>33.731999999999999</v>
      </c>
      <c r="IM22" s="73">
        <v>0</v>
      </c>
      <c r="IN22" s="73">
        <v>0</v>
      </c>
      <c r="IO22" s="73">
        <v>20.617999999999999</v>
      </c>
      <c r="IP22" s="73">
        <v>10.972</v>
      </c>
      <c r="IQ22" s="73">
        <v>46.481999999999999</v>
      </c>
      <c r="IR22" s="73">
        <v>3.2890000000000001</v>
      </c>
      <c r="IS22" s="73">
        <v>18.384</v>
      </c>
      <c r="IT22" s="73">
        <v>20.286000000000001</v>
      </c>
      <c r="IU22" s="73">
        <v>0</v>
      </c>
      <c r="IV22" s="74">
        <v>0</v>
      </c>
      <c r="IW22" s="71">
        <v>0</v>
      </c>
      <c r="IX22" s="71">
        <v>0</v>
      </c>
      <c r="IY22" s="71">
        <v>0</v>
      </c>
      <c r="IZ22" s="71">
        <v>0</v>
      </c>
      <c r="JA22" s="71">
        <v>0</v>
      </c>
      <c r="JB22" s="71">
        <v>0</v>
      </c>
      <c r="JC22" s="71">
        <v>0</v>
      </c>
      <c r="JD22" s="71">
        <v>0</v>
      </c>
      <c r="JE22" s="71">
        <v>7</v>
      </c>
      <c r="JF22" s="71">
        <v>2</v>
      </c>
      <c r="JG22" s="71">
        <v>0</v>
      </c>
      <c r="JH22" s="71">
        <v>0</v>
      </c>
      <c r="JI22" s="71">
        <v>0</v>
      </c>
      <c r="JJ22" s="71">
        <v>2</v>
      </c>
      <c r="JK22" s="71">
        <v>1</v>
      </c>
      <c r="JL22" s="71">
        <v>4</v>
      </c>
      <c r="JM22" s="71">
        <v>2</v>
      </c>
      <c r="JN22" s="71">
        <v>2</v>
      </c>
      <c r="JO22" s="71">
        <v>1</v>
      </c>
      <c r="JP22" s="71">
        <v>0</v>
      </c>
      <c r="JQ22" s="71">
        <v>0</v>
      </c>
      <c r="JR22" s="71">
        <v>1</v>
      </c>
      <c r="JS22" s="71">
        <v>0</v>
      </c>
      <c r="JT22" s="71">
        <v>2</v>
      </c>
      <c r="JU22" s="71">
        <v>1</v>
      </c>
      <c r="JV22" s="71">
        <v>0</v>
      </c>
      <c r="JW22" s="71">
        <v>2</v>
      </c>
      <c r="JX22" s="71">
        <v>0</v>
      </c>
      <c r="JY22" s="71">
        <v>0</v>
      </c>
      <c r="JZ22" s="71">
        <v>0</v>
      </c>
      <c r="KA22" s="71">
        <v>1</v>
      </c>
      <c r="KB22" s="71">
        <v>0</v>
      </c>
      <c r="KC22" s="71">
        <v>2</v>
      </c>
      <c r="KD22" s="71">
        <v>0</v>
      </c>
      <c r="KE22" s="71">
        <v>1</v>
      </c>
      <c r="KF22" s="71">
        <v>2</v>
      </c>
      <c r="KG22" s="71">
        <v>4</v>
      </c>
      <c r="KH22" s="71">
        <v>0</v>
      </c>
      <c r="KI22" s="71">
        <v>3</v>
      </c>
      <c r="KJ22" s="71">
        <v>0</v>
      </c>
      <c r="KK22" s="71">
        <v>0</v>
      </c>
      <c r="KL22" s="71">
        <v>0</v>
      </c>
      <c r="KM22" s="71">
        <v>0</v>
      </c>
      <c r="KN22" s="71">
        <v>0</v>
      </c>
      <c r="KO22" s="71">
        <v>0</v>
      </c>
      <c r="KP22" s="71">
        <v>0</v>
      </c>
      <c r="KQ22" s="71">
        <v>1</v>
      </c>
      <c r="KR22" s="71">
        <v>0</v>
      </c>
      <c r="KS22" s="71">
        <v>0</v>
      </c>
      <c r="KT22" s="71">
        <v>0</v>
      </c>
      <c r="KU22" s="71">
        <v>0</v>
      </c>
      <c r="KV22" s="71">
        <v>0</v>
      </c>
      <c r="KW22" s="71">
        <v>0</v>
      </c>
      <c r="KX22" s="71">
        <v>0</v>
      </c>
      <c r="KY22" s="71">
        <v>0</v>
      </c>
      <c r="KZ22" s="71">
        <v>9</v>
      </c>
      <c r="LA22" s="71">
        <v>0</v>
      </c>
      <c r="LB22" s="71">
        <v>0</v>
      </c>
      <c r="LC22" s="71">
        <v>0</v>
      </c>
      <c r="LD22" s="71">
        <v>1</v>
      </c>
      <c r="LE22" s="71">
        <v>1</v>
      </c>
      <c r="LF22" s="71">
        <v>0</v>
      </c>
      <c r="LG22" s="71">
        <v>0</v>
      </c>
      <c r="LH22" s="71">
        <v>0</v>
      </c>
      <c r="LI22" s="71">
        <v>0</v>
      </c>
      <c r="LJ22" s="71">
        <v>1</v>
      </c>
      <c r="LK22" s="71">
        <v>1</v>
      </c>
      <c r="LL22" s="71">
        <v>0</v>
      </c>
      <c r="LM22" s="71">
        <v>7</v>
      </c>
      <c r="LN22" s="71">
        <v>0</v>
      </c>
      <c r="LO22" s="71">
        <v>0</v>
      </c>
      <c r="LP22" s="71">
        <v>0</v>
      </c>
      <c r="LQ22" s="71">
        <v>0</v>
      </c>
      <c r="LR22" s="71">
        <v>0</v>
      </c>
      <c r="LS22" s="71">
        <v>0</v>
      </c>
      <c r="LT22" s="71">
        <v>0</v>
      </c>
      <c r="LU22" s="71">
        <v>0</v>
      </c>
      <c r="LV22" s="71">
        <v>1</v>
      </c>
      <c r="LW22" s="71">
        <v>0</v>
      </c>
      <c r="LX22" s="71">
        <v>2</v>
      </c>
      <c r="LY22" s="71">
        <v>2</v>
      </c>
      <c r="LZ22" s="71">
        <v>0</v>
      </c>
      <c r="MA22" s="71">
        <v>7</v>
      </c>
      <c r="MB22" s="71">
        <v>0</v>
      </c>
      <c r="MC22" s="71">
        <v>0</v>
      </c>
      <c r="MD22" s="71">
        <v>1</v>
      </c>
      <c r="ME22" s="71">
        <v>0</v>
      </c>
      <c r="MF22" s="71">
        <v>2</v>
      </c>
      <c r="MG22" s="71">
        <v>0</v>
      </c>
      <c r="MH22" s="71">
        <v>0</v>
      </c>
      <c r="MI22" s="71">
        <v>0</v>
      </c>
      <c r="MJ22" s="71">
        <v>0</v>
      </c>
      <c r="MK22" s="71">
        <v>0</v>
      </c>
      <c r="ML22" s="71">
        <v>0</v>
      </c>
      <c r="MM22" s="71">
        <v>0</v>
      </c>
      <c r="MN22" s="71">
        <v>0</v>
      </c>
      <c r="MO22" s="71">
        <v>3</v>
      </c>
      <c r="MP22" s="71">
        <v>1</v>
      </c>
      <c r="MQ22" s="71">
        <v>0</v>
      </c>
      <c r="MR22" s="71">
        <v>0</v>
      </c>
      <c r="MS22" s="71">
        <v>0</v>
      </c>
      <c r="MT22" s="71">
        <v>0</v>
      </c>
      <c r="MU22" s="71">
        <v>0</v>
      </c>
      <c r="MV22" s="71">
        <v>0</v>
      </c>
      <c r="MW22" s="71">
        <v>1</v>
      </c>
      <c r="MX22" s="71">
        <v>0</v>
      </c>
      <c r="MY22" s="71">
        <v>0</v>
      </c>
      <c r="MZ22" s="71">
        <v>0</v>
      </c>
      <c r="NA22" s="71">
        <v>0</v>
      </c>
      <c r="NB22" s="71">
        <v>0</v>
      </c>
      <c r="NC22" s="71">
        <v>0</v>
      </c>
      <c r="ND22" s="71">
        <v>0</v>
      </c>
      <c r="NE22" s="71">
        <v>0</v>
      </c>
      <c r="NF22" s="71">
        <v>7</v>
      </c>
      <c r="NG22" s="71">
        <v>2</v>
      </c>
      <c r="NH22" s="71">
        <v>0</v>
      </c>
      <c r="NI22" s="71">
        <v>0</v>
      </c>
      <c r="NJ22" s="71">
        <v>0</v>
      </c>
      <c r="NK22" s="71">
        <v>2</v>
      </c>
      <c r="NL22" s="71">
        <v>1</v>
      </c>
      <c r="NM22" s="71">
        <v>4</v>
      </c>
      <c r="NN22" s="71">
        <v>2</v>
      </c>
      <c r="NO22" s="71">
        <v>2</v>
      </c>
      <c r="NP22" s="71">
        <v>1</v>
      </c>
      <c r="NQ22" s="71">
        <v>0</v>
      </c>
      <c r="NR22" s="71">
        <v>0</v>
      </c>
      <c r="NS22" s="71">
        <v>1</v>
      </c>
      <c r="NT22" s="71">
        <v>0</v>
      </c>
      <c r="NU22" s="71">
        <v>2</v>
      </c>
      <c r="NV22" s="71">
        <v>1</v>
      </c>
      <c r="NW22" s="71">
        <v>0</v>
      </c>
      <c r="NX22" s="71">
        <v>2</v>
      </c>
      <c r="NY22" s="71">
        <v>0</v>
      </c>
      <c r="NZ22" s="71">
        <v>0</v>
      </c>
      <c r="OA22" s="71">
        <v>0</v>
      </c>
      <c r="OB22" s="71">
        <v>1</v>
      </c>
      <c r="OC22" s="71">
        <v>0</v>
      </c>
      <c r="OD22" s="71">
        <v>2</v>
      </c>
      <c r="OE22" s="71">
        <v>0</v>
      </c>
      <c r="OF22" s="71">
        <v>0</v>
      </c>
      <c r="OG22" s="71">
        <v>2</v>
      </c>
      <c r="OH22" s="71">
        <v>4</v>
      </c>
      <c r="OI22" s="71">
        <v>0</v>
      </c>
      <c r="OJ22" s="71">
        <v>3</v>
      </c>
      <c r="OK22" s="71">
        <v>0</v>
      </c>
      <c r="OL22" s="71">
        <v>0</v>
      </c>
      <c r="OM22" s="71">
        <v>0</v>
      </c>
      <c r="ON22" s="71">
        <v>0</v>
      </c>
      <c r="OO22" s="71">
        <v>0</v>
      </c>
      <c r="OP22" s="71">
        <v>0</v>
      </c>
      <c r="OQ22" s="71">
        <v>0</v>
      </c>
      <c r="OR22" s="71">
        <v>1</v>
      </c>
      <c r="OS22" s="71">
        <v>0</v>
      </c>
      <c r="OT22" s="71">
        <v>0</v>
      </c>
      <c r="OU22" s="71">
        <v>0</v>
      </c>
      <c r="OV22" s="71">
        <v>0</v>
      </c>
      <c r="OW22" s="71">
        <v>0</v>
      </c>
      <c r="OX22" s="71">
        <v>0</v>
      </c>
      <c r="OY22" s="71">
        <v>0</v>
      </c>
      <c r="OZ22" s="71">
        <v>0</v>
      </c>
      <c r="PA22" s="71">
        <v>9</v>
      </c>
      <c r="PB22" s="71">
        <v>0</v>
      </c>
      <c r="PC22" s="71">
        <v>0</v>
      </c>
      <c r="PD22" s="71">
        <v>0</v>
      </c>
      <c r="PE22" s="71">
        <v>1</v>
      </c>
      <c r="PF22" s="71">
        <v>1</v>
      </c>
      <c r="PG22" s="71">
        <v>0</v>
      </c>
      <c r="PH22" s="71">
        <v>0</v>
      </c>
      <c r="PI22" s="71">
        <v>0</v>
      </c>
      <c r="PJ22" s="71">
        <v>0</v>
      </c>
      <c r="PK22" s="71">
        <v>1</v>
      </c>
      <c r="PL22" s="71">
        <v>1</v>
      </c>
      <c r="PM22" s="71">
        <v>0</v>
      </c>
      <c r="PN22" s="71">
        <v>7</v>
      </c>
      <c r="PO22" s="71">
        <v>0</v>
      </c>
      <c r="PP22" s="71">
        <v>0</v>
      </c>
      <c r="PQ22" s="71">
        <v>0</v>
      </c>
      <c r="PR22" s="71">
        <v>0</v>
      </c>
      <c r="PS22" s="71">
        <v>0</v>
      </c>
      <c r="PT22" s="71">
        <v>0</v>
      </c>
      <c r="PU22" s="71">
        <v>0</v>
      </c>
      <c r="PV22" s="71">
        <v>0</v>
      </c>
      <c r="PW22" s="71">
        <v>1</v>
      </c>
      <c r="PX22" s="71">
        <v>0</v>
      </c>
      <c r="PY22" s="71">
        <v>2</v>
      </c>
      <c r="PZ22" s="71">
        <v>2</v>
      </c>
      <c r="QA22" s="71">
        <v>0</v>
      </c>
      <c r="QB22" s="71">
        <v>7</v>
      </c>
      <c r="QC22" s="71">
        <v>0</v>
      </c>
      <c r="QD22" s="71">
        <v>0</v>
      </c>
      <c r="QE22" s="71">
        <v>1</v>
      </c>
      <c r="QF22" s="71">
        <v>0</v>
      </c>
      <c r="QG22" s="71">
        <v>2</v>
      </c>
      <c r="QH22" s="71">
        <v>0</v>
      </c>
      <c r="QI22" s="71">
        <v>0</v>
      </c>
      <c r="QJ22" s="71">
        <v>0</v>
      </c>
      <c r="QK22" s="71">
        <v>0</v>
      </c>
      <c r="QL22" s="71">
        <v>0</v>
      </c>
      <c r="QM22" s="71">
        <v>0</v>
      </c>
      <c r="QN22" s="71">
        <v>0</v>
      </c>
      <c r="QO22" s="71">
        <v>0</v>
      </c>
      <c r="QP22" s="71">
        <v>3</v>
      </c>
      <c r="QQ22" s="71">
        <v>1</v>
      </c>
      <c r="QR22" s="71">
        <v>0</v>
      </c>
      <c r="QS22" s="71">
        <v>1</v>
      </c>
      <c r="QT22" s="71">
        <v>0</v>
      </c>
      <c r="QU22" s="71">
        <v>0</v>
      </c>
      <c r="QV22" s="71">
        <v>0</v>
      </c>
      <c r="QW22" s="71">
        <v>0</v>
      </c>
      <c r="QX22" s="71">
        <v>28</v>
      </c>
      <c r="QY22" s="71">
        <v>4</v>
      </c>
      <c r="QZ22" s="71">
        <v>7</v>
      </c>
      <c r="RA22" s="71">
        <v>1</v>
      </c>
      <c r="RB22" s="71">
        <v>11</v>
      </c>
      <c r="RC22" s="71">
        <v>2</v>
      </c>
      <c r="RD22" s="71">
        <v>7</v>
      </c>
      <c r="RE22" s="71">
        <v>0</v>
      </c>
      <c r="RF22" s="71">
        <v>0</v>
      </c>
      <c r="RG22" s="71">
        <v>3</v>
      </c>
      <c r="RH22" s="71">
        <v>2</v>
      </c>
      <c r="RI22" s="71">
        <v>7</v>
      </c>
      <c r="RJ22" s="71">
        <v>1</v>
      </c>
      <c r="RK22" s="71">
        <v>2</v>
      </c>
      <c r="RL22" s="71">
        <v>4</v>
      </c>
      <c r="RM22" s="71">
        <v>0</v>
      </c>
      <c r="RN22" s="71">
        <v>1</v>
      </c>
      <c r="RO22" s="71">
        <v>0</v>
      </c>
      <c r="RP22" s="71">
        <v>0</v>
      </c>
      <c r="RQ22" s="71">
        <v>0</v>
      </c>
      <c r="RR22" s="71">
        <v>0</v>
      </c>
      <c r="RS22" s="71">
        <v>28</v>
      </c>
      <c r="RT22" s="71">
        <v>5</v>
      </c>
      <c r="RU22" s="71">
        <v>7</v>
      </c>
      <c r="RV22" s="71">
        <v>1</v>
      </c>
      <c r="RW22" s="71">
        <v>11</v>
      </c>
      <c r="RX22" s="71">
        <v>2</v>
      </c>
      <c r="RY22" s="71">
        <v>7</v>
      </c>
      <c r="RZ22" s="71">
        <v>0</v>
      </c>
      <c r="SA22" s="71">
        <v>0</v>
      </c>
      <c r="SB22" s="71">
        <v>3</v>
      </c>
      <c r="SC22" s="71">
        <v>2</v>
      </c>
      <c r="SD22" s="71">
        <v>7</v>
      </c>
      <c r="SE22" s="71">
        <v>1</v>
      </c>
      <c r="SF22" s="71">
        <v>2</v>
      </c>
      <c r="SG22" s="71">
        <v>4</v>
      </c>
      <c r="SH22" s="71">
        <v>0</v>
      </c>
    </row>
    <row r="23" spans="1:502">
      <c r="A23" s="16" t="s">
        <v>1763</v>
      </c>
      <c r="B23" s="70">
        <v>15</v>
      </c>
      <c r="C23" s="70">
        <v>15</v>
      </c>
      <c r="D23" s="70">
        <v>1</v>
      </c>
      <c r="E23" s="70">
        <v>2018</v>
      </c>
      <c r="F23" s="70" t="s">
        <v>183</v>
      </c>
      <c r="G23" s="1073" t="s">
        <v>1748</v>
      </c>
      <c r="H23" s="70" t="s">
        <v>1749</v>
      </c>
      <c r="I23" s="1066"/>
      <c r="J23" s="73">
        <v>0</v>
      </c>
      <c r="K23" s="73">
        <v>0</v>
      </c>
      <c r="L23" s="73">
        <v>0</v>
      </c>
      <c r="M23" s="73">
        <v>0</v>
      </c>
      <c r="N23" s="73">
        <v>0</v>
      </c>
      <c r="O23" s="73">
        <v>3.8959999999999999</v>
      </c>
      <c r="P23" s="73">
        <v>0</v>
      </c>
      <c r="Q23" s="73">
        <v>0</v>
      </c>
      <c r="R23" s="73">
        <v>68.176000000000002</v>
      </c>
      <c r="S23" s="73">
        <v>26.259</v>
      </c>
      <c r="T23" s="73">
        <v>0</v>
      </c>
      <c r="U23" s="73">
        <v>0</v>
      </c>
      <c r="V23" s="73">
        <v>0</v>
      </c>
      <c r="W23" s="73">
        <v>8.8930000000000007</v>
      </c>
      <c r="X23" s="73">
        <v>3.415</v>
      </c>
      <c r="Y23" s="73">
        <v>47.19</v>
      </c>
      <c r="Z23" s="73">
        <v>4.657</v>
      </c>
      <c r="AA23" s="73">
        <v>15.102</v>
      </c>
      <c r="AB23" s="73">
        <v>6.2750000000000004</v>
      </c>
      <c r="AC23" s="73">
        <v>0</v>
      </c>
      <c r="AD23" s="73">
        <v>0</v>
      </c>
      <c r="AE23" s="73">
        <v>22.387</v>
      </c>
      <c r="AF23" s="73">
        <v>0</v>
      </c>
      <c r="AG23" s="73">
        <v>19.015000000000001</v>
      </c>
      <c r="AH23" s="73">
        <v>3.262</v>
      </c>
      <c r="AI23" s="73">
        <v>0</v>
      </c>
      <c r="AJ23" s="73">
        <v>5.1070000000000002</v>
      </c>
      <c r="AK23" s="73">
        <v>0</v>
      </c>
      <c r="AL23" s="73">
        <v>0</v>
      </c>
      <c r="AM23" s="73">
        <v>0</v>
      </c>
      <c r="AN23" s="73">
        <v>14.843</v>
      </c>
      <c r="AO23" s="73">
        <v>0</v>
      </c>
      <c r="AP23" s="73">
        <v>5.5179999999999998</v>
      </c>
      <c r="AQ23" s="73">
        <v>0</v>
      </c>
      <c r="AR23" s="73">
        <v>3.5289999999999999</v>
      </c>
      <c r="AS23" s="73">
        <v>47.283999999999999</v>
      </c>
      <c r="AT23" s="73">
        <v>39.287999999999997</v>
      </c>
      <c r="AU23" s="73">
        <v>0</v>
      </c>
      <c r="AV23" s="73">
        <v>10.519</v>
      </c>
      <c r="AW23" s="73">
        <v>0</v>
      </c>
      <c r="AX23" s="73">
        <v>0</v>
      </c>
      <c r="AY23" s="73">
        <v>0</v>
      </c>
      <c r="AZ23" s="73">
        <v>0</v>
      </c>
      <c r="BA23" s="73">
        <v>0</v>
      </c>
      <c r="BB23" s="73">
        <v>0</v>
      </c>
      <c r="BC23" s="73">
        <v>0</v>
      </c>
      <c r="BD23" s="73">
        <v>3.4079999999999999</v>
      </c>
      <c r="BE23" s="73">
        <v>0</v>
      </c>
      <c r="BF23" s="73">
        <v>0</v>
      </c>
      <c r="BG23" s="73">
        <v>0</v>
      </c>
      <c r="BH23" s="73">
        <v>0</v>
      </c>
      <c r="BI23" s="73">
        <v>0</v>
      </c>
      <c r="BJ23" s="73">
        <v>0</v>
      </c>
      <c r="BK23" s="73">
        <v>0</v>
      </c>
      <c r="BL23" s="73">
        <v>0</v>
      </c>
      <c r="BM23" s="73">
        <v>41.383000000000003</v>
      </c>
      <c r="BN23" s="73">
        <v>0</v>
      </c>
      <c r="BO23" s="73">
        <v>0</v>
      </c>
      <c r="BP23" s="73">
        <v>0</v>
      </c>
      <c r="BQ23" s="73">
        <v>2.5790000000000002</v>
      </c>
      <c r="BR23" s="73">
        <v>0.97299999999999998</v>
      </c>
      <c r="BS23" s="73">
        <v>0</v>
      </c>
      <c r="BT23" s="73">
        <v>0</v>
      </c>
      <c r="BU23" s="73">
        <v>0</v>
      </c>
      <c r="BV23" s="73">
        <v>0</v>
      </c>
      <c r="BW23" s="73">
        <v>2.996</v>
      </c>
      <c r="BX23" s="73">
        <v>2.19</v>
      </c>
      <c r="BY23" s="73">
        <v>0</v>
      </c>
      <c r="BZ23" s="73">
        <v>31.623000000000001</v>
      </c>
      <c r="CA23" s="73">
        <v>0</v>
      </c>
      <c r="CB23" s="73">
        <v>0</v>
      </c>
      <c r="CC23" s="73">
        <v>0</v>
      </c>
      <c r="CD23" s="73">
        <v>0</v>
      </c>
      <c r="CE23" s="73">
        <v>0</v>
      </c>
      <c r="CF23" s="73">
        <v>4.37</v>
      </c>
      <c r="CG23" s="73">
        <v>0</v>
      </c>
      <c r="CH23" s="73">
        <v>0</v>
      </c>
      <c r="CI23" s="73">
        <v>5.6870000000000003</v>
      </c>
      <c r="CJ23" s="73">
        <v>0</v>
      </c>
      <c r="CK23" s="73">
        <v>14.16</v>
      </c>
      <c r="CL23" s="73">
        <v>10.593999999999999</v>
      </c>
      <c r="CM23" s="73">
        <v>0</v>
      </c>
      <c r="CN23" s="73">
        <v>44.314999999999998</v>
      </c>
      <c r="CO23" s="73">
        <v>0</v>
      </c>
      <c r="CP23" s="73">
        <v>0</v>
      </c>
      <c r="CQ23" s="73">
        <v>3.3170000000000002</v>
      </c>
      <c r="CR23" s="73">
        <v>0</v>
      </c>
      <c r="CS23" s="73">
        <v>214.667</v>
      </c>
      <c r="CT23" s="73">
        <v>0</v>
      </c>
      <c r="CU23" s="73">
        <v>0</v>
      </c>
      <c r="CV23" s="73">
        <v>0</v>
      </c>
      <c r="CW23" s="73">
        <v>0</v>
      </c>
      <c r="CX23" s="73">
        <v>0</v>
      </c>
      <c r="CY23" s="73">
        <v>0</v>
      </c>
      <c r="CZ23" s="73">
        <v>0</v>
      </c>
      <c r="DA23" s="73">
        <v>0</v>
      </c>
      <c r="DB23" s="73">
        <v>13.487</v>
      </c>
      <c r="DC23" s="73">
        <v>5.609</v>
      </c>
      <c r="DD23" s="73">
        <v>0</v>
      </c>
      <c r="DE23" s="73">
        <v>0</v>
      </c>
      <c r="DF23" s="73">
        <v>0</v>
      </c>
      <c r="DG23" s="73">
        <v>0</v>
      </c>
      <c r="DH23" s="73">
        <v>0</v>
      </c>
      <c r="DI23" s="73">
        <v>0</v>
      </c>
      <c r="DJ23" s="73">
        <v>3.5289999999999999</v>
      </c>
      <c r="DK23" s="73">
        <v>0</v>
      </c>
      <c r="DL23" s="73">
        <v>0</v>
      </c>
      <c r="DM23" s="73">
        <v>0</v>
      </c>
      <c r="DN23" s="73">
        <v>0</v>
      </c>
      <c r="DO23" s="73">
        <v>0</v>
      </c>
      <c r="DP23" s="73">
        <v>3.8959999999999999</v>
      </c>
      <c r="DQ23" s="73">
        <v>0</v>
      </c>
      <c r="DR23" s="73">
        <v>0</v>
      </c>
      <c r="DS23" s="73">
        <v>68.176000000000002</v>
      </c>
      <c r="DT23" s="73">
        <v>26.259</v>
      </c>
      <c r="DU23" s="73">
        <v>0</v>
      </c>
      <c r="DV23" s="73">
        <v>0</v>
      </c>
      <c r="DW23" s="73">
        <v>0</v>
      </c>
      <c r="DX23" s="73">
        <v>8.8930000000000007</v>
      </c>
      <c r="DY23" s="73">
        <v>3.415</v>
      </c>
      <c r="DZ23" s="73">
        <v>47.19</v>
      </c>
      <c r="EA23" s="73">
        <v>4.657</v>
      </c>
      <c r="EB23" s="73">
        <v>15.102</v>
      </c>
      <c r="EC23" s="73">
        <v>6.2750000000000004</v>
      </c>
      <c r="ED23" s="73">
        <v>0</v>
      </c>
      <c r="EE23" s="73">
        <v>0</v>
      </c>
      <c r="EF23" s="73">
        <v>22.387</v>
      </c>
      <c r="EG23" s="73">
        <v>0</v>
      </c>
      <c r="EH23" s="73">
        <v>19.015000000000001</v>
      </c>
      <c r="EI23" s="73">
        <v>3.262</v>
      </c>
      <c r="EJ23" s="73">
        <v>0</v>
      </c>
      <c r="EK23" s="73">
        <v>5.1070000000000002</v>
      </c>
      <c r="EL23" s="73">
        <v>0</v>
      </c>
      <c r="EM23" s="73">
        <v>0</v>
      </c>
      <c r="EN23" s="73">
        <v>0</v>
      </c>
      <c r="EO23" s="73">
        <v>14.843</v>
      </c>
      <c r="EP23" s="73">
        <v>0</v>
      </c>
      <c r="EQ23" s="73">
        <v>5.5179999999999998</v>
      </c>
      <c r="ER23" s="73">
        <v>0</v>
      </c>
      <c r="ES23" s="73">
        <v>0</v>
      </c>
      <c r="ET23" s="73">
        <v>47.283999999999999</v>
      </c>
      <c r="EU23" s="73">
        <v>39.287999999999997</v>
      </c>
      <c r="EV23" s="73">
        <v>0</v>
      </c>
      <c r="EW23" s="73">
        <v>10.519</v>
      </c>
      <c r="EX23" s="73">
        <v>0</v>
      </c>
      <c r="EY23" s="73">
        <v>0</v>
      </c>
      <c r="EZ23" s="73">
        <v>0</v>
      </c>
      <c r="FA23" s="73">
        <v>0</v>
      </c>
      <c r="FB23" s="73">
        <v>0</v>
      </c>
      <c r="FC23" s="73">
        <v>0</v>
      </c>
      <c r="FD23" s="73">
        <v>0</v>
      </c>
      <c r="FE23" s="73">
        <v>3.4079999999999999</v>
      </c>
      <c r="FF23" s="73">
        <v>0</v>
      </c>
      <c r="FG23" s="73">
        <v>0</v>
      </c>
      <c r="FH23" s="73">
        <v>0</v>
      </c>
      <c r="FI23" s="73">
        <v>0</v>
      </c>
      <c r="FJ23" s="73">
        <v>0</v>
      </c>
      <c r="FK23" s="73">
        <v>0</v>
      </c>
      <c r="FL23" s="73">
        <v>0</v>
      </c>
      <c r="FM23" s="73">
        <v>0</v>
      </c>
      <c r="FN23" s="73">
        <v>41.383000000000003</v>
      </c>
      <c r="FO23" s="73">
        <v>0</v>
      </c>
      <c r="FP23" s="73">
        <v>0</v>
      </c>
      <c r="FQ23" s="73">
        <v>0</v>
      </c>
      <c r="FR23" s="73">
        <v>2.5790000000000002</v>
      </c>
      <c r="FS23" s="73">
        <v>0.97299999999999998</v>
      </c>
      <c r="FT23" s="73">
        <v>0</v>
      </c>
      <c r="FU23" s="73">
        <v>0</v>
      </c>
      <c r="FV23" s="73">
        <v>0</v>
      </c>
      <c r="FW23" s="73">
        <v>0</v>
      </c>
      <c r="FX23" s="73">
        <v>2.996</v>
      </c>
      <c r="FY23" s="73">
        <v>2.19</v>
      </c>
      <c r="FZ23" s="73">
        <v>0</v>
      </c>
      <c r="GA23" s="73">
        <v>31.623000000000001</v>
      </c>
      <c r="GB23" s="73">
        <v>0</v>
      </c>
      <c r="GC23" s="73">
        <v>0</v>
      </c>
      <c r="GD23" s="73">
        <v>0</v>
      </c>
      <c r="GE23" s="73">
        <v>0</v>
      </c>
      <c r="GF23" s="73">
        <v>0</v>
      </c>
      <c r="GG23" s="73">
        <v>4.37</v>
      </c>
      <c r="GH23" s="73">
        <v>0</v>
      </c>
      <c r="GI23" s="73">
        <v>0</v>
      </c>
      <c r="GJ23" s="73">
        <v>5.6870000000000003</v>
      </c>
      <c r="GK23" s="73">
        <v>0</v>
      </c>
      <c r="GL23" s="73">
        <v>14.16</v>
      </c>
      <c r="GM23" s="73">
        <v>10.593999999999999</v>
      </c>
      <c r="GN23" s="73">
        <v>0</v>
      </c>
      <c r="GO23" s="73">
        <v>44.314999999999998</v>
      </c>
      <c r="GP23" s="73">
        <v>0</v>
      </c>
      <c r="GQ23" s="73">
        <v>0</v>
      </c>
      <c r="GR23" s="73">
        <v>3.3170000000000002</v>
      </c>
      <c r="GS23" s="73">
        <v>0</v>
      </c>
      <c r="GT23" s="73">
        <v>214.667</v>
      </c>
      <c r="GU23" s="73">
        <v>0</v>
      </c>
      <c r="GV23" s="73">
        <v>0</v>
      </c>
      <c r="GW23" s="73">
        <v>0</v>
      </c>
      <c r="GX23" s="73">
        <v>0</v>
      </c>
      <c r="GY23" s="73">
        <v>0</v>
      </c>
      <c r="GZ23" s="73">
        <v>0</v>
      </c>
      <c r="HA23" s="73">
        <v>0</v>
      </c>
      <c r="HB23" s="73">
        <v>0</v>
      </c>
      <c r="HC23" s="73">
        <v>13.487</v>
      </c>
      <c r="HD23" s="73">
        <v>5.609</v>
      </c>
      <c r="HE23" s="73">
        <v>0</v>
      </c>
      <c r="HF23" s="73">
        <v>3.5289999999999999</v>
      </c>
      <c r="HG23" s="73">
        <v>0</v>
      </c>
      <c r="HH23" s="73">
        <v>0</v>
      </c>
      <c r="HI23" s="73">
        <v>0</v>
      </c>
      <c r="HJ23" s="73">
        <v>3.8959999999999999</v>
      </c>
      <c r="HK23" s="73">
        <v>244.58099999999999</v>
      </c>
      <c r="HL23" s="73">
        <v>52.802</v>
      </c>
      <c r="HM23" s="73">
        <v>49.807000000000002</v>
      </c>
      <c r="HN23" s="73">
        <v>3.4079999999999999</v>
      </c>
      <c r="HO23" s="73">
        <v>44.935000000000002</v>
      </c>
      <c r="HP23" s="73">
        <v>5.1859999999999999</v>
      </c>
      <c r="HQ23" s="73">
        <v>31.623000000000001</v>
      </c>
      <c r="HR23" s="73">
        <v>0</v>
      </c>
      <c r="HS23" s="73">
        <v>4.37</v>
      </c>
      <c r="HT23" s="73">
        <v>19.847000000000001</v>
      </c>
      <c r="HU23" s="73">
        <v>10.593999999999999</v>
      </c>
      <c r="HV23" s="73">
        <v>44.314999999999998</v>
      </c>
      <c r="HW23" s="73">
        <v>3.3170000000000002</v>
      </c>
      <c r="HX23" s="73">
        <v>214.667</v>
      </c>
      <c r="HY23" s="73">
        <v>19.096</v>
      </c>
      <c r="HZ23" s="73">
        <v>0</v>
      </c>
      <c r="IA23" s="73">
        <v>3.5289999999999999</v>
      </c>
      <c r="IB23" s="73">
        <v>0</v>
      </c>
      <c r="IC23" s="73">
        <v>0</v>
      </c>
      <c r="ID23" s="73">
        <v>0</v>
      </c>
      <c r="IE23" s="73">
        <v>3.8959999999999999</v>
      </c>
      <c r="IF23" s="73">
        <v>244.58099999999999</v>
      </c>
      <c r="IG23" s="73">
        <v>56.331000000000003</v>
      </c>
      <c r="IH23" s="73">
        <v>49.807000000000002</v>
      </c>
      <c r="II23" s="73">
        <v>3.4079999999999999</v>
      </c>
      <c r="IJ23" s="73">
        <v>44.935000000000002</v>
      </c>
      <c r="IK23" s="73">
        <v>5.1859999999999999</v>
      </c>
      <c r="IL23" s="73">
        <v>31.623000000000001</v>
      </c>
      <c r="IM23" s="73">
        <v>0</v>
      </c>
      <c r="IN23" s="73">
        <v>4.37</v>
      </c>
      <c r="IO23" s="73">
        <v>19.847000000000001</v>
      </c>
      <c r="IP23" s="73">
        <v>10.593999999999999</v>
      </c>
      <c r="IQ23" s="73">
        <v>44.314999999999998</v>
      </c>
      <c r="IR23" s="73">
        <v>3.3170000000000002</v>
      </c>
      <c r="IS23" s="73">
        <v>214.667</v>
      </c>
      <c r="IT23" s="73">
        <v>19.096</v>
      </c>
      <c r="IU23" s="73">
        <v>0</v>
      </c>
      <c r="IV23" s="74">
        <v>0</v>
      </c>
      <c r="IW23" s="71">
        <v>0</v>
      </c>
      <c r="IX23" s="71">
        <v>0</v>
      </c>
      <c r="IY23" s="71">
        <v>0</v>
      </c>
      <c r="IZ23" s="71">
        <v>0</v>
      </c>
      <c r="JA23" s="71">
        <v>0</v>
      </c>
      <c r="JB23" s="71">
        <v>1</v>
      </c>
      <c r="JC23" s="71">
        <v>0</v>
      </c>
      <c r="JD23" s="71">
        <v>0</v>
      </c>
      <c r="JE23" s="71">
        <v>6</v>
      </c>
      <c r="JF23" s="71">
        <v>2</v>
      </c>
      <c r="JG23" s="71">
        <v>0</v>
      </c>
      <c r="JH23" s="71">
        <v>0</v>
      </c>
      <c r="JI23" s="71">
        <v>0</v>
      </c>
      <c r="JJ23" s="71">
        <v>2</v>
      </c>
      <c r="JK23" s="71">
        <v>1</v>
      </c>
      <c r="JL23" s="71">
        <v>4</v>
      </c>
      <c r="JM23" s="71">
        <v>1</v>
      </c>
      <c r="JN23" s="71">
        <v>2</v>
      </c>
      <c r="JO23" s="71">
        <v>1</v>
      </c>
      <c r="JP23" s="71">
        <v>0</v>
      </c>
      <c r="JQ23" s="71">
        <v>0</v>
      </c>
      <c r="JR23" s="71">
        <v>1</v>
      </c>
      <c r="JS23" s="71">
        <v>0</v>
      </c>
      <c r="JT23" s="71">
        <v>2</v>
      </c>
      <c r="JU23" s="71">
        <v>1</v>
      </c>
      <c r="JV23" s="71">
        <v>0</v>
      </c>
      <c r="JW23" s="71">
        <v>2</v>
      </c>
      <c r="JX23" s="71">
        <v>0</v>
      </c>
      <c r="JY23" s="71">
        <v>0</v>
      </c>
      <c r="JZ23" s="71">
        <v>0</v>
      </c>
      <c r="KA23" s="71">
        <v>1</v>
      </c>
      <c r="KB23" s="71">
        <v>0</v>
      </c>
      <c r="KC23" s="71">
        <v>1</v>
      </c>
      <c r="KD23" s="71">
        <v>0</v>
      </c>
      <c r="KE23" s="71">
        <v>1</v>
      </c>
      <c r="KF23" s="71">
        <v>2</v>
      </c>
      <c r="KG23" s="71">
        <v>4</v>
      </c>
      <c r="KH23" s="71">
        <v>0</v>
      </c>
      <c r="KI23" s="71">
        <v>3</v>
      </c>
      <c r="KJ23" s="71">
        <v>0</v>
      </c>
      <c r="KK23" s="71">
        <v>0</v>
      </c>
      <c r="KL23" s="71">
        <v>0</v>
      </c>
      <c r="KM23" s="71">
        <v>0</v>
      </c>
      <c r="KN23" s="71">
        <v>0</v>
      </c>
      <c r="KO23" s="71">
        <v>0</v>
      </c>
      <c r="KP23" s="71">
        <v>0</v>
      </c>
      <c r="KQ23" s="71">
        <v>1</v>
      </c>
      <c r="KR23" s="71">
        <v>0</v>
      </c>
      <c r="KS23" s="71">
        <v>0</v>
      </c>
      <c r="KT23" s="71">
        <v>0</v>
      </c>
      <c r="KU23" s="71">
        <v>0</v>
      </c>
      <c r="KV23" s="71">
        <v>0</v>
      </c>
      <c r="KW23" s="71">
        <v>0</v>
      </c>
      <c r="KX23" s="71">
        <v>0</v>
      </c>
      <c r="KY23" s="71">
        <v>0</v>
      </c>
      <c r="KZ23" s="71">
        <v>9</v>
      </c>
      <c r="LA23" s="71">
        <v>0</v>
      </c>
      <c r="LB23" s="71">
        <v>0</v>
      </c>
      <c r="LC23" s="71">
        <v>0</v>
      </c>
      <c r="LD23" s="71">
        <v>1</v>
      </c>
      <c r="LE23" s="71">
        <v>1</v>
      </c>
      <c r="LF23" s="71">
        <v>0</v>
      </c>
      <c r="LG23" s="71">
        <v>0</v>
      </c>
      <c r="LH23" s="71">
        <v>0</v>
      </c>
      <c r="LI23" s="71">
        <v>0</v>
      </c>
      <c r="LJ23" s="71">
        <v>1</v>
      </c>
      <c r="LK23" s="71">
        <v>1</v>
      </c>
      <c r="LL23" s="71">
        <v>0</v>
      </c>
      <c r="LM23" s="71">
        <v>7</v>
      </c>
      <c r="LN23" s="71">
        <v>0</v>
      </c>
      <c r="LO23" s="71">
        <v>0</v>
      </c>
      <c r="LP23" s="71">
        <v>0</v>
      </c>
      <c r="LQ23" s="71">
        <v>0</v>
      </c>
      <c r="LR23" s="71">
        <v>0</v>
      </c>
      <c r="LS23" s="71">
        <v>1</v>
      </c>
      <c r="LT23" s="71">
        <v>0</v>
      </c>
      <c r="LU23" s="71">
        <v>0</v>
      </c>
      <c r="LV23" s="71">
        <v>1</v>
      </c>
      <c r="LW23" s="71">
        <v>0</v>
      </c>
      <c r="LX23" s="71">
        <v>2</v>
      </c>
      <c r="LY23" s="71">
        <v>2</v>
      </c>
      <c r="LZ23" s="71">
        <v>0</v>
      </c>
      <c r="MA23" s="71">
        <v>7</v>
      </c>
      <c r="MB23" s="71">
        <v>0</v>
      </c>
      <c r="MC23" s="71">
        <v>0</v>
      </c>
      <c r="MD23" s="71">
        <v>1</v>
      </c>
      <c r="ME23" s="71">
        <v>0</v>
      </c>
      <c r="MF23" s="71">
        <v>5</v>
      </c>
      <c r="MG23" s="71">
        <v>0</v>
      </c>
      <c r="MH23" s="71">
        <v>0</v>
      </c>
      <c r="MI23" s="71">
        <v>0</v>
      </c>
      <c r="MJ23" s="71">
        <v>0</v>
      </c>
      <c r="MK23" s="71">
        <v>0</v>
      </c>
      <c r="ML23" s="71">
        <v>0</v>
      </c>
      <c r="MM23" s="71">
        <v>0</v>
      </c>
      <c r="MN23" s="71">
        <v>0</v>
      </c>
      <c r="MO23" s="71">
        <v>3</v>
      </c>
      <c r="MP23" s="71">
        <v>1</v>
      </c>
      <c r="MQ23" s="71">
        <v>0</v>
      </c>
      <c r="MR23" s="71">
        <v>0</v>
      </c>
      <c r="MS23" s="71">
        <v>0</v>
      </c>
      <c r="MT23" s="71">
        <v>0</v>
      </c>
      <c r="MU23" s="71">
        <v>0</v>
      </c>
      <c r="MV23" s="71">
        <v>0</v>
      </c>
      <c r="MW23" s="71">
        <v>1</v>
      </c>
      <c r="MX23" s="71">
        <v>0</v>
      </c>
      <c r="MY23" s="71">
        <v>0</v>
      </c>
      <c r="MZ23" s="71">
        <v>0</v>
      </c>
      <c r="NA23" s="71">
        <v>0</v>
      </c>
      <c r="NB23" s="71">
        <v>0</v>
      </c>
      <c r="NC23" s="71">
        <v>1</v>
      </c>
      <c r="ND23" s="71">
        <v>0</v>
      </c>
      <c r="NE23" s="71">
        <v>0</v>
      </c>
      <c r="NF23" s="71">
        <v>6</v>
      </c>
      <c r="NG23" s="71">
        <v>2</v>
      </c>
      <c r="NH23" s="71">
        <v>0</v>
      </c>
      <c r="NI23" s="71">
        <v>0</v>
      </c>
      <c r="NJ23" s="71">
        <v>0</v>
      </c>
      <c r="NK23" s="71">
        <v>2</v>
      </c>
      <c r="NL23" s="71">
        <v>1</v>
      </c>
      <c r="NM23" s="71">
        <v>4</v>
      </c>
      <c r="NN23" s="71">
        <v>1</v>
      </c>
      <c r="NO23" s="71">
        <v>2</v>
      </c>
      <c r="NP23" s="71">
        <v>1</v>
      </c>
      <c r="NQ23" s="71">
        <v>0</v>
      </c>
      <c r="NR23" s="71">
        <v>0</v>
      </c>
      <c r="NS23" s="71">
        <v>1</v>
      </c>
      <c r="NT23" s="71">
        <v>0</v>
      </c>
      <c r="NU23" s="71">
        <v>2</v>
      </c>
      <c r="NV23" s="71">
        <v>1</v>
      </c>
      <c r="NW23" s="71">
        <v>0</v>
      </c>
      <c r="NX23" s="71">
        <v>2</v>
      </c>
      <c r="NY23" s="71">
        <v>0</v>
      </c>
      <c r="NZ23" s="71">
        <v>0</v>
      </c>
      <c r="OA23" s="71">
        <v>0</v>
      </c>
      <c r="OB23" s="71">
        <v>1</v>
      </c>
      <c r="OC23" s="71">
        <v>0</v>
      </c>
      <c r="OD23" s="71">
        <v>1</v>
      </c>
      <c r="OE23" s="71">
        <v>0</v>
      </c>
      <c r="OF23" s="71">
        <v>0</v>
      </c>
      <c r="OG23" s="71">
        <v>2</v>
      </c>
      <c r="OH23" s="71">
        <v>4</v>
      </c>
      <c r="OI23" s="71">
        <v>0</v>
      </c>
      <c r="OJ23" s="71">
        <v>3</v>
      </c>
      <c r="OK23" s="71">
        <v>0</v>
      </c>
      <c r="OL23" s="71">
        <v>0</v>
      </c>
      <c r="OM23" s="71">
        <v>0</v>
      </c>
      <c r="ON23" s="71">
        <v>0</v>
      </c>
      <c r="OO23" s="71">
        <v>0</v>
      </c>
      <c r="OP23" s="71">
        <v>0</v>
      </c>
      <c r="OQ23" s="71">
        <v>0</v>
      </c>
      <c r="OR23" s="71">
        <v>1</v>
      </c>
      <c r="OS23" s="71">
        <v>0</v>
      </c>
      <c r="OT23" s="71">
        <v>0</v>
      </c>
      <c r="OU23" s="71">
        <v>0</v>
      </c>
      <c r="OV23" s="71">
        <v>0</v>
      </c>
      <c r="OW23" s="71">
        <v>0</v>
      </c>
      <c r="OX23" s="71">
        <v>0</v>
      </c>
      <c r="OY23" s="71">
        <v>0</v>
      </c>
      <c r="OZ23" s="71">
        <v>0</v>
      </c>
      <c r="PA23" s="71">
        <v>9</v>
      </c>
      <c r="PB23" s="71">
        <v>0</v>
      </c>
      <c r="PC23" s="71">
        <v>0</v>
      </c>
      <c r="PD23" s="71">
        <v>0</v>
      </c>
      <c r="PE23" s="71">
        <v>1</v>
      </c>
      <c r="PF23" s="71">
        <v>1</v>
      </c>
      <c r="PG23" s="71">
        <v>0</v>
      </c>
      <c r="PH23" s="71">
        <v>0</v>
      </c>
      <c r="PI23" s="71">
        <v>0</v>
      </c>
      <c r="PJ23" s="71">
        <v>0</v>
      </c>
      <c r="PK23" s="71">
        <v>1</v>
      </c>
      <c r="PL23" s="71">
        <v>1</v>
      </c>
      <c r="PM23" s="71">
        <v>0</v>
      </c>
      <c r="PN23" s="71">
        <v>7</v>
      </c>
      <c r="PO23" s="71">
        <v>0</v>
      </c>
      <c r="PP23" s="71">
        <v>0</v>
      </c>
      <c r="PQ23" s="71">
        <v>0</v>
      </c>
      <c r="PR23" s="71">
        <v>0</v>
      </c>
      <c r="PS23" s="71">
        <v>0</v>
      </c>
      <c r="PT23" s="71">
        <v>1</v>
      </c>
      <c r="PU23" s="71">
        <v>0</v>
      </c>
      <c r="PV23" s="71">
        <v>0</v>
      </c>
      <c r="PW23" s="71">
        <v>1</v>
      </c>
      <c r="PX23" s="71">
        <v>0</v>
      </c>
      <c r="PY23" s="71">
        <v>2</v>
      </c>
      <c r="PZ23" s="71">
        <v>2</v>
      </c>
      <c r="QA23" s="71">
        <v>0</v>
      </c>
      <c r="QB23" s="71">
        <v>7</v>
      </c>
      <c r="QC23" s="71">
        <v>0</v>
      </c>
      <c r="QD23" s="71">
        <v>0</v>
      </c>
      <c r="QE23" s="71">
        <v>1</v>
      </c>
      <c r="QF23" s="71">
        <v>0</v>
      </c>
      <c r="QG23" s="71">
        <v>5</v>
      </c>
      <c r="QH23" s="71">
        <v>0</v>
      </c>
      <c r="QI23" s="71">
        <v>0</v>
      </c>
      <c r="QJ23" s="71">
        <v>0</v>
      </c>
      <c r="QK23" s="71">
        <v>0</v>
      </c>
      <c r="QL23" s="71">
        <v>0</v>
      </c>
      <c r="QM23" s="71">
        <v>0</v>
      </c>
      <c r="QN23" s="71">
        <v>0</v>
      </c>
      <c r="QO23" s="71">
        <v>0</v>
      </c>
      <c r="QP23" s="71">
        <v>3</v>
      </c>
      <c r="QQ23" s="71">
        <v>1</v>
      </c>
      <c r="QR23" s="71">
        <v>0</v>
      </c>
      <c r="QS23" s="71">
        <v>1</v>
      </c>
      <c r="QT23" s="71">
        <v>0</v>
      </c>
      <c r="QU23" s="71">
        <v>0</v>
      </c>
      <c r="QV23" s="71">
        <v>0</v>
      </c>
      <c r="QW23" s="71">
        <v>1</v>
      </c>
      <c r="QX23" s="71">
        <v>26</v>
      </c>
      <c r="QY23" s="71">
        <v>3</v>
      </c>
      <c r="QZ23" s="71">
        <v>7</v>
      </c>
      <c r="RA23" s="71">
        <v>1</v>
      </c>
      <c r="RB23" s="71">
        <v>11</v>
      </c>
      <c r="RC23" s="71">
        <v>2</v>
      </c>
      <c r="RD23" s="71">
        <v>7</v>
      </c>
      <c r="RE23" s="71">
        <v>0</v>
      </c>
      <c r="RF23" s="71">
        <v>1</v>
      </c>
      <c r="RG23" s="71">
        <v>3</v>
      </c>
      <c r="RH23" s="71">
        <v>2</v>
      </c>
      <c r="RI23" s="71">
        <v>7</v>
      </c>
      <c r="RJ23" s="71">
        <v>1</v>
      </c>
      <c r="RK23" s="71">
        <v>5</v>
      </c>
      <c r="RL23" s="71">
        <v>4</v>
      </c>
      <c r="RM23" s="71">
        <v>0</v>
      </c>
      <c r="RN23" s="71">
        <v>1</v>
      </c>
      <c r="RO23" s="71">
        <v>0</v>
      </c>
      <c r="RP23" s="71">
        <v>0</v>
      </c>
      <c r="RQ23" s="71">
        <v>0</v>
      </c>
      <c r="RR23" s="71">
        <v>1</v>
      </c>
      <c r="RS23" s="71">
        <v>26</v>
      </c>
      <c r="RT23" s="71">
        <v>4</v>
      </c>
      <c r="RU23" s="71">
        <v>7</v>
      </c>
      <c r="RV23" s="71">
        <v>1</v>
      </c>
      <c r="RW23" s="71">
        <v>11</v>
      </c>
      <c r="RX23" s="71">
        <v>2</v>
      </c>
      <c r="RY23" s="71">
        <v>7</v>
      </c>
      <c r="RZ23" s="71">
        <v>0</v>
      </c>
      <c r="SA23" s="71">
        <v>1</v>
      </c>
      <c r="SB23" s="71">
        <v>3</v>
      </c>
      <c r="SC23" s="71">
        <v>2</v>
      </c>
      <c r="SD23" s="71">
        <v>7</v>
      </c>
      <c r="SE23" s="71">
        <v>1</v>
      </c>
      <c r="SF23" s="71">
        <v>5</v>
      </c>
      <c r="SG23" s="71">
        <v>4</v>
      </c>
      <c r="SH23" s="71">
        <v>0</v>
      </c>
    </row>
    <row r="24" spans="1:502">
      <c r="A24" s="16" t="s">
        <v>1764</v>
      </c>
      <c r="B24" s="70">
        <v>16</v>
      </c>
      <c r="C24" s="70">
        <v>16</v>
      </c>
      <c r="D24" s="70">
        <v>1</v>
      </c>
      <c r="E24" s="70">
        <v>2019</v>
      </c>
      <c r="F24" s="70" t="s">
        <v>158</v>
      </c>
      <c r="G24" s="1073" t="s">
        <v>1748</v>
      </c>
      <c r="H24" s="70" t="s">
        <v>1749</v>
      </c>
      <c r="I24" s="1066"/>
      <c r="J24" s="73">
        <v>0</v>
      </c>
      <c r="K24" s="73">
        <v>0</v>
      </c>
      <c r="L24" s="73">
        <v>0</v>
      </c>
      <c r="M24" s="73">
        <v>0</v>
      </c>
      <c r="N24" s="73">
        <v>0</v>
      </c>
      <c r="O24" s="73">
        <v>4.2480000000000002</v>
      </c>
      <c r="P24" s="73">
        <v>0</v>
      </c>
      <c r="Q24" s="73">
        <v>0</v>
      </c>
      <c r="R24" s="73">
        <v>66.918000000000006</v>
      </c>
      <c r="S24" s="73">
        <v>24.256</v>
      </c>
      <c r="T24" s="73">
        <v>0</v>
      </c>
      <c r="U24" s="73">
        <v>0</v>
      </c>
      <c r="V24" s="73">
        <v>0</v>
      </c>
      <c r="W24" s="73">
        <v>8.2710000000000008</v>
      </c>
      <c r="X24" s="73">
        <v>3.0310000000000001</v>
      </c>
      <c r="Y24" s="73">
        <v>43.238</v>
      </c>
      <c r="Z24" s="73">
        <v>4.6109999999999998</v>
      </c>
      <c r="AA24" s="73">
        <v>14.414</v>
      </c>
      <c r="AB24" s="73">
        <v>5.6390000000000002</v>
      </c>
      <c r="AC24" s="73">
        <v>0</v>
      </c>
      <c r="AD24" s="73">
        <v>0</v>
      </c>
      <c r="AE24" s="73">
        <v>19.969000000000001</v>
      </c>
      <c r="AF24" s="73">
        <v>0</v>
      </c>
      <c r="AG24" s="73">
        <v>17.934000000000001</v>
      </c>
      <c r="AH24" s="73">
        <v>3.1509999999999998</v>
      </c>
      <c r="AI24" s="73">
        <v>0</v>
      </c>
      <c r="AJ24" s="73">
        <v>4.5880000000000001</v>
      </c>
      <c r="AK24" s="73">
        <v>0</v>
      </c>
      <c r="AL24" s="73">
        <v>0</v>
      </c>
      <c r="AM24" s="73">
        <v>0</v>
      </c>
      <c r="AN24" s="73">
        <v>12.95</v>
      </c>
      <c r="AO24" s="73">
        <v>0</v>
      </c>
      <c r="AP24" s="73">
        <v>5.47</v>
      </c>
      <c r="AQ24" s="73">
        <v>0</v>
      </c>
      <c r="AR24" s="73">
        <v>1.64</v>
      </c>
      <c r="AS24" s="73">
        <v>45.966999999999999</v>
      </c>
      <c r="AT24" s="73">
        <v>42.655000000000001</v>
      </c>
      <c r="AU24" s="73">
        <v>0</v>
      </c>
      <c r="AV24" s="73">
        <v>10.738</v>
      </c>
      <c r="AW24" s="73">
        <v>0</v>
      </c>
      <c r="AX24" s="73">
        <v>0</v>
      </c>
      <c r="AY24" s="73">
        <v>0</v>
      </c>
      <c r="AZ24" s="73">
        <v>0</v>
      </c>
      <c r="BA24" s="73">
        <v>0</v>
      </c>
      <c r="BB24" s="73">
        <v>0</v>
      </c>
      <c r="BC24" s="73">
        <v>0</v>
      </c>
      <c r="BD24" s="73">
        <v>3.3210000000000002</v>
      </c>
      <c r="BE24" s="73">
        <v>0</v>
      </c>
      <c r="BF24" s="73">
        <v>0</v>
      </c>
      <c r="BG24" s="73">
        <v>0</v>
      </c>
      <c r="BH24" s="73">
        <v>0</v>
      </c>
      <c r="BI24" s="73">
        <v>0</v>
      </c>
      <c r="BJ24" s="73">
        <v>0</v>
      </c>
      <c r="BK24" s="73">
        <v>0</v>
      </c>
      <c r="BL24" s="73">
        <v>0</v>
      </c>
      <c r="BM24" s="73">
        <v>38.527000000000001</v>
      </c>
      <c r="BN24" s="73">
        <v>0</v>
      </c>
      <c r="BO24" s="73">
        <v>0</v>
      </c>
      <c r="BP24" s="73">
        <v>0</v>
      </c>
      <c r="BQ24" s="73">
        <v>3.242</v>
      </c>
      <c r="BR24" s="73">
        <v>0.999</v>
      </c>
      <c r="BS24" s="73">
        <v>0</v>
      </c>
      <c r="BT24" s="73">
        <v>0</v>
      </c>
      <c r="BU24" s="73">
        <v>0</v>
      </c>
      <c r="BV24" s="73">
        <v>0</v>
      </c>
      <c r="BW24" s="73">
        <v>2.839</v>
      </c>
      <c r="BX24" s="73">
        <v>1.9</v>
      </c>
      <c r="BY24" s="73">
        <v>0</v>
      </c>
      <c r="BZ24" s="73">
        <v>30.882999999999999</v>
      </c>
      <c r="CA24" s="73">
        <v>0</v>
      </c>
      <c r="CB24" s="73">
        <v>0</v>
      </c>
      <c r="CC24" s="73">
        <v>0</v>
      </c>
      <c r="CD24" s="73">
        <v>0</v>
      </c>
      <c r="CE24" s="73">
        <v>0</v>
      </c>
      <c r="CF24" s="73">
        <v>4.133</v>
      </c>
      <c r="CG24" s="73">
        <v>4.0659999999999998</v>
      </c>
      <c r="CH24" s="73">
        <v>0</v>
      </c>
      <c r="CI24" s="73">
        <v>5.2320000000000002</v>
      </c>
      <c r="CJ24" s="73">
        <v>0</v>
      </c>
      <c r="CK24" s="73">
        <v>8.4819999999999993</v>
      </c>
      <c r="CL24" s="73">
        <v>10.194000000000001</v>
      </c>
      <c r="CM24" s="73">
        <v>0</v>
      </c>
      <c r="CN24" s="73">
        <v>48.042999999999999</v>
      </c>
      <c r="CO24" s="73">
        <v>0</v>
      </c>
      <c r="CP24" s="73">
        <v>0</v>
      </c>
      <c r="CQ24" s="73">
        <v>2.71</v>
      </c>
      <c r="CR24" s="73">
        <v>0</v>
      </c>
      <c r="CS24" s="73">
        <v>65.403000000000006</v>
      </c>
      <c r="CT24" s="73">
        <v>0</v>
      </c>
      <c r="CU24" s="73">
        <v>0</v>
      </c>
      <c r="CV24" s="73">
        <v>0</v>
      </c>
      <c r="CW24" s="73">
        <v>0</v>
      </c>
      <c r="CX24" s="73">
        <v>0</v>
      </c>
      <c r="CY24" s="73">
        <v>0</v>
      </c>
      <c r="CZ24" s="73">
        <v>0</v>
      </c>
      <c r="DA24" s="73">
        <v>0</v>
      </c>
      <c r="DB24" s="73">
        <v>13.846</v>
      </c>
      <c r="DC24" s="73">
        <v>142.81200000000001</v>
      </c>
      <c r="DD24" s="73">
        <v>0</v>
      </c>
      <c r="DE24" s="73">
        <v>0</v>
      </c>
      <c r="DF24" s="73">
        <v>0</v>
      </c>
      <c r="DG24" s="73">
        <v>0</v>
      </c>
      <c r="DH24" s="73">
        <v>0</v>
      </c>
      <c r="DI24" s="73">
        <v>0</v>
      </c>
      <c r="DJ24" s="73">
        <v>1.64</v>
      </c>
      <c r="DK24" s="73">
        <v>0</v>
      </c>
      <c r="DL24" s="73">
        <v>0</v>
      </c>
      <c r="DM24" s="73">
        <v>0</v>
      </c>
      <c r="DN24" s="73">
        <v>0</v>
      </c>
      <c r="DO24" s="73">
        <v>0</v>
      </c>
      <c r="DP24" s="73">
        <v>4.2480000000000002</v>
      </c>
      <c r="DQ24" s="73">
        <v>0</v>
      </c>
      <c r="DR24" s="73">
        <v>0</v>
      </c>
      <c r="DS24" s="73">
        <v>66.918000000000006</v>
      </c>
      <c r="DT24" s="73">
        <v>24.256</v>
      </c>
      <c r="DU24" s="73">
        <v>0</v>
      </c>
      <c r="DV24" s="73">
        <v>0</v>
      </c>
      <c r="DW24" s="73">
        <v>0</v>
      </c>
      <c r="DX24" s="73">
        <v>8.2710000000000008</v>
      </c>
      <c r="DY24" s="73">
        <v>3.0310000000000001</v>
      </c>
      <c r="DZ24" s="73">
        <v>43.238</v>
      </c>
      <c r="EA24" s="73">
        <v>4.6109999999999998</v>
      </c>
      <c r="EB24" s="73">
        <v>14.414</v>
      </c>
      <c r="EC24" s="73">
        <v>5.6390000000000002</v>
      </c>
      <c r="ED24" s="73">
        <v>0</v>
      </c>
      <c r="EE24" s="73">
        <v>0</v>
      </c>
      <c r="EF24" s="73">
        <v>19.969000000000001</v>
      </c>
      <c r="EG24" s="73">
        <v>0</v>
      </c>
      <c r="EH24" s="73">
        <v>17.934000000000001</v>
      </c>
      <c r="EI24" s="73">
        <v>3.1509999999999998</v>
      </c>
      <c r="EJ24" s="73">
        <v>0</v>
      </c>
      <c r="EK24" s="73">
        <v>4.5880000000000001</v>
      </c>
      <c r="EL24" s="73">
        <v>0</v>
      </c>
      <c r="EM24" s="73">
        <v>0</v>
      </c>
      <c r="EN24" s="73">
        <v>0</v>
      </c>
      <c r="EO24" s="73">
        <v>12.95</v>
      </c>
      <c r="EP24" s="73">
        <v>0</v>
      </c>
      <c r="EQ24" s="73">
        <v>5.47</v>
      </c>
      <c r="ER24" s="73">
        <v>0</v>
      </c>
      <c r="ES24" s="73">
        <v>0</v>
      </c>
      <c r="ET24" s="73">
        <v>45.966999999999999</v>
      </c>
      <c r="EU24" s="73">
        <v>42.655000000000001</v>
      </c>
      <c r="EV24" s="73">
        <v>0</v>
      </c>
      <c r="EW24" s="73">
        <v>10.738</v>
      </c>
      <c r="EX24" s="73">
        <v>0</v>
      </c>
      <c r="EY24" s="73">
        <v>0</v>
      </c>
      <c r="EZ24" s="73">
        <v>0</v>
      </c>
      <c r="FA24" s="73">
        <v>0</v>
      </c>
      <c r="FB24" s="73">
        <v>0</v>
      </c>
      <c r="FC24" s="73">
        <v>0</v>
      </c>
      <c r="FD24" s="73">
        <v>0</v>
      </c>
      <c r="FE24" s="73">
        <v>3.3210000000000002</v>
      </c>
      <c r="FF24" s="73">
        <v>0</v>
      </c>
      <c r="FG24" s="73">
        <v>0</v>
      </c>
      <c r="FH24" s="73">
        <v>0</v>
      </c>
      <c r="FI24" s="73">
        <v>0</v>
      </c>
      <c r="FJ24" s="73">
        <v>0</v>
      </c>
      <c r="FK24" s="73">
        <v>0</v>
      </c>
      <c r="FL24" s="73">
        <v>0</v>
      </c>
      <c r="FM24" s="73">
        <v>0</v>
      </c>
      <c r="FN24" s="73">
        <v>38.527000000000001</v>
      </c>
      <c r="FO24" s="73">
        <v>0</v>
      </c>
      <c r="FP24" s="73">
        <v>0</v>
      </c>
      <c r="FQ24" s="73">
        <v>0</v>
      </c>
      <c r="FR24" s="73">
        <v>3.242</v>
      </c>
      <c r="FS24" s="73">
        <v>0.999</v>
      </c>
      <c r="FT24" s="73">
        <v>0</v>
      </c>
      <c r="FU24" s="73">
        <v>0</v>
      </c>
      <c r="FV24" s="73">
        <v>0</v>
      </c>
      <c r="FW24" s="73">
        <v>0</v>
      </c>
      <c r="FX24" s="73">
        <v>2.839</v>
      </c>
      <c r="FY24" s="73">
        <v>1.9</v>
      </c>
      <c r="FZ24" s="73">
        <v>0</v>
      </c>
      <c r="GA24" s="73">
        <v>30.882999999999999</v>
      </c>
      <c r="GB24" s="73">
        <v>0</v>
      </c>
      <c r="GC24" s="73">
        <v>0</v>
      </c>
      <c r="GD24" s="73">
        <v>0</v>
      </c>
      <c r="GE24" s="73">
        <v>0</v>
      </c>
      <c r="GF24" s="73">
        <v>0</v>
      </c>
      <c r="GG24" s="73">
        <v>4.133</v>
      </c>
      <c r="GH24" s="73">
        <v>4.0659999999999998</v>
      </c>
      <c r="GI24" s="73">
        <v>0</v>
      </c>
      <c r="GJ24" s="73">
        <v>5.2320000000000002</v>
      </c>
      <c r="GK24" s="73">
        <v>0</v>
      </c>
      <c r="GL24" s="73">
        <v>8.4819999999999993</v>
      </c>
      <c r="GM24" s="73">
        <v>10.194000000000001</v>
      </c>
      <c r="GN24" s="73">
        <v>0</v>
      </c>
      <c r="GO24" s="73">
        <v>48.042999999999999</v>
      </c>
      <c r="GP24" s="73">
        <v>0</v>
      </c>
      <c r="GQ24" s="73">
        <v>0</v>
      </c>
      <c r="GR24" s="73">
        <v>2.71</v>
      </c>
      <c r="GS24" s="73">
        <v>0</v>
      </c>
      <c r="GT24" s="73">
        <v>65.403000000000006</v>
      </c>
      <c r="GU24" s="73">
        <v>0</v>
      </c>
      <c r="GV24" s="73">
        <v>0</v>
      </c>
      <c r="GW24" s="73">
        <v>0</v>
      </c>
      <c r="GX24" s="73">
        <v>0</v>
      </c>
      <c r="GY24" s="73">
        <v>0</v>
      </c>
      <c r="GZ24" s="73">
        <v>0</v>
      </c>
      <c r="HA24" s="73">
        <v>0</v>
      </c>
      <c r="HB24" s="73">
        <v>0</v>
      </c>
      <c r="HC24" s="73">
        <v>13.846</v>
      </c>
      <c r="HD24" s="73">
        <v>142.81200000000001</v>
      </c>
      <c r="HE24" s="73">
        <v>0</v>
      </c>
      <c r="HF24" s="73">
        <v>1.64</v>
      </c>
      <c r="HG24" s="73">
        <v>0</v>
      </c>
      <c r="HH24" s="73">
        <v>0</v>
      </c>
      <c r="HI24" s="73">
        <v>0</v>
      </c>
      <c r="HJ24" s="73">
        <v>4.2480000000000002</v>
      </c>
      <c r="HK24" s="73">
        <v>228.97</v>
      </c>
      <c r="HL24" s="73">
        <v>51.436999999999998</v>
      </c>
      <c r="HM24" s="73">
        <v>53.393000000000001</v>
      </c>
      <c r="HN24" s="73">
        <v>3.3210000000000002</v>
      </c>
      <c r="HO24" s="73">
        <v>42.768000000000001</v>
      </c>
      <c r="HP24" s="73">
        <v>4.7389999999999999</v>
      </c>
      <c r="HQ24" s="73">
        <v>30.882999999999999</v>
      </c>
      <c r="HR24" s="73">
        <v>0</v>
      </c>
      <c r="HS24" s="73">
        <v>8.1989999999999998</v>
      </c>
      <c r="HT24" s="73">
        <v>13.714</v>
      </c>
      <c r="HU24" s="73">
        <v>10.194000000000001</v>
      </c>
      <c r="HV24" s="73">
        <v>48.042999999999999</v>
      </c>
      <c r="HW24" s="73">
        <v>2.71</v>
      </c>
      <c r="HX24" s="73">
        <v>65.403000000000006</v>
      </c>
      <c r="HY24" s="73">
        <v>156.65799999999999</v>
      </c>
      <c r="HZ24" s="73">
        <v>0</v>
      </c>
      <c r="IA24" s="73">
        <v>1.64</v>
      </c>
      <c r="IB24" s="73">
        <v>0</v>
      </c>
      <c r="IC24" s="73">
        <v>0</v>
      </c>
      <c r="ID24" s="73">
        <v>0</v>
      </c>
      <c r="IE24" s="73">
        <v>4.2480000000000002</v>
      </c>
      <c r="IF24" s="73">
        <v>228.97</v>
      </c>
      <c r="IG24" s="73">
        <v>53.076999999999998</v>
      </c>
      <c r="IH24" s="73">
        <v>53.393000000000001</v>
      </c>
      <c r="II24" s="73">
        <v>3.3210000000000002</v>
      </c>
      <c r="IJ24" s="73">
        <v>42.768000000000001</v>
      </c>
      <c r="IK24" s="73">
        <v>4.7389999999999999</v>
      </c>
      <c r="IL24" s="73">
        <v>30.882999999999999</v>
      </c>
      <c r="IM24" s="73">
        <v>0</v>
      </c>
      <c r="IN24" s="73">
        <v>8.1989999999999998</v>
      </c>
      <c r="IO24" s="73">
        <v>13.714</v>
      </c>
      <c r="IP24" s="73">
        <v>10.194000000000001</v>
      </c>
      <c r="IQ24" s="73">
        <v>48.042999999999999</v>
      </c>
      <c r="IR24" s="73">
        <v>2.71</v>
      </c>
      <c r="IS24" s="73">
        <v>65.403000000000006</v>
      </c>
      <c r="IT24" s="73">
        <v>156.65799999999999</v>
      </c>
      <c r="IU24" s="73">
        <v>0</v>
      </c>
      <c r="IV24" s="74">
        <v>0</v>
      </c>
      <c r="IW24" s="71">
        <v>0</v>
      </c>
      <c r="IX24" s="71">
        <v>0</v>
      </c>
      <c r="IY24" s="71">
        <v>0</v>
      </c>
      <c r="IZ24" s="71">
        <v>0</v>
      </c>
      <c r="JA24" s="71">
        <v>0</v>
      </c>
      <c r="JB24" s="71">
        <v>1</v>
      </c>
      <c r="JC24" s="71">
        <v>0</v>
      </c>
      <c r="JD24" s="71">
        <v>0</v>
      </c>
      <c r="JE24" s="71">
        <v>5</v>
      </c>
      <c r="JF24" s="71">
        <v>2</v>
      </c>
      <c r="JG24" s="71">
        <v>0</v>
      </c>
      <c r="JH24" s="71">
        <v>0</v>
      </c>
      <c r="JI24" s="71">
        <v>0</v>
      </c>
      <c r="JJ24" s="71">
        <v>2</v>
      </c>
      <c r="JK24" s="71">
        <v>1</v>
      </c>
      <c r="JL24" s="71">
        <v>3</v>
      </c>
      <c r="JM24" s="71">
        <v>1</v>
      </c>
      <c r="JN24" s="71">
        <v>2</v>
      </c>
      <c r="JO24" s="71">
        <v>1</v>
      </c>
      <c r="JP24" s="71">
        <v>0</v>
      </c>
      <c r="JQ24" s="71">
        <v>0</v>
      </c>
      <c r="JR24" s="71">
        <v>1</v>
      </c>
      <c r="JS24" s="71">
        <v>0</v>
      </c>
      <c r="JT24" s="71">
        <v>2</v>
      </c>
      <c r="JU24" s="71">
        <v>1</v>
      </c>
      <c r="JV24" s="71">
        <v>0</v>
      </c>
      <c r="JW24" s="71">
        <v>2</v>
      </c>
      <c r="JX24" s="71">
        <v>0</v>
      </c>
      <c r="JY24" s="71">
        <v>0</v>
      </c>
      <c r="JZ24" s="71">
        <v>0</v>
      </c>
      <c r="KA24" s="71">
        <v>1</v>
      </c>
      <c r="KB24" s="71">
        <v>0</v>
      </c>
      <c r="KC24" s="71">
        <v>1</v>
      </c>
      <c r="KD24" s="71">
        <v>0</v>
      </c>
      <c r="KE24" s="71">
        <v>1</v>
      </c>
      <c r="KF24" s="71">
        <v>2</v>
      </c>
      <c r="KG24" s="71">
        <v>4</v>
      </c>
      <c r="KH24" s="71">
        <v>0</v>
      </c>
      <c r="KI24" s="71">
        <v>3</v>
      </c>
      <c r="KJ24" s="71">
        <v>0</v>
      </c>
      <c r="KK24" s="71">
        <v>0</v>
      </c>
      <c r="KL24" s="71">
        <v>0</v>
      </c>
      <c r="KM24" s="71">
        <v>0</v>
      </c>
      <c r="KN24" s="71">
        <v>0</v>
      </c>
      <c r="KO24" s="71">
        <v>0</v>
      </c>
      <c r="KP24" s="71">
        <v>0</v>
      </c>
      <c r="KQ24" s="71">
        <v>1</v>
      </c>
      <c r="KR24" s="71">
        <v>0</v>
      </c>
      <c r="KS24" s="71">
        <v>0</v>
      </c>
      <c r="KT24" s="71">
        <v>0</v>
      </c>
      <c r="KU24" s="71">
        <v>0</v>
      </c>
      <c r="KV24" s="71">
        <v>0</v>
      </c>
      <c r="KW24" s="71">
        <v>0</v>
      </c>
      <c r="KX24" s="71">
        <v>0</v>
      </c>
      <c r="KY24" s="71">
        <v>0</v>
      </c>
      <c r="KZ24" s="71">
        <v>9</v>
      </c>
      <c r="LA24" s="71">
        <v>0</v>
      </c>
      <c r="LB24" s="71">
        <v>0</v>
      </c>
      <c r="LC24" s="71">
        <v>0</v>
      </c>
      <c r="LD24" s="71">
        <v>1</v>
      </c>
      <c r="LE24" s="71">
        <v>1</v>
      </c>
      <c r="LF24" s="71">
        <v>0</v>
      </c>
      <c r="LG24" s="71">
        <v>0</v>
      </c>
      <c r="LH24" s="71">
        <v>0</v>
      </c>
      <c r="LI24" s="71">
        <v>0</v>
      </c>
      <c r="LJ24" s="71">
        <v>1</v>
      </c>
      <c r="LK24" s="71">
        <v>1</v>
      </c>
      <c r="LL24" s="71">
        <v>0</v>
      </c>
      <c r="LM24" s="71">
        <v>7</v>
      </c>
      <c r="LN24" s="71">
        <v>0</v>
      </c>
      <c r="LO24" s="71">
        <v>0</v>
      </c>
      <c r="LP24" s="71">
        <v>0</v>
      </c>
      <c r="LQ24" s="71">
        <v>0</v>
      </c>
      <c r="LR24" s="71">
        <v>0</v>
      </c>
      <c r="LS24" s="71">
        <v>1</v>
      </c>
      <c r="LT24" s="71">
        <v>1</v>
      </c>
      <c r="LU24" s="71">
        <v>0</v>
      </c>
      <c r="LV24" s="71">
        <v>1</v>
      </c>
      <c r="LW24" s="71">
        <v>0</v>
      </c>
      <c r="LX24" s="71">
        <v>1</v>
      </c>
      <c r="LY24" s="71">
        <v>2</v>
      </c>
      <c r="LZ24" s="71">
        <v>0</v>
      </c>
      <c r="MA24" s="71">
        <v>7</v>
      </c>
      <c r="MB24" s="71">
        <v>0</v>
      </c>
      <c r="MC24" s="71">
        <v>0</v>
      </c>
      <c r="MD24" s="71">
        <v>1</v>
      </c>
      <c r="ME24" s="71">
        <v>0</v>
      </c>
      <c r="MF24" s="71">
        <v>2</v>
      </c>
      <c r="MG24" s="71">
        <v>0</v>
      </c>
      <c r="MH24" s="71">
        <v>0</v>
      </c>
      <c r="MI24" s="71">
        <v>0</v>
      </c>
      <c r="MJ24" s="71">
        <v>0</v>
      </c>
      <c r="MK24" s="71">
        <v>0</v>
      </c>
      <c r="ML24" s="71">
        <v>0</v>
      </c>
      <c r="MM24" s="71">
        <v>0</v>
      </c>
      <c r="MN24" s="71">
        <v>0</v>
      </c>
      <c r="MO24" s="71">
        <v>3</v>
      </c>
      <c r="MP24" s="71">
        <v>4</v>
      </c>
      <c r="MQ24" s="71">
        <v>0</v>
      </c>
      <c r="MR24" s="71">
        <v>0</v>
      </c>
      <c r="MS24" s="71">
        <v>0</v>
      </c>
      <c r="MT24" s="71">
        <v>0</v>
      </c>
      <c r="MU24" s="71">
        <v>0</v>
      </c>
      <c r="MV24" s="71">
        <v>0</v>
      </c>
      <c r="MW24" s="71">
        <v>1</v>
      </c>
      <c r="MX24" s="71">
        <v>0</v>
      </c>
      <c r="MY24" s="71">
        <v>0</v>
      </c>
      <c r="MZ24" s="71">
        <v>0</v>
      </c>
      <c r="NA24" s="71">
        <v>0</v>
      </c>
      <c r="NB24" s="71">
        <v>0</v>
      </c>
      <c r="NC24" s="71">
        <v>1</v>
      </c>
      <c r="ND24" s="71">
        <v>0</v>
      </c>
      <c r="NE24" s="71">
        <v>0</v>
      </c>
      <c r="NF24" s="71">
        <v>5</v>
      </c>
      <c r="NG24" s="71">
        <v>2</v>
      </c>
      <c r="NH24" s="71">
        <v>0</v>
      </c>
      <c r="NI24" s="71">
        <v>0</v>
      </c>
      <c r="NJ24" s="71">
        <v>0</v>
      </c>
      <c r="NK24" s="71">
        <v>2</v>
      </c>
      <c r="NL24" s="71">
        <v>1</v>
      </c>
      <c r="NM24" s="71">
        <v>3</v>
      </c>
      <c r="NN24" s="71">
        <v>1</v>
      </c>
      <c r="NO24" s="71">
        <v>2</v>
      </c>
      <c r="NP24" s="71">
        <v>1</v>
      </c>
      <c r="NQ24" s="71">
        <v>0</v>
      </c>
      <c r="NR24" s="71">
        <v>0</v>
      </c>
      <c r="NS24" s="71">
        <v>1</v>
      </c>
      <c r="NT24" s="71">
        <v>0</v>
      </c>
      <c r="NU24" s="71">
        <v>2</v>
      </c>
      <c r="NV24" s="71">
        <v>1</v>
      </c>
      <c r="NW24" s="71">
        <v>0</v>
      </c>
      <c r="NX24" s="71">
        <v>2</v>
      </c>
      <c r="NY24" s="71">
        <v>0</v>
      </c>
      <c r="NZ24" s="71">
        <v>0</v>
      </c>
      <c r="OA24" s="71">
        <v>0</v>
      </c>
      <c r="OB24" s="71">
        <v>1</v>
      </c>
      <c r="OC24" s="71">
        <v>0</v>
      </c>
      <c r="OD24" s="71">
        <v>1</v>
      </c>
      <c r="OE24" s="71">
        <v>0</v>
      </c>
      <c r="OF24" s="71">
        <v>0</v>
      </c>
      <c r="OG24" s="71">
        <v>2</v>
      </c>
      <c r="OH24" s="71">
        <v>4</v>
      </c>
      <c r="OI24" s="71">
        <v>0</v>
      </c>
      <c r="OJ24" s="71">
        <v>3</v>
      </c>
      <c r="OK24" s="71">
        <v>0</v>
      </c>
      <c r="OL24" s="71">
        <v>0</v>
      </c>
      <c r="OM24" s="71">
        <v>0</v>
      </c>
      <c r="ON24" s="71">
        <v>0</v>
      </c>
      <c r="OO24" s="71">
        <v>0</v>
      </c>
      <c r="OP24" s="71">
        <v>0</v>
      </c>
      <c r="OQ24" s="71">
        <v>0</v>
      </c>
      <c r="OR24" s="71">
        <v>1</v>
      </c>
      <c r="OS24" s="71">
        <v>0</v>
      </c>
      <c r="OT24" s="71">
        <v>0</v>
      </c>
      <c r="OU24" s="71">
        <v>0</v>
      </c>
      <c r="OV24" s="71">
        <v>0</v>
      </c>
      <c r="OW24" s="71">
        <v>0</v>
      </c>
      <c r="OX24" s="71">
        <v>0</v>
      </c>
      <c r="OY24" s="71">
        <v>0</v>
      </c>
      <c r="OZ24" s="71">
        <v>0</v>
      </c>
      <c r="PA24" s="71">
        <v>9</v>
      </c>
      <c r="PB24" s="71">
        <v>0</v>
      </c>
      <c r="PC24" s="71">
        <v>0</v>
      </c>
      <c r="PD24" s="71">
        <v>0</v>
      </c>
      <c r="PE24" s="71">
        <v>1</v>
      </c>
      <c r="PF24" s="71">
        <v>1</v>
      </c>
      <c r="PG24" s="71">
        <v>0</v>
      </c>
      <c r="PH24" s="71">
        <v>0</v>
      </c>
      <c r="PI24" s="71">
        <v>0</v>
      </c>
      <c r="PJ24" s="71">
        <v>0</v>
      </c>
      <c r="PK24" s="71">
        <v>1</v>
      </c>
      <c r="PL24" s="71">
        <v>1</v>
      </c>
      <c r="PM24" s="71">
        <v>0</v>
      </c>
      <c r="PN24" s="71">
        <v>7</v>
      </c>
      <c r="PO24" s="71">
        <v>0</v>
      </c>
      <c r="PP24" s="71">
        <v>0</v>
      </c>
      <c r="PQ24" s="71">
        <v>0</v>
      </c>
      <c r="PR24" s="71">
        <v>0</v>
      </c>
      <c r="PS24" s="71">
        <v>0</v>
      </c>
      <c r="PT24" s="71">
        <v>1</v>
      </c>
      <c r="PU24" s="71">
        <v>1</v>
      </c>
      <c r="PV24" s="71">
        <v>0</v>
      </c>
      <c r="PW24" s="71">
        <v>1</v>
      </c>
      <c r="PX24" s="71">
        <v>0</v>
      </c>
      <c r="PY24" s="71">
        <v>1</v>
      </c>
      <c r="PZ24" s="71">
        <v>2</v>
      </c>
      <c r="QA24" s="71">
        <v>0</v>
      </c>
      <c r="QB24" s="71">
        <v>7</v>
      </c>
      <c r="QC24" s="71">
        <v>0</v>
      </c>
      <c r="QD24" s="71">
        <v>0</v>
      </c>
      <c r="QE24" s="71">
        <v>1</v>
      </c>
      <c r="QF24" s="71">
        <v>0</v>
      </c>
      <c r="QG24" s="71">
        <v>2</v>
      </c>
      <c r="QH24" s="71">
        <v>0</v>
      </c>
      <c r="QI24" s="71">
        <v>0</v>
      </c>
      <c r="QJ24" s="71">
        <v>0</v>
      </c>
      <c r="QK24" s="71">
        <v>0</v>
      </c>
      <c r="QL24" s="71">
        <v>0</v>
      </c>
      <c r="QM24" s="71">
        <v>0</v>
      </c>
      <c r="QN24" s="71">
        <v>0</v>
      </c>
      <c r="QO24" s="71">
        <v>0</v>
      </c>
      <c r="QP24" s="71">
        <v>3</v>
      </c>
      <c r="QQ24" s="71">
        <v>4</v>
      </c>
      <c r="QR24" s="71">
        <v>0</v>
      </c>
      <c r="QS24" s="71">
        <v>1</v>
      </c>
      <c r="QT24" s="71">
        <v>0</v>
      </c>
      <c r="QU24" s="71">
        <v>0</v>
      </c>
      <c r="QV24" s="71">
        <v>0</v>
      </c>
      <c r="QW24" s="71">
        <v>1</v>
      </c>
      <c r="QX24" s="71">
        <v>24</v>
      </c>
      <c r="QY24" s="71">
        <v>3</v>
      </c>
      <c r="QZ24" s="71">
        <v>7</v>
      </c>
      <c r="RA24" s="71">
        <v>1</v>
      </c>
      <c r="RB24" s="71">
        <v>11</v>
      </c>
      <c r="RC24" s="71">
        <v>2</v>
      </c>
      <c r="RD24" s="71">
        <v>7</v>
      </c>
      <c r="RE24" s="71">
        <v>0</v>
      </c>
      <c r="RF24" s="71">
        <v>2</v>
      </c>
      <c r="RG24" s="71">
        <v>2</v>
      </c>
      <c r="RH24" s="71">
        <v>2</v>
      </c>
      <c r="RI24" s="71">
        <v>7</v>
      </c>
      <c r="RJ24" s="71">
        <v>1</v>
      </c>
      <c r="RK24" s="71">
        <v>2</v>
      </c>
      <c r="RL24" s="71">
        <v>7</v>
      </c>
      <c r="RM24" s="71">
        <v>0</v>
      </c>
      <c r="RN24" s="71">
        <v>1</v>
      </c>
      <c r="RO24" s="71">
        <v>0</v>
      </c>
      <c r="RP24" s="71">
        <v>0</v>
      </c>
      <c r="RQ24" s="71">
        <v>0</v>
      </c>
      <c r="RR24" s="71">
        <v>1</v>
      </c>
      <c r="RS24" s="71">
        <v>24</v>
      </c>
      <c r="RT24" s="71">
        <v>4</v>
      </c>
      <c r="RU24" s="71">
        <v>7</v>
      </c>
      <c r="RV24" s="71">
        <v>1</v>
      </c>
      <c r="RW24" s="71">
        <v>11</v>
      </c>
      <c r="RX24" s="71">
        <v>2</v>
      </c>
      <c r="RY24" s="71">
        <v>7</v>
      </c>
      <c r="RZ24" s="71">
        <v>0</v>
      </c>
      <c r="SA24" s="71">
        <v>2</v>
      </c>
      <c r="SB24" s="71">
        <v>2</v>
      </c>
      <c r="SC24" s="71">
        <v>2</v>
      </c>
      <c r="SD24" s="71">
        <v>7</v>
      </c>
      <c r="SE24" s="71">
        <v>1</v>
      </c>
      <c r="SF24" s="71">
        <v>2</v>
      </c>
      <c r="SG24" s="71">
        <v>7</v>
      </c>
      <c r="SH24" s="71">
        <v>0</v>
      </c>
    </row>
    <row r="25" spans="1:502">
      <c r="A25" s="16" t="s">
        <v>1765</v>
      </c>
      <c r="B25" s="70">
        <v>17</v>
      </c>
      <c r="C25" s="70">
        <v>17</v>
      </c>
      <c r="D25" s="70">
        <v>1</v>
      </c>
      <c r="E25" s="70">
        <v>2020</v>
      </c>
      <c r="F25" s="70" t="s">
        <v>159</v>
      </c>
      <c r="G25" s="1073" t="s">
        <v>1748</v>
      </c>
      <c r="H25" s="70" t="s">
        <v>1749</v>
      </c>
      <c r="I25" s="1066"/>
      <c r="J25" s="73">
        <v>0</v>
      </c>
      <c r="K25" s="73">
        <v>0</v>
      </c>
      <c r="L25" s="73">
        <v>0</v>
      </c>
      <c r="M25" s="73">
        <v>0</v>
      </c>
      <c r="N25" s="73">
        <v>0</v>
      </c>
      <c r="O25" s="73">
        <v>4.1550000000000002</v>
      </c>
      <c r="P25" s="73">
        <v>0</v>
      </c>
      <c r="Q25" s="73">
        <v>0</v>
      </c>
      <c r="R25" s="73">
        <v>58.953000000000003</v>
      </c>
      <c r="S25" s="73">
        <v>21.552</v>
      </c>
      <c r="T25" s="73">
        <v>0</v>
      </c>
      <c r="U25" s="73">
        <v>0</v>
      </c>
      <c r="V25" s="73">
        <v>0</v>
      </c>
      <c r="W25" s="73">
        <v>8.157</v>
      </c>
      <c r="X25" s="73">
        <v>0</v>
      </c>
      <c r="Y25" s="73">
        <v>39.319000000000003</v>
      </c>
      <c r="Z25" s="73">
        <v>4.133</v>
      </c>
      <c r="AA25" s="73">
        <v>12.194000000000001</v>
      </c>
      <c r="AB25" s="73">
        <v>7.5190000000000001</v>
      </c>
      <c r="AC25" s="73">
        <v>0</v>
      </c>
      <c r="AD25" s="73">
        <v>0</v>
      </c>
      <c r="AE25" s="73">
        <v>16.257000000000001</v>
      </c>
      <c r="AF25" s="73">
        <v>0</v>
      </c>
      <c r="AG25" s="73">
        <v>15.334</v>
      </c>
      <c r="AH25" s="73">
        <v>2.629</v>
      </c>
      <c r="AI25" s="73">
        <v>0</v>
      </c>
      <c r="AJ25" s="73">
        <v>4.2279999999999998</v>
      </c>
      <c r="AK25" s="73">
        <v>0</v>
      </c>
      <c r="AL25" s="73">
        <v>0</v>
      </c>
      <c r="AM25" s="73">
        <v>0</v>
      </c>
      <c r="AN25" s="73">
        <v>11.307</v>
      </c>
      <c r="AO25" s="73">
        <v>0</v>
      </c>
      <c r="AP25" s="73">
        <v>5.4989999999999997</v>
      </c>
      <c r="AQ25" s="73">
        <v>0</v>
      </c>
      <c r="AR25" s="73">
        <v>1.2669999999999999</v>
      </c>
      <c r="AS25" s="73">
        <v>40.773000000000003</v>
      </c>
      <c r="AT25" s="73">
        <v>43.683</v>
      </c>
      <c r="AU25" s="73">
        <v>0</v>
      </c>
      <c r="AV25" s="73">
        <v>13.394</v>
      </c>
      <c r="AW25" s="73">
        <v>0</v>
      </c>
      <c r="AX25" s="73">
        <v>0</v>
      </c>
      <c r="AY25" s="73">
        <v>0</v>
      </c>
      <c r="AZ25" s="73">
        <v>0</v>
      </c>
      <c r="BA25" s="73">
        <v>0</v>
      </c>
      <c r="BB25" s="73">
        <v>0</v>
      </c>
      <c r="BC25" s="73">
        <v>0</v>
      </c>
      <c r="BD25" s="73">
        <v>3.1419999999999999</v>
      </c>
      <c r="BE25" s="73">
        <v>0</v>
      </c>
      <c r="BF25" s="73">
        <v>0</v>
      </c>
      <c r="BG25" s="73">
        <v>2.282</v>
      </c>
      <c r="BH25" s="73">
        <v>0</v>
      </c>
      <c r="BI25" s="73">
        <v>0</v>
      </c>
      <c r="BJ25" s="73">
        <v>0</v>
      </c>
      <c r="BK25" s="73">
        <v>0</v>
      </c>
      <c r="BL25" s="73">
        <v>0</v>
      </c>
      <c r="BM25" s="73">
        <v>35.851999999999997</v>
      </c>
      <c r="BN25" s="73">
        <v>0</v>
      </c>
      <c r="BO25" s="73">
        <v>0</v>
      </c>
      <c r="BP25" s="73">
        <v>0</v>
      </c>
      <c r="BQ25" s="73">
        <v>2.8889999999999998</v>
      </c>
      <c r="BR25" s="73">
        <v>0</v>
      </c>
      <c r="BS25" s="73">
        <v>0</v>
      </c>
      <c r="BT25" s="73">
        <v>0</v>
      </c>
      <c r="BU25" s="73">
        <v>0</v>
      </c>
      <c r="BV25" s="73">
        <v>0</v>
      </c>
      <c r="BW25" s="73">
        <v>2.67</v>
      </c>
      <c r="BX25" s="73">
        <v>1.9379999999999999</v>
      </c>
      <c r="BY25" s="73">
        <v>0</v>
      </c>
      <c r="BZ25" s="73">
        <v>23.422999999999998</v>
      </c>
      <c r="CA25" s="73">
        <v>0</v>
      </c>
      <c r="CB25" s="73">
        <v>0</v>
      </c>
      <c r="CC25" s="73">
        <v>0</v>
      </c>
      <c r="CD25" s="73">
        <v>0</v>
      </c>
      <c r="CE25" s="73">
        <v>0</v>
      </c>
      <c r="CF25" s="73">
        <v>3.16</v>
      </c>
      <c r="CG25" s="73">
        <v>0</v>
      </c>
      <c r="CH25" s="73">
        <v>0</v>
      </c>
      <c r="CI25" s="73">
        <v>4.585</v>
      </c>
      <c r="CJ25" s="73">
        <v>0</v>
      </c>
      <c r="CK25" s="73">
        <v>9.3510000000000009</v>
      </c>
      <c r="CL25" s="73">
        <v>8.423</v>
      </c>
      <c r="CM25" s="73">
        <v>0</v>
      </c>
      <c r="CN25" s="73">
        <v>46.381</v>
      </c>
      <c r="CO25" s="73">
        <v>0</v>
      </c>
      <c r="CP25" s="73">
        <v>0</v>
      </c>
      <c r="CQ25" s="73">
        <v>3.234</v>
      </c>
      <c r="CR25" s="73">
        <v>0</v>
      </c>
      <c r="CS25" s="73">
        <v>215.209</v>
      </c>
      <c r="CT25" s="73">
        <v>0</v>
      </c>
      <c r="CU25" s="73">
        <v>0</v>
      </c>
      <c r="CV25" s="73">
        <v>0</v>
      </c>
      <c r="CW25" s="73">
        <v>0</v>
      </c>
      <c r="CX25" s="73">
        <v>0</v>
      </c>
      <c r="CY25" s="73">
        <v>0</v>
      </c>
      <c r="CZ25" s="73">
        <v>0</v>
      </c>
      <c r="DA25" s="73">
        <v>0</v>
      </c>
      <c r="DB25" s="73">
        <v>14.294</v>
      </c>
      <c r="DC25" s="73">
        <v>5.3129999999999997</v>
      </c>
      <c r="DD25" s="73">
        <v>0</v>
      </c>
      <c r="DE25" s="73">
        <v>0</v>
      </c>
      <c r="DF25" s="73">
        <v>0</v>
      </c>
      <c r="DG25" s="73">
        <v>0</v>
      </c>
      <c r="DH25" s="73">
        <v>0</v>
      </c>
      <c r="DI25" s="73">
        <v>0</v>
      </c>
      <c r="DJ25" s="73">
        <v>1.2669999999999999</v>
      </c>
      <c r="DK25" s="73">
        <v>0</v>
      </c>
      <c r="DL25" s="73">
        <v>0</v>
      </c>
      <c r="DM25" s="73">
        <v>0</v>
      </c>
      <c r="DN25" s="73">
        <v>0</v>
      </c>
      <c r="DO25" s="73">
        <v>0</v>
      </c>
      <c r="DP25" s="73">
        <v>4.1550000000000002</v>
      </c>
      <c r="DQ25" s="73">
        <v>0</v>
      </c>
      <c r="DR25" s="73">
        <v>0</v>
      </c>
      <c r="DS25" s="73">
        <v>58.953000000000003</v>
      </c>
      <c r="DT25" s="73">
        <v>21.552</v>
      </c>
      <c r="DU25" s="73">
        <v>0</v>
      </c>
      <c r="DV25" s="73">
        <v>0</v>
      </c>
      <c r="DW25" s="73">
        <v>0</v>
      </c>
      <c r="DX25" s="73">
        <v>8.157</v>
      </c>
      <c r="DY25" s="73">
        <v>0</v>
      </c>
      <c r="DZ25" s="73">
        <v>39.319000000000003</v>
      </c>
      <c r="EA25" s="73">
        <v>4.133</v>
      </c>
      <c r="EB25" s="73">
        <v>12.194000000000001</v>
      </c>
      <c r="EC25" s="73">
        <v>7.5190000000000001</v>
      </c>
      <c r="ED25" s="73">
        <v>0</v>
      </c>
      <c r="EE25" s="73">
        <v>0</v>
      </c>
      <c r="EF25" s="73">
        <v>16.257000000000001</v>
      </c>
      <c r="EG25" s="73">
        <v>0</v>
      </c>
      <c r="EH25" s="73">
        <v>15.334</v>
      </c>
      <c r="EI25" s="73">
        <v>2.629</v>
      </c>
      <c r="EJ25" s="73">
        <v>0</v>
      </c>
      <c r="EK25" s="73">
        <v>4.2279999999999998</v>
      </c>
      <c r="EL25" s="73">
        <v>0</v>
      </c>
      <c r="EM25" s="73">
        <v>0</v>
      </c>
      <c r="EN25" s="73">
        <v>0</v>
      </c>
      <c r="EO25" s="73">
        <v>11.307</v>
      </c>
      <c r="EP25" s="73">
        <v>0</v>
      </c>
      <c r="EQ25" s="73">
        <v>5.4989999999999997</v>
      </c>
      <c r="ER25" s="73">
        <v>0</v>
      </c>
      <c r="ES25" s="73">
        <v>0</v>
      </c>
      <c r="ET25" s="73">
        <v>40.773000000000003</v>
      </c>
      <c r="EU25" s="73">
        <v>43.683</v>
      </c>
      <c r="EV25" s="73">
        <v>0</v>
      </c>
      <c r="EW25" s="73">
        <v>13.394</v>
      </c>
      <c r="EX25" s="73">
        <v>0</v>
      </c>
      <c r="EY25" s="73">
        <v>0</v>
      </c>
      <c r="EZ25" s="73">
        <v>0</v>
      </c>
      <c r="FA25" s="73">
        <v>0</v>
      </c>
      <c r="FB25" s="73">
        <v>0</v>
      </c>
      <c r="FC25" s="73">
        <v>0</v>
      </c>
      <c r="FD25" s="73">
        <v>0</v>
      </c>
      <c r="FE25" s="73">
        <v>3.1419999999999999</v>
      </c>
      <c r="FF25" s="73">
        <v>0</v>
      </c>
      <c r="FG25" s="73">
        <v>0</v>
      </c>
      <c r="FH25" s="73">
        <v>2.282</v>
      </c>
      <c r="FI25" s="73">
        <v>0</v>
      </c>
      <c r="FJ25" s="73">
        <v>0</v>
      </c>
      <c r="FK25" s="73">
        <v>0</v>
      </c>
      <c r="FL25" s="73">
        <v>0</v>
      </c>
      <c r="FM25" s="73">
        <v>0</v>
      </c>
      <c r="FN25" s="73">
        <v>35.851999999999997</v>
      </c>
      <c r="FO25" s="73">
        <v>0</v>
      </c>
      <c r="FP25" s="73">
        <v>0</v>
      </c>
      <c r="FQ25" s="73">
        <v>0</v>
      </c>
      <c r="FR25" s="73">
        <v>2.8889999999999998</v>
      </c>
      <c r="FS25" s="73">
        <v>0</v>
      </c>
      <c r="FT25" s="73">
        <v>0</v>
      </c>
      <c r="FU25" s="73">
        <v>0</v>
      </c>
      <c r="FV25" s="73">
        <v>0</v>
      </c>
      <c r="FW25" s="73">
        <v>0</v>
      </c>
      <c r="FX25" s="73">
        <v>2.67</v>
      </c>
      <c r="FY25" s="73">
        <v>1.9379999999999999</v>
      </c>
      <c r="FZ25" s="73">
        <v>0</v>
      </c>
      <c r="GA25" s="73">
        <v>23.422999999999998</v>
      </c>
      <c r="GB25" s="73">
        <v>0</v>
      </c>
      <c r="GC25" s="73">
        <v>0</v>
      </c>
      <c r="GD25" s="73">
        <v>0</v>
      </c>
      <c r="GE25" s="73">
        <v>0</v>
      </c>
      <c r="GF25" s="73">
        <v>0</v>
      </c>
      <c r="GG25" s="73">
        <v>3.16</v>
      </c>
      <c r="GH25" s="73">
        <v>0</v>
      </c>
      <c r="GI25" s="73">
        <v>0</v>
      </c>
      <c r="GJ25" s="73">
        <v>4.585</v>
      </c>
      <c r="GK25" s="73">
        <v>0</v>
      </c>
      <c r="GL25" s="73">
        <v>9.3510000000000009</v>
      </c>
      <c r="GM25" s="73">
        <v>8.423</v>
      </c>
      <c r="GN25" s="73">
        <v>0</v>
      </c>
      <c r="GO25" s="73">
        <v>46.381</v>
      </c>
      <c r="GP25" s="73">
        <v>0</v>
      </c>
      <c r="GQ25" s="73">
        <v>0</v>
      </c>
      <c r="GR25" s="73">
        <v>3.234</v>
      </c>
      <c r="GS25" s="73">
        <v>0</v>
      </c>
      <c r="GT25" s="73">
        <v>215.209</v>
      </c>
      <c r="GU25" s="73">
        <v>0</v>
      </c>
      <c r="GV25" s="73">
        <v>0</v>
      </c>
      <c r="GW25" s="73">
        <v>0</v>
      </c>
      <c r="GX25" s="73">
        <v>0</v>
      </c>
      <c r="GY25" s="73">
        <v>0</v>
      </c>
      <c r="GZ25" s="73">
        <v>0</v>
      </c>
      <c r="HA25" s="73">
        <v>0</v>
      </c>
      <c r="HB25" s="73">
        <v>0</v>
      </c>
      <c r="HC25" s="73">
        <v>14.294</v>
      </c>
      <c r="HD25" s="73">
        <v>5.3129999999999997</v>
      </c>
      <c r="HE25" s="73">
        <v>0</v>
      </c>
      <c r="HF25" s="73">
        <v>1.2669999999999999</v>
      </c>
      <c r="HG25" s="73">
        <v>0</v>
      </c>
      <c r="HH25" s="73">
        <v>0</v>
      </c>
      <c r="HI25" s="73">
        <v>0</v>
      </c>
      <c r="HJ25" s="73">
        <v>4.1550000000000002</v>
      </c>
      <c r="HK25" s="73">
        <v>201.58199999999999</v>
      </c>
      <c r="HL25" s="73">
        <v>46.271999999999998</v>
      </c>
      <c r="HM25" s="73">
        <v>57.076999999999998</v>
      </c>
      <c r="HN25" s="73">
        <v>3.1419999999999999</v>
      </c>
      <c r="HO25" s="73">
        <v>41.023000000000003</v>
      </c>
      <c r="HP25" s="73">
        <v>4.6079999999999997</v>
      </c>
      <c r="HQ25" s="73">
        <v>23.422999999999998</v>
      </c>
      <c r="HR25" s="73">
        <v>0</v>
      </c>
      <c r="HS25" s="73">
        <v>3.16</v>
      </c>
      <c r="HT25" s="73">
        <v>13.936</v>
      </c>
      <c r="HU25" s="73">
        <v>8.423</v>
      </c>
      <c r="HV25" s="73">
        <v>46.381</v>
      </c>
      <c r="HW25" s="73">
        <v>3.234</v>
      </c>
      <c r="HX25" s="73">
        <v>215.209</v>
      </c>
      <c r="HY25" s="73">
        <v>19.606999999999999</v>
      </c>
      <c r="HZ25" s="73">
        <v>0</v>
      </c>
      <c r="IA25" s="73">
        <v>1.2669999999999999</v>
      </c>
      <c r="IB25" s="73">
        <v>0</v>
      </c>
      <c r="IC25" s="73">
        <v>0</v>
      </c>
      <c r="ID25" s="73">
        <v>0</v>
      </c>
      <c r="IE25" s="73">
        <v>4.1550000000000002</v>
      </c>
      <c r="IF25" s="73">
        <v>201.58199999999999</v>
      </c>
      <c r="IG25" s="73">
        <v>47.539000000000001</v>
      </c>
      <c r="IH25" s="73">
        <v>57.076999999999998</v>
      </c>
      <c r="II25" s="73">
        <v>3.1419999999999999</v>
      </c>
      <c r="IJ25" s="73">
        <v>41.023000000000003</v>
      </c>
      <c r="IK25" s="73">
        <v>4.6079999999999997</v>
      </c>
      <c r="IL25" s="73">
        <v>23.422999999999998</v>
      </c>
      <c r="IM25" s="73">
        <v>0</v>
      </c>
      <c r="IN25" s="73">
        <v>3.16</v>
      </c>
      <c r="IO25" s="73">
        <v>13.936</v>
      </c>
      <c r="IP25" s="73">
        <v>8.423</v>
      </c>
      <c r="IQ25" s="73">
        <v>46.381</v>
      </c>
      <c r="IR25" s="73">
        <v>3.234</v>
      </c>
      <c r="IS25" s="73">
        <v>215.209</v>
      </c>
      <c r="IT25" s="73">
        <v>19.606999999999999</v>
      </c>
      <c r="IU25" s="73">
        <v>0</v>
      </c>
      <c r="IV25" s="74">
        <v>0</v>
      </c>
      <c r="IW25" s="71">
        <v>0</v>
      </c>
      <c r="IX25" s="71">
        <v>0</v>
      </c>
      <c r="IY25" s="71">
        <v>0</v>
      </c>
      <c r="IZ25" s="71">
        <v>0</v>
      </c>
      <c r="JA25" s="71">
        <v>0</v>
      </c>
      <c r="JB25" s="71">
        <v>1</v>
      </c>
      <c r="JC25" s="71">
        <v>0</v>
      </c>
      <c r="JD25" s="71">
        <v>0</v>
      </c>
      <c r="JE25" s="71">
        <v>4</v>
      </c>
      <c r="JF25" s="71">
        <v>2</v>
      </c>
      <c r="JG25" s="71">
        <v>0</v>
      </c>
      <c r="JH25" s="71">
        <v>0</v>
      </c>
      <c r="JI25" s="71">
        <v>0</v>
      </c>
      <c r="JJ25" s="71">
        <v>2</v>
      </c>
      <c r="JK25" s="71">
        <v>0</v>
      </c>
      <c r="JL25" s="71">
        <v>3</v>
      </c>
      <c r="JM25" s="71">
        <v>1</v>
      </c>
      <c r="JN25" s="71">
        <v>2</v>
      </c>
      <c r="JO25" s="71">
        <v>1</v>
      </c>
      <c r="JP25" s="71">
        <v>0</v>
      </c>
      <c r="JQ25" s="71">
        <v>0</v>
      </c>
      <c r="JR25" s="71">
        <v>1</v>
      </c>
      <c r="JS25" s="71">
        <v>0</v>
      </c>
      <c r="JT25" s="71">
        <v>2</v>
      </c>
      <c r="JU25" s="71">
        <v>1</v>
      </c>
      <c r="JV25" s="71">
        <v>0</v>
      </c>
      <c r="JW25" s="71">
        <v>2</v>
      </c>
      <c r="JX25" s="71">
        <v>0</v>
      </c>
      <c r="JY25" s="71">
        <v>0</v>
      </c>
      <c r="JZ25" s="71">
        <v>0</v>
      </c>
      <c r="KA25" s="71">
        <v>1</v>
      </c>
      <c r="KB25" s="71">
        <v>0</v>
      </c>
      <c r="KC25" s="71">
        <v>1</v>
      </c>
      <c r="KD25" s="71">
        <v>0</v>
      </c>
      <c r="KE25" s="71">
        <v>1</v>
      </c>
      <c r="KF25" s="71">
        <v>2</v>
      </c>
      <c r="KG25" s="71">
        <v>4</v>
      </c>
      <c r="KH25" s="71">
        <v>0</v>
      </c>
      <c r="KI25" s="71">
        <v>4</v>
      </c>
      <c r="KJ25" s="71">
        <v>0</v>
      </c>
      <c r="KK25" s="71">
        <v>0</v>
      </c>
      <c r="KL25" s="71">
        <v>0</v>
      </c>
      <c r="KM25" s="71">
        <v>0</v>
      </c>
      <c r="KN25" s="71">
        <v>0</v>
      </c>
      <c r="KO25" s="71">
        <v>0</v>
      </c>
      <c r="KP25" s="71">
        <v>0</v>
      </c>
      <c r="KQ25" s="71">
        <v>1</v>
      </c>
      <c r="KR25" s="71">
        <v>0</v>
      </c>
      <c r="KS25" s="71">
        <v>0</v>
      </c>
      <c r="KT25" s="71">
        <v>1</v>
      </c>
      <c r="KU25" s="71">
        <v>0</v>
      </c>
      <c r="KV25" s="71">
        <v>0</v>
      </c>
      <c r="KW25" s="71">
        <v>0</v>
      </c>
      <c r="KX25" s="71">
        <v>0</v>
      </c>
      <c r="KY25" s="71">
        <v>0</v>
      </c>
      <c r="KZ25" s="71">
        <v>9</v>
      </c>
      <c r="LA25" s="71">
        <v>0</v>
      </c>
      <c r="LB25" s="71">
        <v>0</v>
      </c>
      <c r="LC25" s="71">
        <v>0</v>
      </c>
      <c r="LD25" s="71">
        <v>1</v>
      </c>
      <c r="LE25" s="71">
        <v>0</v>
      </c>
      <c r="LF25" s="71">
        <v>0</v>
      </c>
      <c r="LG25" s="71">
        <v>0</v>
      </c>
      <c r="LH25" s="71">
        <v>0</v>
      </c>
      <c r="LI25" s="71">
        <v>0</v>
      </c>
      <c r="LJ25" s="71">
        <v>1</v>
      </c>
      <c r="LK25" s="71">
        <v>1</v>
      </c>
      <c r="LL25" s="71">
        <v>0</v>
      </c>
      <c r="LM25" s="71">
        <v>6</v>
      </c>
      <c r="LN25" s="71">
        <v>0</v>
      </c>
      <c r="LO25" s="71">
        <v>0</v>
      </c>
      <c r="LP25" s="71">
        <v>0</v>
      </c>
      <c r="LQ25" s="71">
        <v>0</v>
      </c>
      <c r="LR25" s="71">
        <v>0</v>
      </c>
      <c r="LS25" s="71">
        <v>1</v>
      </c>
      <c r="LT25" s="71">
        <v>0</v>
      </c>
      <c r="LU25" s="71">
        <v>0</v>
      </c>
      <c r="LV25" s="71">
        <v>1</v>
      </c>
      <c r="LW25" s="71">
        <v>0</v>
      </c>
      <c r="LX25" s="71">
        <v>2</v>
      </c>
      <c r="LY25" s="71">
        <v>2</v>
      </c>
      <c r="LZ25" s="71">
        <v>0</v>
      </c>
      <c r="MA25" s="71">
        <v>7</v>
      </c>
      <c r="MB25" s="71">
        <v>0</v>
      </c>
      <c r="MC25" s="71">
        <v>0</v>
      </c>
      <c r="MD25" s="71">
        <v>1</v>
      </c>
      <c r="ME25" s="71">
        <v>0</v>
      </c>
      <c r="MF25" s="71">
        <v>5</v>
      </c>
      <c r="MG25" s="71">
        <v>0</v>
      </c>
      <c r="MH25" s="71">
        <v>0</v>
      </c>
      <c r="MI25" s="71">
        <v>0</v>
      </c>
      <c r="MJ25" s="71">
        <v>0</v>
      </c>
      <c r="MK25" s="71">
        <v>0</v>
      </c>
      <c r="ML25" s="71">
        <v>0</v>
      </c>
      <c r="MM25" s="71">
        <v>0</v>
      </c>
      <c r="MN25" s="71">
        <v>0</v>
      </c>
      <c r="MO25" s="71">
        <v>3</v>
      </c>
      <c r="MP25" s="71">
        <v>1</v>
      </c>
      <c r="MQ25" s="71">
        <v>0</v>
      </c>
      <c r="MR25" s="71">
        <v>0</v>
      </c>
      <c r="MS25" s="71">
        <v>0</v>
      </c>
      <c r="MT25" s="71">
        <v>0</v>
      </c>
      <c r="MU25" s="71">
        <v>0</v>
      </c>
      <c r="MV25" s="71">
        <v>0</v>
      </c>
      <c r="MW25" s="71">
        <v>1</v>
      </c>
      <c r="MX25" s="71">
        <v>0</v>
      </c>
      <c r="MY25" s="71">
        <v>0</v>
      </c>
      <c r="MZ25" s="71">
        <v>0</v>
      </c>
      <c r="NA25" s="71">
        <v>0</v>
      </c>
      <c r="NB25" s="71">
        <v>0</v>
      </c>
      <c r="NC25" s="71">
        <v>1</v>
      </c>
      <c r="ND25" s="71">
        <v>0</v>
      </c>
      <c r="NE25" s="71">
        <v>0</v>
      </c>
      <c r="NF25" s="71">
        <v>4</v>
      </c>
      <c r="NG25" s="71">
        <v>2</v>
      </c>
      <c r="NH25" s="71">
        <v>0</v>
      </c>
      <c r="NI25" s="71">
        <v>0</v>
      </c>
      <c r="NJ25" s="71">
        <v>0</v>
      </c>
      <c r="NK25" s="71">
        <v>2</v>
      </c>
      <c r="NL25" s="71">
        <v>0</v>
      </c>
      <c r="NM25" s="71">
        <v>3</v>
      </c>
      <c r="NN25" s="71">
        <v>1</v>
      </c>
      <c r="NO25" s="71">
        <v>2</v>
      </c>
      <c r="NP25" s="71">
        <v>1</v>
      </c>
      <c r="NQ25" s="71">
        <v>0</v>
      </c>
      <c r="NR25" s="71">
        <v>0</v>
      </c>
      <c r="NS25" s="71">
        <v>1</v>
      </c>
      <c r="NT25" s="71">
        <v>0</v>
      </c>
      <c r="NU25" s="71">
        <v>2</v>
      </c>
      <c r="NV25" s="71">
        <v>1</v>
      </c>
      <c r="NW25" s="71">
        <v>0</v>
      </c>
      <c r="NX25" s="71">
        <v>2</v>
      </c>
      <c r="NY25" s="71">
        <v>0</v>
      </c>
      <c r="NZ25" s="71">
        <v>0</v>
      </c>
      <c r="OA25" s="71">
        <v>0</v>
      </c>
      <c r="OB25" s="71">
        <v>1</v>
      </c>
      <c r="OC25" s="71">
        <v>0</v>
      </c>
      <c r="OD25" s="71">
        <v>1</v>
      </c>
      <c r="OE25" s="71">
        <v>0</v>
      </c>
      <c r="OF25" s="71">
        <v>0</v>
      </c>
      <c r="OG25" s="71">
        <v>2</v>
      </c>
      <c r="OH25" s="71">
        <v>4</v>
      </c>
      <c r="OI25" s="71">
        <v>0</v>
      </c>
      <c r="OJ25" s="71">
        <v>4</v>
      </c>
      <c r="OK25" s="71">
        <v>0</v>
      </c>
      <c r="OL25" s="71">
        <v>0</v>
      </c>
      <c r="OM25" s="71">
        <v>0</v>
      </c>
      <c r="ON25" s="71">
        <v>0</v>
      </c>
      <c r="OO25" s="71">
        <v>0</v>
      </c>
      <c r="OP25" s="71">
        <v>0</v>
      </c>
      <c r="OQ25" s="71">
        <v>0</v>
      </c>
      <c r="OR25" s="71">
        <v>1</v>
      </c>
      <c r="OS25" s="71">
        <v>0</v>
      </c>
      <c r="OT25" s="71">
        <v>0</v>
      </c>
      <c r="OU25" s="71">
        <v>1</v>
      </c>
      <c r="OV25" s="71">
        <v>0</v>
      </c>
      <c r="OW25" s="71">
        <v>0</v>
      </c>
      <c r="OX25" s="71">
        <v>0</v>
      </c>
      <c r="OY25" s="71">
        <v>0</v>
      </c>
      <c r="OZ25" s="71">
        <v>0</v>
      </c>
      <c r="PA25" s="71">
        <v>9</v>
      </c>
      <c r="PB25" s="71">
        <v>0</v>
      </c>
      <c r="PC25" s="71">
        <v>0</v>
      </c>
      <c r="PD25" s="71">
        <v>0</v>
      </c>
      <c r="PE25" s="71">
        <v>1</v>
      </c>
      <c r="PF25" s="71">
        <v>0</v>
      </c>
      <c r="PG25" s="71">
        <v>0</v>
      </c>
      <c r="PH25" s="71">
        <v>0</v>
      </c>
      <c r="PI25" s="71">
        <v>0</v>
      </c>
      <c r="PJ25" s="71">
        <v>0</v>
      </c>
      <c r="PK25" s="71">
        <v>1</v>
      </c>
      <c r="PL25" s="71">
        <v>1</v>
      </c>
      <c r="PM25" s="71">
        <v>0</v>
      </c>
      <c r="PN25" s="71">
        <v>6</v>
      </c>
      <c r="PO25" s="71">
        <v>0</v>
      </c>
      <c r="PP25" s="71">
        <v>0</v>
      </c>
      <c r="PQ25" s="71">
        <v>0</v>
      </c>
      <c r="PR25" s="71">
        <v>0</v>
      </c>
      <c r="PS25" s="71">
        <v>0</v>
      </c>
      <c r="PT25" s="71">
        <v>1</v>
      </c>
      <c r="PU25" s="71">
        <v>0</v>
      </c>
      <c r="PV25" s="71">
        <v>0</v>
      </c>
      <c r="PW25" s="71">
        <v>1</v>
      </c>
      <c r="PX25" s="71">
        <v>0</v>
      </c>
      <c r="PY25" s="71">
        <v>2</v>
      </c>
      <c r="PZ25" s="71">
        <v>2</v>
      </c>
      <c r="QA25" s="71">
        <v>0</v>
      </c>
      <c r="QB25" s="71">
        <v>7</v>
      </c>
      <c r="QC25" s="71">
        <v>0</v>
      </c>
      <c r="QD25" s="71">
        <v>0</v>
      </c>
      <c r="QE25" s="71">
        <v>1</v>
      </c>
      <c r="QF25" s="71">
        <v>0</v>
      </c>
      <c r="QG25" s="71">
        <v>5</v>
      </c>
      <c r="QH25" s="71">
        <v>0</v>
      </c>
      <c r="QI25" s="71">
        <v>0</v>
      </c>
      <c r="QJ25" s="71">
        <v>0</v>
      </c>
      <c r="QK25" s="71">
        <v>0</v>
      </c>
      <c r="QL25" s="71">
        <v>0</v>
      </c>
      <c r="QM25" s="71">
        <v>0</v>
      </c>
      <c r="QN25" s="71">
        <v>0</v>
      </c>
      <c r="QO25" s="71">
        <v>0</v>
      </c>
      <c r="QP25" s="71">
        <v>3</v>
      </c>
      <c r="QQ25" s="71">
        <v>1</v>
      </c>
      <c r="QR25" s="71">
        <v>0</v>
      </c>
      <c r="QS25" s="71">
        <v>1</v>
      </c>
      <c r="QT25" s="71">
        <v>0</v>
      </c>
      <c r="QU25" s="71">
        <v>0</v>
      </c>
      <c r="QV25" s="71">
        <v>0</v>
      </c>
      <c r="QW25" s="71">
        <v>1</v>
      </c>
      <c r="QX25" s="71">
        <v>22</v>
      </c>
      <c r="QY25" s="71">
        <v>3</v>
      </c>
      <c r="QZ25" s="71">
        <v>8</v>
      </c>
      <c r="RA25" s="71">
        <v>1</v>
      </c>
      <c r="RB25" s="71">
        <v>11</v>
      </c>
      <c r="RC25" s="71">
        <v>2</v>
      </c>
      <c r="RD25" s="71">
        <v>6</v>
      </c>
      <c r="RE25" s="71">
        <v>0</v>
      </c>
      <c r="RF25" s="71">
        <v>1</v>
      </c>
      <c r="RG25" s="71">
        <v>3</v>
      </c>
      <c r="RH25" s="71">
        <v>2</v>
      </c>
      <c r="RI25" s="71">
        <v>7</v>
      </c>
      <c r="RJ25" s="71">
        <v>1</v>
      </c>
      <c r="RK25" s="71">
        <v>5</v>
      </c>
      <c r="RL25" s="71">
        <v>4</v>
      </c>
      <c r="RM25" s="71">
        <v>0</v>
      </c>
      <c r="RN25" s="71">
        <v>1</v>
      </c>
      <c r="RO25" s="71">
        <v>0</v>
      </c>
      <c r="RP25" s="71">
        <v>0</v>
      </c>
      <c r="RQ25" s="71">
        <v>0</v>
      </c>
      <c r="RR25" s="71">
        <v>1</v>
      </c>
      <c r="RS25" s="71">
        <v>22</v>
      </c>
      <c r="RT25" s="71">
        <v>4</v>
      </c>
      <c r="RU25" s="71">
        <v>8</v>
      </c>
      <c r="RV25" s="71">
        <v>1</v>
      </c>
      <c r="RW25" s="71">
        <v>11</v>
      </c>
      <c r="RX25" s="71">
        <v>2</v>
      </c>
      <c r="RY25" s="71">
        <v>6</v>
      </c>
      <c r="RZ25" s="71">
        <v>0</v>
      </c>
      <c r="SA25" s="71">
        <v>1</v>
      </c>
      <c r="SB25" s="71">
        <v>3</v>
      </c>
      <c r="SC25" s="71">
        <v>2</v>
      </c>
      <c r="SD25" s="71">
        <v>7</v>
      </c>
      <c r="SE25" s="71">
        <v>1</v>
      </c>
      <c r="SF25" s="71">
        <v>5</v>
      </c>
      <c r="SG25" s="71">
        <v>4</v>
      </c>
      <c r="SH25" s="71">
        <v>0</v>
      </c>
    </row>
    <row r="26" spans="1:502">
      <c r="A26" s="16" t="s">
        <v>1766</v>
      </c>
      <c r="B26" s="70">
        <v>18</v>
      </c>
      <c r="C26" s="70">
        <v>18</v>
      </c>
      <c r="D26" s="70">
        <v>1</v>
      </c>
      <c r="E26" s="70">
        <v>2021</v>
      </c>
      <c r="F26" s="70" t="s">
        <v>160</v>
      </c>
      <c r="G26" s="1073" t="s">
        <v>1748</v>
      </c>
      <c r="H26" s="70" t="s">
        <v>1749</v>
      </c>
      <c r="I26" s="1066"/>
      <c r="J26" s="73">
        <v>0</v>
      </c>
      <c r="K26" s="73">
        <v>0</v>
      </c>
      <c r="L26" s="73">
        <v>0</v>
      </c>
      <c r="M26" s="73">
        <v>0</v>
      </c>
      <c r="N26" s="73">
        <v>0</v>
      </c>
      <c r="O26" s="73">
        <v>3.75</v>
      </c>
      <c r="P26" s="73">
        <v>0</v>
      </c>
      <c r="Q26" s="73">
        <v>0</v>
      </c>
      <c r="R26" s="73">
        <v>66.391000000000005</v>
      </c>
      <c r="S26" s="73">
        <v>22.353999999999999</v>
      </c>
      <c r="T26" s="73">
        <v>0</v>
      </c>
      <c r="U26" s="73">
        <v>0</v>
      </c>
      <c r="V26" s="73">
        <v>0</v>
      </c>
      <c r="W26" s="73">
        <v>7.9770000000000003</v>
      </c>
      <c r="X26" s="73">
        <v>0</v>
      </c>
      <c r="Y26" s="73">
        <v>38.179000000000002</v>
      </c>
      <c r="Z26" s="73">
        <v>4.1150000000000002</v>
      </c>
      <c r="AA26" s="73">
        <v>12.382999999999999</v>
      </c>
      <c r="AB26" s="73">
        <v>8.0050000000000008</v>
      </c>
      <c r="AC26" s="73">
        <v>0</v>
      </c>
      <c r="AD26" s="73">
        <v>0</v>
      </c>
      <c r="AE26" s="73">
        <v>22.23</v>
      </c>
      <c r="AF26" s="73">
        <v>0</v>
      </c>
      <c r="AG26" s="73">
        <v>15.372999999999999</v>
      </c>
      <c r="AH26" s="73">
        <v>2.5720000000000001</v>
      </c>
      <c r="AI26" s="73">
        <v>0</v>
      </c>
      <c r="AJ26" s="73">
        <v>1.675</v>
      </c>
      <c r="AK26" s="73">
        <v>0</v>
      </c>
      <c r="AL26" s="73">
        <v>0</v>
      </c>
      <c r="AM26" s="73">
        <v>0</v>
      </c>
      <c r="AN26" s="73">
        <v>12.332000000000001</v>
      </c>
      <c r="AO26" s="73">
        <v>0</v>
      </c>
      <c r="AP26" s="73">
        <v>5.3609999999999998</v>
      </c>
      <c r="AQ26" s="73">
        <v>0</v>
      </c>
      <c r="AR26" s="73">
        <v>2.2799999999999998</v>
      </c>
      <c r="AS26" s="73">
        <v>41.662999999999997</v>
      </c>
      <c r="AT26" s="73">
        <v>45.707000000000001</v>
      </c>
      <c r="AU26" s="73">
        <v>0</v>
      </c>
      <c r="AV26" s="73">
        <v>13.342000000000001</v>
      </c>
      <c r="AW26" s="73">
        <v>0</v>
      </c>
      <c r="AX26" s="73">
        <v>0</v>
      </c>
      <c r="AY26" s="73">
        <v>0</v>
      </c>
      <c r="AZ26" s="73">
        <v>0</v>
      </c>
      <c r="BA26" s="73">
        <v>0</v>
      </c>
      <c r="BB26" s="73">
        <v>0</v>
      </c>
      <c r="BC26" s="73">
        <v>0</v>
      </c>
      <c r="BD26" s="73">
        <v>3.0489999999999999</v>
      </c>
      <c r="BE26" s="73">
        <v>0</v>
      </c>
      <c r="BF26" s="73">
        <v>0</v>
      </c>
      <c r="BG26" s="73">
        <v>0</v>
      </c>
      <c r="BH26" s="73">
        <v>0</v>
      </c>
      <c r="BI26" s="73">
        <v>0</v>
      </c>
      <c r="BJ26" s="73">
        <v>0</v>
      </c>
      <c r="BK26" s="73">
        <v>0</v>
      </c>
      <c r="BL26" s="73">
        <v>0</v>
      </c>
      <c r="BM26" s="73">
        <v>40.200000000000003</v>
      </c>
      <c r="BN26" s="73">
        <v>0</v>
      </c>
      <c r="BO26" s="73">
        <v>0</v>
      </c>
      <c r="BP26" s="73">
        <v>0</v>
      </c>
      <c r="BQ26" s="73">
        <v>0</v>
      </c>
      <c r="BR26" s="73">
        <v>0</v>
      </c>
      <c r="BS26" s="73">
        <v>0</v>
      </c>
      <c r="BT26" s="73">
        <v>0</v>
      </c>
      <c r="BU26" s="73">
        <v>0</v>
      </c>
      <c r="BV26" s="73">
        <v>0</v>
      </c>
      <c r="BW26" s="73">
        <v>2.3530000000000002</v>
      </c>
      <c r="BX26" s="73">
        <v>1.87</v>
      </c>
      <c r="BY26" s="73">
        <v>0</v>
      </c>
      <c r="BZ26" s="73">
        <v>24.911000000000001</v>
      </c>
      <c r="CA26" s="73">
        <v>0</v>
      </c>
      <c r="CB26" s="73">
        <v>0</v>
      </c>
      <c r="CC26" s="73">
        <v>0</v>
      </c>
      <c r="CD26" s="73">
        <v>0</v>
      </c>
      <c r="CE26" s="73">
        <v>0</v>
      </c>
      <c r="CF26" s="73">
        <v>0</v>
      </c>
      <c r="CG26" s="73">
        <v>0</v>
      </c>
      <c r="CH26" s="73">
        <v>0</v>
      </c>
      <c r="CI26" s="73">
        <v>4.3559999999999999</v>
      </c>
      <c r="CJ26" s="73">
        <v>0</v>
      </c>
      <c r="CK26" s="73">
        <v>12.1</v>
      </c>
      <c r="CL26" s="73">
        <v>9.2569999999999997</v>
      </c>
      <c r="CM26" s="73">
        <v>0</v>
      </c>
      <c r="CN26" s="73">
        <v>41.209000000000003</v>
      </c>
      <c r="CO26" s="73">
        <v>0</v>
      </c>
      <c r="CP26" s="73">
        <v>0</v>
      </c>
      <c r="CQ26" s="73">
        <v>4.1230000000000002</v>
      </c>
      <c r="CR26" s="73">
        <v>0</v>
      </c>
      <c r="CS26" s="73">
        <v>223.73699999999999</v>
      </c>
      <c r="CT26" s="73">
        <v>0</v>
      </c>
      <c r="CU26" s="73">
        <v>0</v>
      </c>
      <c r="CV26" s="73">
        <v>0</v>
      </c>
      <c r="CW26" s="73">
        <v>0</v>
      </c>
      <c r="CX26" s="73">
        <v>0</v>
      </c>
      <c r="CY26" s="73">
        <v>0</v>
      </c>
      <c r="CZ26" s="73">
        <v>0</v>
      </c>
      <c r="DA26" s="73">
        <v>0</v>
      </c>
      <c r="DB26" s="73">
        <v>21.242000000000001</v>
      </c>
      <c r="DC26" s="73">
        <v>6.173</v>
      </c>
      <c r="DD26" s="73">
        <v>0</v>
      </c>
      <c r="DE26" s="73">
        <v>0</v>
      </c>
      <c r="DF26" s="73">
        <v>0</v>
      </c>
      <c r="DG26" s="73">
        <v>0</v>
      </c>
      <c r="DH26" s="73">
        <v>0</v>
      </c>
      <c r="DI26" s="73">
        <v>0</v>
      </c>
      <c r="DJ26" s="73">
        <v>2.2799999999999998</v>
      </c>
      <c r="DK26" s="73">
        <v>0</v>
      </c>
      <c r="DL26" s="73">
        <v>0</v>
      </c>
      <c r="DM26" s="73">
        <v>0</v>
      </c>
      <c r="DN26" s="73">
        <v>0</v>
      </c>
      <c r="DO26" s="73">
        <v>0</v>
      </c>
      <c r="DP26" s="73">
        <v>3.75</v>
      </c>
      <c r="DQ26" s="73">
        <v>0</v>
      </c>
      <c r="DR26" s="73">
        <v>0</v>
      </c>
      <c r="DS26" s="73">
        <v>66.391000000000005</v>
      </c>
      <c r="DT26" s="73">
        <v>22.353999999999999</v>
      </c>
      <c r="DU26" s="73">
        <v>0</v>
      </c>
      <c r="DV26" s="73">
        <v>0</v>
      </c>
      <c r="DW26" s="73">
        <v>0</v>
      </c>
      <c r="DX26" s="73">
        <v>7.9770000000000003</v>
      </c>
      <c r="DY26" s="73">
        <v>0</v>
      </c>
      <c r="DZ26" s="73">
        <v>38.179000000000002</v>
      </c>
      <c r="EA26" s="73">
        <v>4.1150000000000002</v>
      </c>
      <c r="EB26" s="73">
        <v>12.382999999999999</v>
      </c>
      <c r="EC26" s="73">
        <v>8.0050000000000008</v>
      </c>
      <c r="ED26" s="73">
        <v>0</v>
      </c>
      <c r="EE26" s="73">
        <v>0</v>
      </c>
      <c r="EF26" s="73">
        <v>22.23</v>
      </c>
      <c r="EG26" s="73">
        <v>0</v>
      </c>
      <c r="EH26" s="73">
        <v>15.372999999999999</v>
      </c>
      <c r="EI26" s="73">
        <v>2.5720000000000001</v>
      </c>
      <c r="EJ26" s="73">
        <v>0</v>
      </c>
      <c r="EK26" s="73">
        <v>1.675</v>
      </c>
      <c r="EL26" s="73">
        <v>0</v>
      </c>
      <c r="EM26" s="73">
        <v>0</v>
      </c>
      <c r="EN26" s="73">
        <v>0</v>
      </c>
      <c r="EO26" s="73">
        <v>12.332000000000001</v>
      </c>
      <c r="EP26" s="73">
        <v>0</v>
      </c>
      <c r="EQ26" s="73">
        <v>5.3609999999999998</v>
      </c>
      <c r="ER26" s="73">
        <v>0</v>
      </c>
      <c r="ES26" s="73">
        <v>0</v>
      </c>
      <c r="ET26" s="73">
        <v>41.662999999999997</v>
      </c>
      <c r="EU26" s="73">
        <v>45.707000000000001</v>
      </c>
      <c r="EV26" s="73">
        <v>0</v>
      </c>
      <c r="EW26" s="73">
        <v>13.342000000000001</v>
      </c>
      <c r="EX26" s="73">
        <v>0</v>
      </c>
      <c r="EY26" s="73">
        <v>0</v>
      </c>
      <c r="EZ26" s="73">
        <v>0</v>
      </c>
      <c r="FA26" s="73">
        <v>0</v>
      </c>
      <c r="FB26" s="73">
        <v>0</v>
      </c>
      <c r="FC26" s="73">
        <v>0</v>
      </c>
      <c r="FD26" s="73">
        <v>0</v>
      </c>
      <c r="FE26" s="73">
        <v>3.0489999999999999</v>
      </c>
      <c r="FF26" s="73">
        <v>0</v>
      </c>
      <c r="FG26" s="73">
        <v>0</v>
      </c>
      <c r="FH26" s="73">
        <v>0</v>
      </c>
      <c r="FI26" s="73">
        <v>0</v>
      </c>
      <c r="FJ26" s="73">
        <v>0</v>
      </c>
      <c r="FK26" s="73">
        <v>0</v>
      </c>
      <c r="FL26" s="73">
        <v>0</v>
      </c>
      <c r="FM26" s="73">
        <v>0</v>
      </c>
      <c r="FN26" s="73">
        <v>40.200000000000003</v>
      </c>
      <c r="FO26" s="73">
        <v>0</v>
      </c>
      <c r="FP26" s="73">
        <v>0</v>
      </c>
      <c r="FQ26" s="73">
        <v>0</v>
      </c>
      <c r="FR26" s="73">
        <v>0</v>
      </c>
      <c r="FS26" s="73">
        <v>0</v>
      </c>
      <c r="FT26" s="73">
        <v>0</v>
      </c>
      <c r="FU26" s="73">
        <v>0</v>
      </c>
      <c r="FV26" s="73">
        <v>0</v>
      </c>
      <c r="FW26" s="73">
        <v>0</v>
      </c>
      <c r="FX26" s="73">
        <v>2.3530000000000002</v>
      </c>
      <c r="FY26" s="73">
        <v>1.87</v>
      </c>
      <c r="FZ26" s="73">
        <v>0</v>
      </c>
      <c r="GA26" s="73">
        <v>24.911000000000001</v>
      </c>
      <c r="GB26" s="73">
        <v>0</v>
      </c>
      <c r="GC26" s="73">
        <v>0</v>
      </c>
      <c r="GD26" s="73">
        <v>0</v>
      </c>
      <c r="GE26" s="73">
        <v>0</v>
      </c>
      <c r="GF26" s="73">
        <v>0</v>
      </c>
      <c r="GG26" s="73">
        <v>0</v>
      </c>
      <c r="GH26" s="73">
        <v>0</v>
      </c>
      <c r="GI26" s="73">
        <v>0</v>
      </c>
      <c r="GJ26" s="73">
        <v>4.3559999999999999</v>
      </c>
      <c r="GK26" s="73">
        <v>0</v>
      </c>
      <c r="GL26" s="73">
        <v>12.1</v>
      </c>
      <c r="GM26" s="73">
        <v>9.2569999999999997</v>
      </c>
      <c r="GN26" s="73">
        <v>0</v>
      </c>
      <c r="GO26" s="73">
        <v>41.209000000000003</v>
      </c>
      <c r="GP26" s="73">
        <v>0</v>
      </c>
      <c r="GQ26" s="73">
        <v>0</v>
      </c>
      <c r="GR26" s="73">
        <v>4.1230000000000002</v>
      </c>
      <c r="GS26" s="73">
        <v>0</v>
      </c>
      <c r="GT26" s="73">
        <v>223.73699999999999</v>
      </c>
      <c r="GU26" s="73">
        <v>0</v>
      </c>
      <c r="GV26" s="73">
        <v>0</v>
      </c>
      <c r="GW26" s="73">
        <v>0</v>
      </c>
      <c r="GX26" s="73">
        <v>0</v>
      </c>
      <c r="GY26" s="73">
        <v>0</v>
      </c>
      <c r="GZ26" s="73">
        <v>0</v>
      </c>
      <c r="HA26" s="73">
        <v>0</v>
      </c>
      <c r="HB26" s="73">
        <v>0</v>
      </c>
      <c r="HC26" s="73">
        <v>21.242000000000001</v>
      </c>
      <c r="HD26" s="73">
        <v>6.173</v>
      </c>
      <c r="HE26" s="73">
        <v>0</v>
      </c>
      <c r="HF26" s="73">
        <v>2.2799999999999998</v>
      </c>
      <c r="HG26" s="73">
        <v>0</v>
      </c>
      <c r="HH26" s="73">
        <v>0</v>
      </c>
      <c r="HI26" s="73">
        <v>0</v>
      </c>
      <c r="HJ26" s="73">
        <v>3.75</v>
      </c>
      <c r="HK26" s="73">
        <v>213.58600000000001</v>
      </c>
      <c r="HL26" s="73">
        <v>47.024000000000001</v>
      </c>
      <c r="HM26" s="73">
        <v>59.048999999999999</v>
      </c>
      <c r="HN26" s="73">
        <v>3.0489999999999999</v>
      </c>
      <c r="HO26" s="73">
        <v>40.200000000000003</v>
      </c>
      <c r="HP26" s="73">
        <v>4.2229999999999999</v>
      </c>
      <c r="HQ26" s="73">
        <v>24.911000000000001</v>
      </c>
      <c r="HR26" s="73">
        <v>0</v>
      </c>
      <c r="HS26" s="73">
        <v>0</v>
      </c>
      <c r="HT26" s="73">
        <v>16.456</v>
      </c>
      <c r="HU26" s="73">
        <v>9.2569999999999997</v>
      </c>
      <c r="HV26" s="73">
        <v>41.209000000000003</v>
      </c>
      <c r="HW26" s="73">
        <v>4.1230000000000002</v>
      </c>
      <c r="HX26" s="73">
        <v>223.73699999999999</v>
      </c>
      <c r="HY26" s="73">
        <v>27.414999999999999</v>
      </c>
      <c r="HZ26" s="73">
        <v>0</v>
      </c>
      <c r="IA26" s="73">
        <v>2.2799999999999998</v>
      </c>
      <c r="IB26" s="73">
        <v>0</v>
      </c>
      <c r="IC26" s="73">
        <v>0</v>
      </c>
      <c r="ID26" s="73">
        <v>0</v>
      </c>
      <c r="IE26" s="73">
        <v>3.75</v>
      </c>
      <c r="IF26" s="73">
        <v>213.58600000000001</v>
      </c>
      <c r="IG26" s="73">
        <v>49.304000000000002</v>
      </c>
      <c r="IH26" s="73">
        <v>59.048999999999999</v>
      </c>
      <c r="II26" s="73">
        <v>3.0489999999999999</v>
      </c>
      <c r="IJ26" s="73">
        <v>40.200000000000003</v>
      </c>
      <c r="IK26" s="73">
        <v>4.2229999999999999</v>
      </c>
      <c r="IL26" s="73">
        <v>24.911000000000001</v>
      </c>
      <c r="IM26" s="73">
        <v>0</v>
      </c>
      <c r="IN26" s="73">
        <v>0</v>
      </c>
      <c r="IO26" s="73">
        <v>16.456</v>
      </c>
      <c r="IP26" s="73">
        <v>9.2569999999999997</v>
      </c>
      <c r="IQ26" s="73">
        <v>41.209000000000003</v>
      </c>
      <c r="IR26" s="73">
        <v>4.1230000000000002</v>
      </c>
      <c r="IS26" s="73">
        <v>223.73699999999999</v>
      </c>
      <c r="IT26" s="73">
        <v>27.414999999999999</v>
      </c>
      <c r="IU26" s="73">
        <v>0</v>
      </c>
      <c r="IV26" s="74">
        <v>0</v>
      </c>
      <c r="IW26" s="71">
        <v>0</v>
      </c>
      <c r="IX26" s="71">
        <v>0</v>
      </c>
      <c r="IY26" s="71">
        <v>0</v>
      </c>
      <c r="IZ26" s="71">
        <v>0</v>
      </c>
      <c r="JA26" s="71">
        <v>0</v>
      </c>
      <c r="JB26" s="71">
        <v>1</v>
      </c>
      <c r="JC26" s="71">
        <v>0</v>
      </c>
      <c r="JD26" s="71">
        <v>0</v>
      </c>
      <c r="JE26" s="71">
        <v>5</v>
      </c>
      <c r="JF26" s="71">
        <v>2</v>
      </c>
      <c r="JG26" s="71">
        <v>0</v>
      </c>
      <c r="JH26" s="71">
        <v>0</v>
      </c>
      <c r="JI26" s="71">
        <v>0</v>
      </c>
      <c r="JJ26" s="71">
        <v>2</v>
      </c>
      <c r="JK26" s="71">
        <v>0</v>
      </c>
      <c r="JL26" s="71">
        <v>3</v>
      </c>
      <c r="JM26" s="71">
        <v>1</v>
      </c>
      <c r="JN26" s="71">
        <v>2</v>
      </c>
      <c r="JO26" s="71">
        <v>1</v>
      </c>
      <c r="JP26" s="71">
        <v>0</v>
      </c>
      <c r="JQ26" s="71">
        <v>0</v>
      </c>
      <c r="JR26" s="71">
        <v>1</v>
      </c>
      <c r="JS26" s="71">
        <v>0</v>
      </c>
      <c r="JT26" s="71">
        <v>2</v>
      </c>
      <c r="JU26" s="71">
        <v>1</v>
      </c>
      <c r="JV26" s="71">
        <v>0</v>
      </c>
      <c r="JW26" s="71">
        <v>1</v>
      </c>
      <c r="JX26" s="71">
        <v>0</v>
      </c>
      <c r="JY26" s="71">
        <v>0</v>
      </c>
      <c r="JZ26" s="71">
        <v>0</v>
      </c>
      <c r="KA26" s="71">
        <v>1</v>
      </c>
      <c r="KB26" s="71">
        <v>0</v>
      </c>
      <c r="KC26" s="71">
        <v>1</v>
      </c>
      <c r="KD26" s="71">
        <v>0</v>
      </c>
      <c r="KE26" s="71">
        <v>1</v>
      </c>
      <c r="KF26" s="71">
        <v>2</v>
      </c>
      <c r="KG26" s="71">
        <v>4</v>
      </c>
      <c r="KH26" s="71">
        <v>0</v>
      </c>
      <c r="KI26" s="71">
        <v>4</v>
      </c>
      <c r="KJ26" s="71">
        <v>0</v>
      </c>
      <c r="KK26" s="71">
        <v>0</v>
      </c>
      <c r="KL26" s="71">
        <v>0</v>
      </c>
      <c r="KM26" s="71">
        <v>0</v>
      </c>
      <c r="KN26" s="71">
        <v>0</v>
      </c>
      <c r="KO26" s="71">
        <v>0</v>
      </c>
      <c r="KP26" s="71">
        <v>0</v>
      </c>
      <c r="KQ26" s="71">
        <v>1</v>
      </c>
      <c r="KR26" s="71">
        <v>0</v>
      </c>
      <c r="KS26" s="71">
        <v>0</v>
      </c>
      <c r="KT26" s="71">
        <v>0</v>
      </c>
      <c r="KU26" s="71">
        <v>0</v>
      </c>
      <c r="KV26" s="71">
        <v>0</v>
      </c>
      <c r="KW26" s="71">
        <v>0</v>
      </c>
      <c r="KX26" s="71">
        <v>0</v>
      </c>
      <c r="KY26" s="71">
        <v>0</v>
      </c>
      <c r="KZ26" s="71">
        <v>9</v>
      </c>
      <c r="LA26" s="71">
        <v>0</v>
      </c>
      <c r="LB26" s="71">
        <v>0</v>
      </c>
      <c r="LC26" s="71">
        <v>0</v>
      </c>
      <c r="LD26" s="71">
        <v>0</v>
      </c>
      <c r="LE26" s="71">
        <v>0</v>
      </c>
      <c r="LF26" s="71">
        <v>0</v>
      </c>
      <c r="LG26" s="71">
        <v>0</v>
      </c>
      <c r="LH26" s="71">
        <v>0</v>
      </c>
      <c r="LI26" s="71">
        <v>0</v>
      </c>
      <c r="LJ26" s="71">
        <v>1</v>
      </c>
      <c r="LK26" s="71">
        <v>1</v>
      </c>
      <c r="LL26" s="71">
        <v>0</v>
      </c>
      <c r="LM26" s="71">
        <v>6</v>
      </c>
      <c r="LN26" s="71">
        <v>0</v>
      </c>
      <c r="LO26" s="71">
        <v>0</v>
      </c>
      <c r="LP26" s="71">
        <v>0</v>
      </c>
      <c r="LQ26" s="71">
        <v>0</v>
      </c>
      <c r="LR26" s="71">
        <v>0</v>
      </c>
      <c r="LS26" s="71">
        <v>0</v>
      </c>
      <c r="LT26" s="71">
        <v>0</v>
      </c>
      <c r="LU26" s="71">
        <v>0</v>
      </c>
      <c r="LV26" s="71">
        <v>1</v>
      </c>
      <c r="LW26" s="71">
        <v>0</v>
      </c>
      <c r="LX26" s="71">
        <v>2</v>
      </c>
      <c r="LY26" s="71">
        <v>2</v>
      </c>
      <c r="LZ26" s="71">
        <v>0</v>
      </c>
      <c r="MA26" s="71">
        <v>6</v>
      </c>
      <c r="MB26" s="71">
        <v>0</v>
      </c>
      <c r="MC26" s="71">
        <v>0</v>
      </c>
      <c r="MD26" s="71">
        <v>1</v>
      </c>
      <c r="ME26" s="71">
        <v>0</v>
      </c>
      <c r="MF26" s="71">
        <v>5</v>
      </c>
      <c r="MG26" s="71">
        <v>0</v>
      </c>
      <c r="MH26" s="71">
        <v>0</v>
      </c>
      <c r="MI26" s="71">
        <v>0</v>
      </c>
      <c r="MJ26" s="71">
        <v>0</v>
      </c>
      <c r="MK26" s="71">
        <v>0</v>
      </c>
      <c r="ML26" s="71">
        <v>0</v>
      </c>
      <c r="MM26" s="71">
        <v>0</v>
      </c>
      <c r="MN26" s="71">
        <v>0</v>
      </c>
      <c r="MO26" s="71">
        <v>3</v>
      </c>
      <c r="MP26" s="71">
        <v>1</v>
      </c>
      <c r="MQ26" s="71">
        <v>0</v>
      </c>
      <c r="MR26" s="71">
        <v>0</v>
      </c>
      <c r="MS26" s="71">
        <v>0</v>
      </c>
      <c r="MT26" s="71">
        <v>0</v>
      </c>
      <c r="MU26" s="71">
        <v>0</v>
      </c>
      <c r="MV26" s="71">
        <v>0</v>
      </c>
      <c r="MW26" s="71">
        <v>1</v>
      </c>
      <c r="MX26" s="71">
        <v>0</v>
      </c>
      <c r="MY26" s="71">
        <v>0</v>
      </c>
      <c r="MZ26" s="71">
        <v>0</v>
      </c>
      <c r="NA26" s="71">
        <v>0</v>
      </c>
      <c r="NB26" s="71">
        <v>0</v>
      </c>
      <c r="NC26" s="71">
        <v>1</v>
      </c>
      <c r="ND26" s="71">
        <v>0</v>
      </c>
      <c r="NE26" s="71">
        <v>0</v>
      </c>
      <c r="NF26" s="71">
        <v>5</v>
      </c>
      <c r="NG26" s="71">
        <v>2</v>
      </c>
      <c r="NH26" s="71">
        <v>0</v>
      </c>
      <c r="NI26" s="71">
        <v>0</v>
      </c>
      <c r="NJ26" s="71">
        <v>0</v>
      </c>
      <c r="NK26" s="71">
        <v>2</v>
      </c>
      <c r="NL26" s="71">
        <v>0</v>
      </c>
      <c r="NM26" s="71">
        <v>3</v>
      </c>
      <c r="NN26" s="71">
        <v>1</v>
      </c>
      <c r="NO26" s="71">
        <v>2</v>
      </c>
      <c r="NP26" s="71">
        <v>1</v>
      </c>
      <c r="NQ26" s="71">
        <v>0</v>
      </c>
      <c r="NR26" s="71">
        <v>0</v>
      </c>
      <c r="NS26" s="71">
        <v>1</v>
      </c>
      <c r="NT26" s="71">
        <v>0</v>
      </c>
      <c r="NU26" s="71">
        <v>2</v>
      </c>
      <c r="NV26" s="71">
        <v>1</v>
      </c>
      <c r="NW26" s="71">
        <v>0</v>
      </c>
      <c r="NX26" s="71">
        <v>1</v>
      </c>
      <c r="NY26" s="71">
        <v>0</v>
      </c>
      <c r="NZ26" s="71">
        <v>0</v>
      </c>
      <c r="OA26" s="71">
        <v>0</v>
      </c>
      <c r="OB26" s="71">
        <v>1</v>
      </c>
      <c r="OC26" s="71">
        <v>0</v>
      </c>
      <c r="OD26" s="71">
        <v>1</v>
      </c>
      <c r="OE26" s="71">
        <v>0</v>
      </c>
      <c r="OF26" s="71">
        <v>0</v>
      </c>
      <c r="OG26" s="71">
        <v>2</v>
      </c>
      <c r="OH26" s="71">
        <v>4</v>
      </c>
      <c r="OI26" s="71">
        <v>0</v>
      </c>
      <c r="OJ26" s="71">
        <v>4</v>
      </c>
      <c r="OK26" s="71">
        <v>0</v>
      </c>
      <c r="OL26" s="71">
        <v>0</v>
      </c>
      <c r="OM26" s="71">
        <v>0</v>
      </c>
      <c r="ON26" s="71">
        <v>0</v>
      </c>
      <c r="OO26" s="71">
        <v>0</v>
      </c>
      <c r="OP26" s="71">
        <v>0</v>
      </c>
      <c r="OQ26" s="71">
        <v>0</v>
      </c>
      <c r="OR26" s="71">
        <v>1</v>
      </c>
      <c r="OS26" s="71">
        <v>0</v>
      </c>
      <c r="OT26" s="71">
        <v>0</v>
      </c>
      <c r="OU26" s="71">
        <v>0</v>
      </c>
      <c r="OV26" s="71">
        <v>0</v>
      </c>
      <c r="OW26" s="71">
        <v>0</v>
      </c>
      <c r="OX26" s="71">
        <v>0</v>
      </c>
      <c r="OY26" s="71">
        <v>0</v>
      </c>
      <c r="OZ26" s="71">
        <v>0</v>
      </c>
      <c r="PA26" s="71">
        <v>9</v>
      </c>
      <c r="PB26" s="71">
        <v>0</v>
      </c>
      <c r="PC26" s="71">
        <v>0</v>
      </c>
      <c r="PD26" s="71">
        <v>0</v>
      </c>
      <c r="PE26" s="71">
        <v>0</v>
      </c>
      <c r="PF26" s="71">
        <v>0</v>
      </c>
      <c r="PG26" s="71">
        <v>0</v>
      </c>
      <c r="PH26" s="71">
        <v>0</v>
      </c>
      <c r="PI26" s="71">
        <v>0</v>
      </c>
      <c r="PJ26" s="71">
        <v>0</v>
      </c>
      <c r="PK26" s="71">
        <v>1</v>
      </c>
      <c r="PL26" s="71">
        <v>1</v>
      </c>
      <c r="PM26" s="71">
        <v>0</v>
      </c>
      <c r="PN26" s="71">
        <v>6</v>
      </c>
      <c r="PO26" s="71">
        <v>0</v>
      </c>
      <c r="PP26" s="71">
        <v>0</v>
      </c>
      <c r="PQ26" s="71">
        <v>0</v>
      </c>
      <c r="PR26" s="71">
        <v>0</v>
      </c>
      <c r="PS26" s="71">
        <v>0</v>
      </c>
      <c r="PT26" s="71">
        <v>0</v>
      </c>
      <c r="PU26" s="71">
        <v>0</v>
      </c>
      <c r="PV26" s="71">
        <v>0</v>
      </c>
      <c r="PW26" s="71">
        <v>1</v>
      </c>
      <c r="PX26" s="71">
        <v>0</v>
      </c>
      <c r="PY26" s="71">
        <v>2</v>
      </c>
      <c r="PZ26" s="71">
        <v>2</v>
      </c>
      <c r="QA26" s="71">
        <v>0</v>
      </c>
      <c r="QB26" s="71">
        <v>6</v>
      </c>
      <c r="QC26" s="71">
        <v>0</v>
      </c>
      <c r="QD26" s="71">
        <v>0</v>
      </c>
      <c r="QE26" s="71">
        <v>1</v>
      </c>
      <c r="QF26" s="71">
        <v>0</v>
      </c>
      <c r="QG26" s="71">
        <v>5</v>
      </c>
      <c r="QH26" s="71">
        <v>0</v>
      </c>
      <c r="QI26" s="71">
        <v>0</v>
      </c>
      <c r="QJ26" s="71">
        <v>0</v>
      </c>
      <c r="QK26" s="71">
        <v>0</v>
      </c>
      <c r="QL26" s="71">
        <v>0</v>
      </c>
      <c r="QM26" s="71">
        <v>0</v>
      </c>
      <c r="QN26" s="71">
        <v>0</v>
      </c>
      <c r="QO26" s="71">
        <v>0</v>
      </c>
      <c r="QP26" s="71">
        <v>3</v>
      </c>
      <c r="QQ26" s="71">
        <v>1</v>
      </c>
      <c r="QR26" s="71">
        <v>0</v>
      </c>
      <c r="QS26" s="71">
        <v>1</v>
      </c>
      <c r="QT26" s="71">
        <v>0</v>
      </c>
      <c r="QU26" s="71">
        <v>0</v>
      </c>
      <c r="QV26" s="71">
        <v>0</v>
      </c>
      <c r="QW26" s="71">
        <v>1</v>
      </c>
      <c r="QX26" s="71">
        <v>22</v>
      </c>
      <c r="QY26" s="71">
        <v>3</v>
      </c>
      <c r="QZ26" s="71">
        <v>8</v>
      </c>
      <c r="RA26" s="71">
        <v>1</v>
      </c>
      <c r="RB26" s="71">
        <v>9</v>
      </c>
      <c r="RC26" s="71">
        <v>2</v>
      </c>
      <c r="RD26" s="71">
        <v>6</v>
      </c>
      <c r="RE26" s="71">
        <v>0</v>
      </c>
      <c r="RF26" s="71">
        <v>0</v>
      </c>
      <c r="RG26" s="71">
        <v>3</v>
      </c>
      <c r="RH26" s="71">
        <v>2</v>
      </c>
      <c r="RI26" s="71">
        <v>6</v>
      </c>
      <c r="RJ26" s="71">
        <v>1</v>
      </c>
      <c r="RK26" s="71">
        <v>5</v>
      </c>
      <c r="RL26" s="71">
        <v>4</v>
      </c>
      <c r="RM26" s="71">
        <v>0</v>
      </c>
      <c r="RN26" s="71">
        <v>1</v>
      </c>
      <c r="RO26" s="71">
        <v>0</v>
      </c>
      <c r="RP26" s="71">
        <v>0</v>
      </c>
      <c r="RQ26" s="71">
        <v>0</v>
      </c>
      <c r="RR26" s="71">
        <v>1</v>
      </c>
      <c r="RS26" s="71">
        <v>22</v>
      </c>
      <c r="RT26" s="71">
        <v>4</v>
      </c>
      <c r="RU26" s="71">
        <v>8</v>
      </c>
      <c r="RV26" s="71">
        <v>1</v>
      </c>
      <c r="RW26" s="71">
        <v>9</v>
      </c>
      <c r="RX26" s="71">
        <v>2</v>
      </c>
      <c r="RY26" s="71">
        <v>6</v>
      </c>
      <c r="RZ26" s="71">
        <v>0</v>
      </c>
      <c r="SA26" s="71">
        <v>0</v>
      </c>
      <c r="SB26" s="71">
        <v>3</v>
      </c>
      <c r="SC26" s="71">
        <v>2</v>
      </c>
      <c r="SD26" s="71">
        <v>6</v>
      </c>
      <c r="SE26" s="71">
        <v>1</v>
      </c>
      <c r="SF26" s="71">
        <v>5</v>
      </c>
      <c r="SG26" s="71">
        <v>4</v>
      </c>
      <c r="SH26" s="71">
        <v>0</v>
      </c>
    </row>
    <row r="27" spans="1:502">
      <c r="A27" s="16" t="s">
        <v>1767</v>
      </c>
      <c r="B27" s="70">
        <v>19</v>
      </c>
      <c r="C27" s="70">
        <v>19</v>
      </c>
      <c r="D27" s="70">
        <v>1</v>
      </c>
      <c r="E27" s="70">
        <v>2022</v>
      </c>
      <c r="F27" s="70" t="s">
        <v>161</v>
      </c>
      <c r="G27" s="1073" t="s">
        <v>1748</v>
      </c>
      <c r="H27" s="70" t="s">
        <v>1749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1768</v>
      </c>
      <c r="B28" s="70">
        <v>20</v>
      </c>
      <c r="C28" s="70">
        <v>20</v>
      </c>
      <c r="D28" s="70">
        <v>1</v>
      </c>
      <c r="E28" s="70">
        <v>2023</v>
      </c>
      <c r="F28" s="70" t="s">
        <v>1539</v>
      </c>
      <c r="G28" s="1073" t="s">
        <v>1748</v>
      </c>
      <c r="H28" s="70" t="s">
        <v>1749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1769</v>
      </c>
      <c r="B29" s="70">
        <v>21</v>
      </c>
      <c r="C29" s="70">
        <v>21</v>
      </c>
      <c r="D29" s="70">
        <v>1</v>
      </c>
      <c r="E29" s="70">
        <v>2024</v>
      </c>
      <c r="F29" s="70" t="s">
        <v>1585</v>
      </c>
      <c r="G29" s="1073" t="s">
        <v>1748</v>
      </c>
      <c r="H29" s="70" t="s">
        <v>1749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2562</v>
      </c>
      <c r="B30" s="70">
        <v>22</v>
      </c>
      <c r="C30" s="70">
        <v>22</v>
      </c>
      <c r="D30" s="70">
        <v>1</v>
      </c>
      <c r="E30" s="70">
        <v>2025</v>
      </c>
      <c r="F30" s="70" t="s">
        <v>2223</v>
      </c>
      <c r="G30" s="1073" t="s">
        <v>1748</v>
      </c>
      <c r="H30" s="70" t="s">
        <v>1749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2563</v>
      </c>
      <c r="B31" s="70">
        <v>23</v>
      </c>
      <c r="C31" s="70">
        <v>23</v>
      </c>
      <c r="D31" s="70">
        <v>1</v>
      </c>
      <c r="E31" s="70">
        <v>2026</v>
      </c>
      <c r="F31" s="70" t="s">
        <v>2224</v>
      </c>
      <c r="G31" s="1073" t="s">
        <v>1748</v>
      </c>
      <c r="H31" s="70" t="s">
        <v>1749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2564</v>
      </c>
      <c r="B32" s="70">
        <v>24</v>
      </c>
      <c r="C32" s="70">
        <v>24</v>
      </c>
      <c r="D32" s="70">
        <v>1</v>
      </c>
      <c r="E32" s="70">
        <v>2027</v>
      </c>
      <c r="F32" s="70" t="s">
        <v>2225</v>
      </c>
      <c r="G32" s="1073" t="s">
        <v>1748</v>
      </c>
      <c r="H32" s="70" t="s">
        <v>1749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2565</v>
      </c>
      <c r="B33" s="70">
        <v>25</v>
      </c>
      <c r="C33" s="70">
        <v>25</v>
      </c>
      <c r="D33" s="70">
        <v>1</v>
      </c>
      <c r="E33" s="70">
        <v>2028</v>
      </c>
      <c r="F33" s="70" t="s">
        <v>2226</v>
      </c>
      <c r="G33" s="1073" t="s">
        <v>1748</v>
      </c>
      <c r="H33" s="70" t="s">
        <v>1749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2566</v>
      </c>
      <c r="B34" s="70">
        <v>26</v>
      </c>
      <c r="C34" s="70">
        <v>26</v>
      </c>
      <c r="D34" s="70">
        <v>1</v>
      </c>
      <c r="E34" s="70">
        <v>2029</v>
      </c>
      <c r="F34" s="70" t="s">
        <v>2227</v>
      </c>
      <c r="G34" s="1073" t="s">
        <v>1748</v>
      </c>
      <c r="H34" s="70" t="s">
        <v>1749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2567</v>
      </c>
      <c r="B35" s="70">
        <v>27</v>
      </c>
      <c r="C35" s="70">
        <v>27</v>
      </c>
      <c r="D35" s="70">
        <v>1</v>
      </c>
      <c r="E35" s="70">
        <v>2030</v>
      </c>
      <c r="F35" s="70" t="s">
        <v>2228</v>
      </c>
      <c r="G35" s="1073" t="s">
        <v>1748</v>
      </c>
      <c r="H35" s="70" t="s">
        <v>1749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2222</v>
      </c>
      <c r="B56" s="70">
        <v>21</v>
      </c>
      <c r="C56" s="70">
        <v>21</v>
      </c>
      <c r="D56" s="70">
        <v>2</v>
      </c>
      <c r="E56" s="70">
        <v>2024</v>
      </c>
      <c r="F56" s="70" t="s">
        <v>1585</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2229</v>
      </c>
      <c r="B57" s="70">
        <v>22</v>
      </c>
      <c r="C57" s="70">
        <v>22</v>
      </c>
      <c r="D57" s="70">
        <v>2</v>
      </c>
      <c r="E57" s="70">
        <v>2025</v>
      </c>
      <c r="F57" s="70" t="s">
        <v>2223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2230</v>
      </c>
      <c r="B58" s="70">
        <v>23</v>
      </c>
      <c r="C58" s="70">
        <v>23</v>
      </c>
      <c r="D58" s="70">
        <v>2</v>
      </c>
      <c r="E58" s="70">
        <v>2026</v>
      </c>
      <c r="F58" s="70" t="s">
        <v>2224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2231</v>
      </c>
      <c r="B59" s="70">
        <v>24</v>
      </c>
      <c r="C59" s="70">
        <v>24</v>
      </c>
      <c r="D59" s="70">
        <v>2</v>
      </c>
      <c r="E59" s="70">
        <v>2027</v>
      </c>
      <c r="F59" s="70" t="s">
        <v>2225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2232</v>
      </c>
      <c r="B60" s="70">
        <v>25</v>
      </c>
      <c r="C60" s="70">
        <v>25</v>
      </c>
      <c r="D60" s="70">
        <v>2</v>
      </c>
      <c r="E60" s="70">
        <v>2028</v>
      </c>
      <c r="F60" s="70" t="s">
        <v>2226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2233</v>
      </c>
      <c r="B61" s="70">
        <v>26</v>
      </c>
      <c r="C61" s="70">
        <v>26</v>
      </c>
      <c r="D61" s="70">
        <v>2</v>
      </c>
      <c r="E61" s="70">
        <v>2029</v>
      </c>
      <c r="F61" s="70" t="s">
        <v>2227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2234</v>
      </c>
      <c r="B62" s="70">
        <v>27</v>
      </c>
      <c r="C62" s="70">
        <v>27</v>
      </c>
      <c r="D62" s="70">
        <v>2</v>
      </c>
      <c r="E62" s="70">
        <v>2030</v>
      </c>
      <c r="F62" s="70" t="s">
        <v>2228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2293</v>
      </c>
      <c r="AE4" s="1058" t="s">
        <v>2293</v>
      </c>
      <c r="AF4" s="1058" t="s">
        <v>2293</v>
      </c>
      <c r="AG4" s="1058" t="s">
        <v>2293</v>
      </c>
      <c r="AH4" s="1058" t="s">
        <v>2293</v>
      </c>
      <c r="AI4" s="1058" t="s">
        <v>2293</v>
      </c>
      <c r="AJ4" s="1058" t="s">
        <v>2293</v>
      </c>
      <c r="AK4" s="1058" t="s">
        <v>2293</v>
      </c>
      <c r="AL4" s="1058" t="s">
        <v>2293</v>
      </c>
      <c r="AM4" s="1058" t="s">
        <v>2293</v>
      </c>
      <c r="AN4" s="1058" t="s">
        <v>2293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2235</v>
      </c>
      <c r="B9" s="70">
        <v>1</v>
      </c>
      <c r="C9" s="70">
        <v>18</v>
      </c>
      <c r="D9" s="70">
        <v>1</v>
      </c>
      <c r="E9" s="70">
        <v>2024</v>
      </c>
      <c r="F9" s="70" t="s">
        <v>1585</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2446</v>
      </c>
      <c r="B10" s="70">
        <v>2</v>
      </c>
      <c r="C10" s="70">
        <v>18</v>
      </c>
      <c r="D10" s="70">
        <v>2</v>
      </c>
      <c r="E10" s="70">
        <v>2024</v>
      </c>
      <c r="F10" s="70" t="s">
        <v>1585</v>
      </c>
      <c r="G10" s="1073" t="s">
        <v>2443</v>
      </c>
      <c r="H10" s="70" t="s">
        <v>2444</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2522</v>
      </c>
      <c r="B11" s="70">
        <v>3</v>
      </c>
      <c r="C11" s="70">
        <v>18</v>
      </c>
      <c r="D11" s="70">
        <v>3</v>
      </c>
      <c r="E11" s="70">
        <v>2024</v>
      </c>
      <c r="F11" s="70" t="s">
        <v>1585</v>
      </c>
      <c r="G11" s="1073" t="s">
        <v>2519</v>
      </c>
      <c r="H11" s="70" t="s">
        <v>2520</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2403</v>
      </c>
      <c r="B12" s="70">
        <v>4</v>
      </c>
      <c r="C12" s="70">
        <v>18</v>
      </c>
      <c r="D12" s="70">
        <v>4</v>
      </c>
      <c r="E12" s="70">
        <v>2024</v>
      </c>
      <c r="F12" s="70" t="s">
        <v>1585</v>
      </c>
      <c r="G12" s="1073" t="s">
        <v>2400</v>
      </c>
      <c r="H12" s="70" t="s">
        <v>2401</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2526</v>
      </c>
      <c r="B13" s="70">
        <v>5</v>
      </c>
      <c r="C13" s="70">
        <v>18</v>
      </c>
      <c r="D13" s="70">
        <v>5</v>
      </c>
      <c r="E13" s="70">
        <v>2024</v>
      </c>
      <c r="F13" s="70" t="s">
        <v>1585</v>
      </c>
      <c r="G13" s="1073" t="s">
        <v>2523</v>
      </c>
      <c r="H13" s="70" t="s">
        <v>2524</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2427</v>
      </c>
      <c r="B14" s="70">
        <v>6</v>
      </c>
      <c r="C14" s="70">
        <v>18</v>
      </c>
      <c r="D14" s="70">
        <v>6</v>
      </c>
      <c r="E14" s="70">
        <v>2024</v>
      </c>
      <c r="F14" s="70" t="s">
        <v>1585</v>
      </c>
      <c r="G14" s="1073" t="s">
        <v>2424</v>
      </c>
      <c r="H14" s="70" t="s">
        <v>2425</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2423</v>
      </c>
      <c r="B15" s="70">
        <v>7</v>
      </c>
      <c r="C15" s="70">
        <v>18</v>
      </c>
      <c r="D15" s="70">
        <v>7</v>
      </c>
      <c r="E15" s="70">
        <v>2024</v>
      </c>
      <c r="F15" s="70" t="s">
        <v>1585</v>
      </c>
      <c r="G15" s="1073" t="s">
        <v>2420</v>
      </c>
      <c r="H15" s="70" t="s">
        <v>2421</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2334</v>
      </c>
      <c r="B16" s="70">
        <v>8</v>
      </c>
      <c r="C16" s="70">
        <v>18</v>
      </c>
      <c r="D16" s="70">
        <v>8</v>
      </c>
      <c r="E16" s="70">
        <v>2024</v>
      </c>
      <c r="F16" s="70" t="s">
        <v>1585</v>
      </c>
      <c r="G16" s="1073" t="s">
        <v>2331</v>
      </c>
      <c r="H16" s="70" t="s">
        <v>2332</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2431</v>
      </c>
      <c r="B17" s="70">
        <v>9</v>
      </c>
      <c r="C17" s="70">
        <v>18</v>
      </c>
      <c r="D17" s="70">
        <v>9</v>
      </c>
      <c r="E17" s="70">
        <v>2024</v>
      </c>
      <c r="F17" s="70" t="s">
        <v>1585</v>
      </c>
      <c r="G17" s="1073" t="s">
        <v>2428</v>
      </c>
      <c r="H17" s="70" t="s">
        <v>2429</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2302</v>
      </c>
      <c r="B18" s="70">
        <v>10</v>
      </c>
      <c r="C18" s="70">
        <v>18</v>
      </c>
      <c r="D18" s="70">
        <v>10</v>
      </c>
      <c r="E18" s="70">
        <v>2024</v>
      </c>
      <c r="F18" s="70" t="s">
        <v>1585</v>
      </c>
      <c r="G18" s="1073" t="s">
        <v>2299</v>
      </c>
      <c r="H18" s="70" t="s">
        <v>2300</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2350</v>
      </c>
      <c r="B19" s="70">
        <v>11</v>
      </c>
      <c r="C19" s="70">
        <v>18</v>
      </c>
      <c r="D19" s="70">
        <v>11</v>
      </c>
      <c r="E19" s="70">
        <v>2024</v>
      </c>
      <c r="F19" s="70" t="s">
        <v>1585</v>
      </c>
      <c r="G19" s="1073" t="s">
        <v>2347</v>
      </c>
      <c r="H19" s="70" t="s">
        <v>2348</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2478</v>
      </c>
      <c r="B20" s="70">
        <v>12</v>
      </c>
      <c r="C20" s="70">
        <v>18</v>
      </c>
      <c r="D20" s="70">
        <v>12</v>
      </c>
      <c r="E20" s="70">
        <v>2024</v>
      </c>
      <c r="F20" s="70" t="s">
        <v>1585</v>
      </c>
      <c r="G20" s="1073" t="s">
        <v>2475</v>
      </c>
      <c r="H20" s="70" t="s">
        <v>2476</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2370</v>
      </c>
      <c r="B21" s="70">
        <v>13</v>
      </c>
      <c r="C21" s="70">
        <v>18</v>
      </c>
      <c r="D21" s="70">
        <v>13</v>
      </c>
      <c r="E21" s="70">
        <v>2024</v>
      </c>
      <c r="F21" s="70" t="s">
        <v>1585</v>
      </c>
      <c r="G21" s="1073" t="s">
        <v>2367</v>
      </c>
      <c r="H21" s="70" t="s">
        <v>2368</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2175</v>
      </c>
      <c r="B22" s="70">
        <v>14</v>
      </c>
      <c r="C22" s="70">
        <v>18</v>
      </c>
      <c r="D22" s="70">
        <v>14</v>
      </c>
      <c r="E22" s="70">
        <v>2024</v>
      </c>
      <c r="F22" s="70" t="s">
        <v>1585</v>
      </c>
      <c r="G22" s="1073" t="s">
        <v>2154</v>
      </c>
      <c r="H22" s="70" t="s">
        <v>2155</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2310</v>
      </c>
      <c r="B23" s="70">
        <v>15</v>
      </c>
      <c r="C23" s="70">
        <v>18</v>
      </c>
      <c r="D23" s="70">
        <v>15</v>
      </c>
      <c r="E23" s="70">
        <v>2024</v>
      </c>
      <c r="F23" s="70" t="s">
        <v>1585</v>
      </c>
      <c r="G23" s="1073" t="s">
        <v>2307</v>
      </c>
      <c r="H23" s="70" t="s">
        <v>2308</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2366</v>
      </c>
      <c r="B24" s="70">
        <v>16</v>
      </c>
      <c r="C24" s="70">
        <v>18</v>
      </c>
      <c r="D24" s="70">
        <v>16</v>
      </c>
      <c r="E24" s="70">
        <v>2024</v>
      </c>
      <c r="F24" s="70" t="s">
        <v>1585</v>
      </c>
      <c r="G24" s="1073" t="s">
        <v>2363</v>
      </c>
      <c r="H24" s="70" t="s">
        <v>2364</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2502</v>
      </c>
      <c r="B25" s="70">
        <v>17</v>
      </c>
      <c r="C25" s="70">
        <v>18</v>
      </c>
      <c r="D25" s="70">
        <v>17</v>
      </c>
      <c r="E25" s="70">
        <v>2024</v>
      </c>
      <c r="F25" s="70" t="s">
        <v>1585</v>
      </c>
      <c r="G25" s="1073" t="s">
        <v>2499</v>
      </c>
      <c r="H25" s="70" t="s">
        <v>2500</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2498</v>
      </c>
      <c r="B26" s="70">
        <v>18</v>
      </c>
      <c r="C26" s="70">
        <v>18</v>
      </c>
      <c r="D26" s="70">
        <v>18</v>
      </c>
      <c r="E26" s="70">
        <v>2024</v>
      </c>
      <c r="F26" s="70" t="s">
        <v>1585</v>
      </c>
      <c r="G26" s="1073" t="s">
        <v>2495</v>
      </c>
      <c r="H26" s="70" t="s">
        <v>2496</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2514</v>
      </c>
      <c r="B27" s="70">
        <v>19</v>
      </c>
      <c r="C27" s="70">
        <v>18</v>
      </c>
      <c r="D27" s="70">
        <v>19</v>
      </c>
      <c r="E27" s="70">
        <v>2024</v>
      </c>
      <c r="F27" s="70" t="s">
        <v>1585</v>
      </c>
      <c r="G27" s="1073" t="s">
        <v>2511</v>
      </c>
      <c r="H27" s="70" t="s">
        <v>2512</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2450</v>
      </c>
      <c r="B28" s="70">
        <v>20</v>
      </c>
      <c r="C28" s="70">
        <v>18</v>
      </c>
      <c r="D28" s="70">
        <v>20</v>
      </c>
      <c r="E28" s="70">
        <v>2024</v>
      </c>
      <c r="F28" s="70" t="s">
        <v>1585</v>
      </c>
      <c r="G28" s="1073" t="s">
        <v>2447</v>
      </c>
      <c r="H28" s="70" t="s">
        <v>2448</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2374</v>
      </c>
      <c r="B29" s="70">
        <v>21</v>
      </c>
      <c r="C29" s="70">
        <v>18</v>
      </c>
      <c r="D29" s="70">
        <v>21</v>
      </c>
      <c r="E29" s="70">
        <v>2024</v>
      </c>
      <c r="F29" s="70" t="s">
        <v>1585</v>
      </c>
      <c r="G29" s="1073" t="s">
        <v>2371</v>
      </c>
      <c r="H29" s="70" t="s">
        <v>2372</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2318</v>
      </c>
      <c r="B30" s="70">
        <v>22</v>
      </c>
      <c r="C30" s="70">
        <v>18</v>
      </c>
      <c r="D30" s="70">
        <v>22</v>
      </c>
      <c r="E30" s="70">
        <v>2024</v>
      </c>
      <c r="F30" s="70" t="s">
        <v>1585</v>
      </c>
      <c r="G30" s="1073" t="s">
        <v>2315</v>
      </c>
      <c r="H30" s="70" t="s">
        <v>2316</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1769</v>
      </c>
      <c r="B31" s="70">
        <v>23</v>
      </c>
      <c r="C31" s="70">
        <v>18</v>
      </c>
      <c r="D31" s="70">
        <v>23</v>
      </c>
      <c r="E31" s="70">
        <v>2024</v>
      </c>
      <c r="F31" s="70" t="s">
        <v>1585</v>
      </c>
      <c r="G31" s="1073" t="s">
        <v>1748</v>
      </c>
      <c r="H31" s="70" t="s">
        <v>1749</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2306</v>
      </c>
      <c r="B32" s="70">
        <v>24</v>
      </c>
      <c r="C32" s="70">
        <v>18</v>
      </c>
      <c r="D32" s="70">
        <v>24</v>
      </c>
      <c r="E32" s="70">
        <v>2024</v>
      </c>
      <c r="F32" s="70" t="s">
        <v>1585</v>
      </c>
      <c r="G32" s="1073" t="s">
        <v>2303</v>
      </c>
      <c r="H32" s="70" t="s">
        <v>2304</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2506</v>
      </c>
      <c r="B33" s="70">
        <v>25</v>
      </c>
      <c r="C33" s="70">
        <v>18</v>
      </c>
      <c r="D33" s="70">
        <v>25</v>
      </c>
      <c r="E33" s="70">
        <v>2024</v>
      </c>
      <c r="F33" s="70" t="s">
        <v>1585</v>
      </c>
      <c r="G33" s="1073" t="s">
        <v>2503</v>
      </c>
      <c r="H33" s="70" t="s">
        <v>2504</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2518</v>
      </c>
      <c r="B34" s="70">
        <v>26</v>
      </c>
      <c r="C34" s="70">
        <v>18</v>
      </c>
      <c r="D34" s="70">
        <v>26</v>
      </c>
      <c r="E34" s="70">
        <v>2024</v>
      </c>
      <c r="F34" s="70" t="s">
        <v>1585</v>
      </c>
      <c r="G34" s="1073" t="s">
        <v>2515</v>
      </c>
      <c r="H34" s="70" t="s">
        <v>2516</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2326</v>
      </c>
      <c r="B35" s="70">
        <v>27</v>
      </c>
      <c r="C35" s="70">
        <v>18</v>
      </c>
      <c r="D35" s="70">
        <v>27</v>
      </c>
      <c r="E35" s="70">
        <v>2024</v>
      </c>
      <c r="F35" s="70" t="s">
        <v>1585</v>
      </c>
      <c r="G35" s="1073" t="s">
        <v>2323</v>
      </c>
      <c r="H35" s="70" t="s">
        <v>2324</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2458</v>
      </c>
      <c r="B36" s="70">
        <v>28</v>
      </c>
      <c r="C36" s="70">
        <v>18</v>
      </c>
      <c r="D36" s="70">
        <v>28</v>
      </c>
      <c r="E36" s="70">
        <v>2024</v>
      </c>
      <c r="F36" s="70" t="s">
        <v>1585</v>
      </c>
      <c r="G36" s="1073" t="s">
        <v>2455</v>
      </c>
      <c r="H36" s="70" t="s">
        <v>2456</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2419</v>
      </c>
      <c r="B37" s="70">
        <v>29</v>
      </c>
      <c r="C37" s="70">
        <v>18</v>
      </c>
      <c r="D37" s="70">
        <v>29</v>
      </c>
      <c r="E37" s="70">
        <v>2024</v>
      </c>
      <c r="F37" s="70" t="s">
        <v>1585</v>
      </c>
      <c r="G37" s="1073" t="s">
        <v>2416</v>
      </c>
      <c r="H37" s="70" t="s">
        <v>2417</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2298</v>
      </c>
      <c r="B38" s="70">
        <v>30</v>
      </c>
      <c r="C38" s="70">
        <v>18</v>
      </c>
      <c r="D38" s="70">
        <v>30</v>
      </c>
      <c r="E38" s="70">
        <v>2024</v>
      </c>
      <c r="F38" s="70" t="s">
        <v>1585</v>
      </c>
      <c r="G38" s="1073" t="s">
        <v>2295</v>
      </c>
      <c r="H38" s="70" t="s">
        <v>2296</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2466</v>
      </c>
      <c r="B39" s="70">
        <v>31</v>
      </c>
      <c r="C39" s="70">
        <v>18</v>
      </c>
      <c r="D39" s="70">
        <v>31</v>
      </c>
      <c r="E39" s="70">
        <v>2024</v>
      </c>
      <c r="F39" s="70" t="s">
        <v>1585</v>
      </c>
      <c r="G39" s="1073" t="s">
        <v>2463</v>
      </c>
      <c r="H39" s="70" t="s">
        <v>2464</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2411</v>
      </c>
      <c r="B40" s="70">
        <v>32</v>
      </c>
      <c r="C40" s="70">
        <v>18</v>
      </c>
      <c r="D40" s="70">
        <v>32</v>
      </c>
      <c r="E40" s="70">
        <v>2024</v>
      </c>
      <c r="F40" s="70" t="s">
        <v>1585</v>
      </c>
      <c r="G40" s="1073" t="s">
        <v>2408</v>
      </c>
      <c r="H40" s="70" t="s">
        <v>2409</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2438</v>
      </c>
      <c r="B41" s="70">
        <v>33</v>
      </c>
      <c r="C41" s="70">
        <v>18</v>
      </c>
      <c r="D41" s="70">
        <v>33</v>
      </c>
      <c r="E41" s="70">
        <v>2024</v>
      </c>
      <c r="F41" s="70" t="s">
        <v>1585</v>
      </c>
      <c r="G41" s="1073" t="s">
        <v>2435</v>
      </c>
      <c r="H41" s="70" t="s">
        <v>2436</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2314</v>
      </c>
      <c r="B42" s="70">
        <v>34</v>
      </c>
      <c r="C42" s="70">
        <v>18</v>
      </c>
      <c r="D42" s="70">
        <v>34</v>
      </c>
      <c r="E42" s="70">
        <v>2024</v>
      </c>
      <c r="F42" s="70" t="s">
        <v>1585</v>
      </c>
      <c r="G42" s="1073" t="s">
        <v>2311</v>
      </c>
      <c r="H42" s="70" t="s">
        <v>2312</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2530</v>
      </c>
      <c r="B43" s="70">
        <v>35</v>
      </c>
      <c r="C43" s="70">
        <v>18</v>
      </c>
      <c r="D43" s="70">
        <v>35</v>
      </c>
      <c r="E43" s="70">
        <v>2024</v>
      </c>
      <c r="F43" s="70" t="s">
        <v>1585</v>
      </c>
      <c r="G43" s="1073" t="s">
        <v>2527</v>
      </c>
      <c r="H43" s="70" t="s">
        <v>2528</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2354</v>
      </c>
      <c r="B44" s="70">
        <v>36</v>
      </c>
      <c r="C44" s="70">
        <v>18</v>
      </c>
      <c r="D44" s="70">
        <v>36</v>
      </c>
      <c r="E44" s="70">
        <v>2024</v>
      </c>
      <c r="F44" s="70" t="s">
        <v>1585</v>
      </c>
      <c r="G44" s="1073" t="s">
        <v>2351</v>
      </c>
      <c r="H44" s="70" t="s">
        <v>2352</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2378</v>
      </c>
      <c r="B45" s="70">
        <v>37</v>
      </c>
      <c r="C45" s="70">
        <v>18</v>
      </c>
      <c r="D45" s="70">
        <v>37</v>
      </c>
      <c r="E45" s="70">
        <v>2024</v>
      </c>
      <c r="F45" s="70" t="s">
        <v>1585</v>
      </c>
      <c r="G45" s="1073" t="s">
        <v>2375</v>
      </c>
      <c r="H45" s="70" t="s">
        <v>2376</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2338</v>
      </c>
      <c r="B46" s="70">
        <v>38</v>
      </c>
      <c r="C46" s="70">
        <v>18</v>
      </c>
      <c r="D46" s="70">
        <v>38</v>
      </c>
      <c r="E46" s="70">
        <v>2024</v>
      </c>
      <c r="F46" s="70" t="s">
        <v>1585</v>
      </c>
      <c r="G46" s="1073" t="s">
        <v>2335</v>
      </c>
      <c r="H46" s="70" t="s">
        <v>2336</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2462</v>
      </c>
      <c r="B47" s="70">
        <v>39</v>
      </c>
      <c r="C47" s="70">
        <v>18</v>
      </c>
      <c r="D47" s="70">
        <v>39</v>
      </c>
      <c r="E47" s="70">
        <v>2024</v>
      </c>
      <c r="F47" s="70" t="s">
        <v>1585</v>
      </c>
      <c r="G47" s="1073" t="s">
        <v>2459</v>
      </c>
      <c r="H47" s="70" t="s">
        <v>2460</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2474</v>
      </c>
      <c r="B48" s="70">
        <v>40</v>
      </c>
      <c r="C48" s="70">
        <v>18</v>
      </c>
      <c r="D48" s="70">
        <v>40</v>
      </c>
      <c r="E48" s="70">
        <v>2024</v>
      </c>
      <c r="F48" s="70" t="s">
        <v>1585</v>
      </c>
      <c r="G48" s="1073" t="s">
        <v>2471</v>
      </c>
      <c r="H48" s="70" t="s">
        <v>2472</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2454</v>
      </c>
      <c r="B49" s="70">
        <v>41</v>
      </c>
      <c r="C49" s="70">
        <v>18</v>
      </c>
      <c r="D49" s="70">
        <v>41</v>
      </c>
      <c r="E49" s="70">
        <v>2024</v>
      </c>
      <c r="F49" s="70" t="s">
        <v>1585</v>
      </c>
      <c r="G49" s="1073" t="s">
        <v>2451</v>
      </c>
      <c r="H49" s="70" t="s">
        <v>2452</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2494</v>
      </c>
      <c r="B50" s="70">
        <v>42</v>
      </c>
      <c r="C50" s="70">
        <v>18</v>
      </c>
      <c r="D50" s="70">
        <v>42</v>
      </c>
      <c r="E50" s="70">
        <v>2024</v>
      </c>
      <c r="F50" s="70" t="s">
        <v>1585</v>
      </c>
      <c r="G50" s="1073" t="s">
        <v>2491</v>
      </c>
      <c r="H50" s="70" t="s">
        <v>2492</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2399</v>
      </c>
      <c r="B51" s="70">
        <v>43</v>
      </c>
      <c r="C51" s="70">
        <v>18</v>
      </c>
      <c r="D51" s="70">
        <v>43</v>
      </c>
      <c r="E51" s="70">
        <v>2024</v>
      </c>
      <c r="F51" s="70" t="s">
        <v>1585</v>
      </c>
      <c r="G51" s="1073" t="s">
        <v>2396</v>
      </c>
      <c r="H51" s="70" t="s">
        <v>2397</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2486</v>
      </c>
      <c r="B52" s="70">
        <v>44</v>
      </c>
      <c r="C52" s="70">
        <v>18</v>
      </c>
      <c r="D52" s="70">
        <v>44</v>
      </c>
      <c r="E52" s="70">
        <v>2024</v>
      </c>
      <c r="F52" s="70" t="s">
        <v>1585</v>
      </c>
      <c r="G52" s="1073" t="s">
        <v>2483</v>
      </c>
      <c r="H52" s="70" t="s">
        <v>2484</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2415</v>
      </c>
      <c r="B53" s="70">
        <v>45</v>
      </c>
      <c r="C53" s="70">
        <v>18</v>
      </c>
      <c r="D53" s="70">
        <v>45</v>
      </c>
      <c r="E53" s="70">
        <v>2024</v>
      </c>
      <c r="F53" s="70" t="s">
        <v>1585</v>
      </c>
      <c r="G53" s="1073" t="s">
        <v>2412</v>
      </c>
      <c r="H53" s="70" t="s">
        <v>2413</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2538</v>
      </c>
      <c r="B54" s="70">
        <v>46</v>
      </c>
      <c r="C54" s="70">
        <v>18</v>
      </c>
      <c r="D54" s="70">
        <v>46</v>
      </c>
      <c r="E54" s="70">
        <v>2024</v>
      </c>
      <c r="F54" s="70" t="s">
        <v>1585</v>
      </c>
      <c r="G54" s="1073" t="s">
        <v>2535</v>
      </c>
      <c r="H54" s="70" t="s">
        <v>2536</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2346</v>
      </c>
      <c r="B55" s="70">
        <v>47</v>
      </c>
      <c r="C55" s="70">
        <v>18</v>
      </c>
      <c r="D55" s="70">
        <v>47</v>
      </c>
      <c r="E55" s="70">
        <v>2024</v>
      </c>
      <c r="F55" s="70" t="s">
        <v>1585</v>
      </c>
      <c r="G55" s="1073" t="s">
        <v>2343</v>
      </c>
      <c r="H55" s="70" t="s">
        <v>2344</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2342</v>
      </c>
      <c r="B56" s="70">
        <v>48</v>
      </c>
      <c r="C56" s="70">
        <v>18</v>
      </c>
      <c r="D56" s="70">
        <v>48</v>
      </c>
      <c r="E56" s="70">
        <v>2024</v>
      </c>
      <c r="F56" s="70" t="s">
        <v>1585</v>
      </c>
      <c r="G56" s="1073" t="s">
        <v>2339</v>
      </c>
      <c r="H56" s="70" t="s">
        <v>2340</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2322</v>
      </c>
      <c r="B57" s="70">
        <v>49</v>
      </c>
      <c r="C57" s="70">
        <v>18</v>
      </c>
      <c r="D57" s="70">
        <v>49</v>
      </c>
      <c r="E57" s="70">
        <v>2024</v>
      </c>
      <c r="F57" s="70" t="s">
        <v>1585</v>
      </c>
      <c r="G57" s="1073" t="s">
        <v>2319</v>
      </c>
      <c r="H57" s="70" t="s">
        <v>2320</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2470</v>
      </c>
      <c r="B58" s="70">
        <v>50</v>
      </c>
      <c r="C58" s="70">
        <v>18</v>
      </c>
      <c r="D58" s="70">
        <v>50</v>
      </c>
      <c r="E58" s="70">
        <v>2024</v>
      </c>
      <c r="F58" s="70" t="s">
        <v>1585</v>
      </c>
      <c r="G58" s="1073" t="s">
        <v>2467</v>
      </c>
      <c r="H58" s="70" t="s">
        <v>2468</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2534</v>
      </c>
      <c r="B59" s="70">
        <v>51</v>
      </c>
      <c r="C59" s="70">
        <v>18</v>
      </c>
      <c r="D59" s="70">
        <v>51</v>
      </c>
      <c r="E59" s="70">
        <v>2024</v>
      </c>
      <c r="F59" s="70" t="s">
        <v>1585</v>
      </c>
      <c r="G59" s="1073" t="s">
        <v>2531</v>
      </c>
      <c r="H59" s="70" t="s">
        <v>2532</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2434</v>
      </c>
      <c r="B60" s="70">
        <v>52</v>
      </c>
      <c r="C60" s="70">
        <v>18</v>
      </c>
      <c r="D60" s="70">
        <v>52</v>
      </c>
      <c r="E60" s="70">
        <v>2024</v>
      </c>
      <c r="F60" s="70" t="s">
        <v>1585</v>
      </c>
      <c r="G60" s="1073" t="s">
        <v>2432</v>
      </c>
      <c r="H60" s="70" t="s">
        <v>2391</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2442</v>
      </c>
      <c r="B61" s="70">
        <v>53</v>
      </c>
      <c r="C61" s="70">
        <v>18</v>
      </c>
      <c r="D61" s="70">
        <v>53</v>
      </c>
      <c r="E61" s="70">
        <v>2024</v>
      </c>
      <c r="F61" s="70" t="s">
        <v>1585</v>
      </c>
      <c r="G61" s="1073" t="s">
        <v>2439</v>
      </c>
      <c r="H61" s="70" t="s">
        <v>2440</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2510</v>
      </c>
      <c r="B62" s="70">
        <v>54</v>
      </c>
      <c r="C62" s="70">
        <v>18</v>
      </c>
      <c r="D62" s="70">
        <v>54</v>
      </c>
      <c r="E62" s="70">
        <v>2024</v>
      </c>
      <c r="F62" s="70" t="s">
        <v>1585</v>
      </c>
      <c r="G62" s="1073" t="s">
        <v>2507</v>
      </c>
      <c r="H62" s="70" t="s">
        <v>2508</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2395</v>
      </c>
      <c r="B63" s="70">
        <v>55</v>
      </c>
      <c r="C63" s="70">
        <v>18</v>
      </c>
      <c r="D63" s="70">
        <v>55</v>
      </c>
      <c r="E63" s="70">
        <v>2024</v>
      </c>
      <c r="F63" s="70" t="s">
        <v>1585</v>
      </c>
      <c r="G63" s="1073" t="s">
        <v>2392</v>
      </c>
      <c r="H63" s="70" t="s">
        <v>2393</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2358</v>
      </c>
      <c r="B64" s="70">
        <v>56</v>
      </c>
      <c r="C64" s="70">
        <v>18</v>
      </c>
      <c r="D64" s="70">
        <v>56</v>
      </c>
      <c r="E64" s="70">
        <v>2024</v>
      </c>
      <c r="F64" s="70" t="s">
        <v>1585</v>
      </c>
      <c r="G64" s="1073" t="s">
        <v>2355</v>
      </c>
      <c r="H64" s="70" t="s">
        <v>2356</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2482</v>
      </c>
      <c r="B65" s="70">
        <v>57</v>
      </c>
      <c r="C65" s="70">
        <v>18</v>
      </c>
      <c r="D65" s="70">
        <v>57</v>
      </c>
      <c r="E65" s="70">
        <v>2024</v>
      </c>
      <c r="F65" s="70" t="s">
        <v>1585</v>
      </c>
      <c r="G65" s="1073" t="s">
        <v>2479</v>
      </c>
      <c r="H65" s="70" t="s">
        <v>2480</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2390</v>
      </c>
      <c r="B66" s="70">
        <v>58</v>
      </c>
      <c r="C66" s="70">
        <v>18</v>
      </c>
      <c r="D66" s="70">
        <v>58</v>
      </c>
      <c r="E66" s="70">
        <v>2024</v>
      </c>
      <c r="F66" s="70" t="s">
        <v>1585</v>
      </c>
      <c r="G66" s="1073" t="s">
        <v>2387</v>
      </c>
      <c r="H66" s="70" t="s">
        <v>2388</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2407</v>
      </c>
      <c r="B67" s="70">
        <v>59</v>
      </c>
      <c r="C67" s="70">
        <v>18</v>
      </c>
      <c r="D67" s="70">
        <v>59</v>
      </c>
      <c r="E67" s="70">
        <v>2024</v>
      </c>
      <c r="F67" s="70" t="s">
        <v>1585</v>
      </c>
      <c r="G67" s="1073" t="s">
        <v>2404</v>
      </c>
      <c r="H67" s="70" t="s">
        <v>2405</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2382</v>
      </c>
      <c r="B68" s="70">
        <v>60</v>
      </c>
      <c r="C68" s="70">
        <v>18</v>
      </c>
      <c r="D68" s="70">
        <v>60</v>
      </c>
      <c r="E68" s="70">
        <v>2024</v>
      </c>
      <c r="F68" s="70" t="s">
        <v>1585</v>
      </c>
      <c r="G68" s="1073" t="s">
        <v>2379</v>
      </c>
      <c r="H68" s="70" t="s">
        <v>2380</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2362</v>
      </c>
      <c r="B69" s="70">
        <v>61</v>
      </c>
      <c r="C69" s="70">
        <v>18</v>
      </c>
      <c r="D69" s="70">
        <v>61</v>
      </c>
      <c r="E69" s="70">
        <v>2024</v>
      </c>
      <c r="F69" s="70" t="s">
        <v>1585</v>
      </c>
      <c r="G69" s="1073" t="s">
        <v>2359</v>
      </c>
      <c r="H69" s="70" t="s">
        <v>2360</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2386</v>
      </c>
      <c r="B70" s="70">
        <v>62</v>
      </c>
      <c r="C70" s="70">
        <v>18</v>
      </c>
      <c r="D70" s="70">
        <v>62</v>
      </c>
      <c r="E70" s="70">
        <v>2024</v>
      </c>
      <c r="F70" s="70" t="s">
        <v>1585</v>
      </c>
      <c r="G70" s="1073" t="s">
        <v>2383</v>
      </c>
      <c r="H70" s="70" t="s">
        <v>2384</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2490</v>
      </c>
      <c r="B71" s="70">
        <v>63</v>
      </c>
      <c r="C71" s="70">
        <v>18</v>
      </c>
      <c r="D71" s="70">
        <v>63</v>
      </c>
      <c r="E71" s="70">
        <v>2024</v>
      </c>
      <c r="F71" s="70" t="s">
        <v>1585</v>
      </c>
      <c r="G71" s="1073" t="s">
        <v>2487</v>
      </c>
      <c r="H71" s="70" t="s">
        <v>2488</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2330</v>
      </c>
      <c r="B72" s="70">
        <v>64</v>
      </c>
      <c r="C72" s="70">
        <v>18</v>
      </c>
      <c r="D72" s="70">
        <v>64</v>
      </c>
      <c r="E72" s="70">
        <v>2024</v>
      </c>
      <c r="F72" s="70" t="s">
        <v>1585</v>
      </c>
      <c r="G72" s="1073" t="s">
        <v>2327</v>
      </c>
      <c r="H72" s="70" t="s">
        <v>2328</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2236</v>
      </c>
      <c r="B73" s="70">
        <v>65</v>
      </c>
      <c r="C73" s="70">
        <v>18</v>
      </c>
      <c r="D73" s="70">
        <v>65</v>
      </c>
      <c r="E73" s="70">
        <v>2024</v>
      </c>
      <c r="F73" s="70" t="s">
        <v>1585</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2236</v>
      </c>
      <c r="B74" s="70">
        <v>66</v>
      </c>
      <c r="C74" s="70">
        <v>18</v>
      </c>
      <c r="D74" s="70">
        <v>66</v>
      </c>
      <c r="E74" s="70">
        <v>2024</v>
      </c>
      <c r="F74" s="70" t="s">
        <v>1585</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2236</v>
      </c>
      <c r="B75" s="70">
        <v>67</v>
      </c>
      <c r="C75" s="70">
        <v>18</v>
      </c>
      <c r="D75" s="70">
        <v>67</v>
      </c>
      <c r="E75" s="70">
        <v>2024</v>
      </c>
      <c r="F75" s="70" t="s">
        <v>1585</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2236</v>
      </c>
      <c r="B76" s="70">
        <v>68</v>
      </c>
      <c r="C76" s="70">
        <v>18</v>
      </c>
      <c r="D76" s="70">
        <v>68</v>
      </c>
      <c r="E76" s="70">
        <v>2024</v>
      </c>
      <c r="F76" s="70" t="s">
        <v>1585</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2236</v>
      </c>
      <c r="B77" s="70">
        <v>69</v>
      </c>
      <c r="C77" s="70">
        <v>18</v>
      </c>
      <c r="D77" s="70">
        <v>69</v>
      </c>
      <c r="E77" s="70">
        <v>2024</v>
      </c>
      <c r="F77" s="70" t="s">
        <v>1585</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2236</v>
      </c>
      <c r="B78" s="70">
        <v>70</v>
      </c>
      <c r="C78" s="70">
        <v>18</v>
      </c>
      <c r="D78" s="70">
        <v>70</v>
      </c>
      <c r="E78" s="70">
        <v>2024</v>
      </c>
      <c r="F78" s="70" t="s">
        <v>1585</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2236</v>
      </c>
      <c r="B79" s="70">
        <v>71</v>
      </c>
      <c r="C79" s="70">
        <v>18</v>
      </c>
      <c r="D79" s="70">
        <v>71</v>
      </c>
      <c r="E79" s="70">
        <v>2024</v>
      </c>
      <c r="F79" s="70" t="s">
        <v>1585</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2236</v>
      </c>
      <c r="B80" s="70">
        <v>72</v>
      </c>
      <c r="C80" s="70">
        <v>18</v>
      </c>
      <c r="D80" s="70">
        <v>72</v>
      </c>
      <c r="E80" s="70">
        <v>2024</v>
      </c>
      <c r="F80" s="70" t="s">
        <v>1585</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2236</v>
      </c>
      <c r="B81" s="70">
        <v>73</v>
      </c>
      <c r="C81" s="70">
        <v>18</v>
      </c>
      <c r="D81" s="70">
        <v>73</v>
      </c>
      <c r="E81" s="70">
        <v>2024</v>
      </c>
      <c r="F81" s="70" t="s">
        <v>1585</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2236</v>
      </c>
      <c r="B82" s="70">
        <v>74</v>
      </c>
      <c r="C82" s="70">
        <v>18</v>
      </c>
      <c r="D82" s="70">
        <v>74</v>
      </c>
      <c r="E82" s="70">
        <v>2024</v>
      </c>
      <c r="F82" s="70" t="s">
        <v>1585</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2236</v>
      </c>
      <c r="B83" s="70">
        <v>75</v>
      </c>
      <c r="C83" s="70">
        <v>18</v>
      </c>
      <c r="D83" s="70">
        <v>75</v>
      </c>
      <c r="E83" s="70">
        <v>2024</v>
      </c>
      <c r="F83" s="70" t="s">
        <v>1585</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2236</v>
      </c>
      <c r="B84" s="70">
        <v>76</v>
      </c>
      <c r="C84" s="70">
        <v>18</v>
      </c>
      <c r="D84" s="70">
        <v>76</v>
      </c>
      <c r="E84" s="70">
        <v>2024</v>
      </c>
      <c r="F84" s="70" t="s">
        <v>1585</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2236</v>
      </c>
      <c r="B85" s="70">
        <v>77</v>
      </c>
      <c r="C85" s="70">
        <v>18</v>
      </c>
      <c r="D85" s="70">
        <v>77</v>
      </c>
      <c r="E85" s="70">
        <v>2024</v>
      </c>
      <c r="F85" s="70" t="s">
        <v>1585</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2236</v>
      </c>
      <c r="B86" s="70">
        <v>78</v>
      </c>
      <c r="C86" s="70">
        <v>18</v>
      </c>
      <c r="D86" s="70">
        <v>78</v>
      </c>
      <c r="E86" s="70">
        <v>2024</v>
      </c>
      <c r="F86" s="70" t="s">
        <v>1585</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2236</v>
      </c>
      <c r="B87" s="70">
        <v>79</v>
      </c>
      <c r="C87" s="70">
        <v>18</v>
      </c>
      <c r="D87" s="70">
        <v>79</v>
      </c>
      <c r="E87" s="70">
        <v>2024</v>
      </c>
      <c r="F87" s="70" t="s">
        <v>1585</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2236</v>
      </c>
      <c r="B88" s="70">
        <v>80</v>
      </c>
      <c r="C88" s="70">
        <v>18</v>
      </c>
      <c r="D88" s="70">
        <v>80</v>
      </c>
      <c r="E88" s="70">
        <v>2024</v>
      </c>
      <c r="F88" s="70" t="s">
        <v>1585</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2236</v>
      </c>
      <c r="B89" s="70">
        <v>81</v>
      </c>
      <c r="C89" s="70">
        <v>18</v>
      </c>
      <c r="D89" s="70">
        <v>81</v>
      </c>
      <c r="E89" s="70">
        <v>2024</v>
      </c>
      <c r="F89" s="70" t="s">
        <v>1585</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2236</v>
      </c>
      <c r="B90" s="70">
        <v>82</v>
      </c>
      <c r="C90" s="70">
        <v>18</v>
      </c>
      <c r="D90" s="70">
        <v>82</v>
      </c>
      <c r="E90" s="70">
        <v>2024</v>
      </c>
      <c r="F90" s="70" t="s">
        <v>1585</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2236</v>
      </c>
      <c r="B91" s="70">
        <v>83</v>
      </c>
      <c r="C91" s="70">
        <v>18</v>
      </c>
      <c r="D91" s="70">
        <v>83</v>
      </c>
      <c r="E91" s="70">
        <v>2024</v>
      </c>
      <c r="F91" s="70" t="s">
        <v>1585</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2236</v>
      </c>
      <c r="B92" s="70">
        <v>84</v>
      </c>
      <c r="C92" s="70">
        <v>18</v>
      </c>
      <c r="D92" s="70">
        <v>84</v>
      </c>
      <c r="E92" s="70">
        <v>2024</v>
      </c>
      <c r="F92" s="70" t="s">
        <v>1585</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2236</v>
      </c>
      <c r="B93" s="70">
        <v>85</v>
      </c>
      <c r="C93" s="70">
        <v>18</v>
      </c>
      <c r="D93" s="70">
        <v>85</v>
      </c>
      <c r="E93" s="70">
        <v>2024</v>
      </c>
      <c r="F93" s="70" t="s">
        <v>1585</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2236</v>
      </c>
      <c r="B94" s="70">
        <v>86</v>
      </c>
      <c r="C94" s="70">
        <v>18</v>
      </c>
      <c r="D94" s="70">
        <v>86</v>
      </c>
      <c r="E94" s="70">
        <v>2024</v>
      </c>
      <c r="F94" s="70" t="s">
        <v>1585</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2236</v>
      </c>
      <c r="B95" s="70">
        <v>87</v>
      </c>
      <c r="C95" s="70">
        <v>18</v>
      </c>
      <c r="D95" s="70">
        <v>87</v>
      </c>
      <c r="E95" s="70">
        <v>2024</v>
      </c>
      <c r="F95" s="70" t="s">
        <v>1585</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2236</v>
      </c>
      <c r="B96" s="70">
        <v>88</v>
      </c>
      <c r="C96" s="70">
        <v>18</v>
      </c>
      <c r="D96" s="70">
        <v>88</v>
      </c>
      <c r="E96" s="70">
        <v>2024</v>
      </c>
      <c r="F96" s="70" t="s">
        <v>1585</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2236</v>
      </c>
      <c r="B97" s="70">
        <v>89</v>
      </c>
      <c r="C97" s="70">
        <v>18</v>
      </c>
      <c r="D97" s="70">
        <v>89</v>
      </c>
      <c r="E97" s="70">
        <v>2024</v>
      </c>
      <c r="F97" s="70" t="s">
        <v>1585</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2236</v>
      </c>
      <c r="B98" s="70">
        <v>90</v>
      </c>
      <c r="C98" s="70">
        <v>18</v>
      </c>
      <c r="D98" s="70">
        <v>90</v>
      </c>
      <c r="E98" s="70">
        <v>2024</v>
      </c>
      <c r="F98" s="70" t="s">
        <v>1585</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2236</v>
      </c>
      <c r="B99" s="70">
        <v>91</v>
      </c>
      <c r="C99" s="70">
        <v>18</v>
      </c>
      <c r="D99" s="70">
        <v>91</v>
      </c>
      <c r="E99" s="70">
        <v>2024</v>
      </c>
      <c r="F99" s="70" t="s">
        <v>1585</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2236</v>
      </c>
      <c r="B100" s="70">
        <v>92</v>
      </c>
      <c r="C100" s="70">
        <v>18</v>
      </c>
      <c r="D100" s="70">
        <v>92</v>
      </c>
      <c r="E100" s="70">
        <v>2024</v>
      </c>
      <c r="F100" s="70" t="s">
        <v>1585</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2236</v>
      </c>
      <c r="B101" s="70">
        <v>93</v>
      </c>
      <c r="C101" s="70">
        <v>18</v>
      </c>
      <c r="D101" s="70">
        <v>93</v>
      </c>
      <c r="E101" s="70">
        <v>2024</v>
      </c>
      <c r="F101" s="70" t="s">
        <v>1585</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2236</v>
      </c>
      <c r="B102" s="70">
        <v>94</v>
      </c>
      <c r="C102" s="70">
        <v>18</v>
      </c>
      <c r="D102" s="70">
        <v>94</v>
      </c>
      <c r="E102" s="70">
        <v>2024</v>
      </c>
      <c r="F102" s="70" t="s">
        <v>1585</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2236</v>
      </c>
      <c r="B103" s="70">
        <v>95</v>
      </c>
      <c r="C103" s="70">
        <v>18</v>
      </c>
      <c r="D103" s="70">
        <v>95</v>
      </c>
      <c r="E103" s="70">
        <v>2024</v>
      </c>
      <c r="F103" s="70" t="s">
        <v>1585</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2236</v>
      </c>
      <c r="B104" s="70">
        <v>96</v>
      </c>
      <c r="C104" s="70">
        <v>18</v>
      </c>
      <c r="D104" s="70">
        <v>96</v>
      </c>
      <c r="E104" s="70">
        <v>2024</v>
      </c>
      <c r="F104" s="70" t="s">
        <v>1585</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2236</v>
      </c>
      <c r="B105" s="70">
        <v>97</v>
      </c>
      <c r="C105" s="70">
        <v>18</v>
      </c>
      <c r="D105" s="70">
        <v>97</v>
      </c>
      <c r="E105" s="70">
        <v>2024</v>
      </c>
      <c r="F105" s="70" t="s">
        <v>1585</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2236</v>
      </c>
      <c r="B106" s="70">
        <v>98</v>
      </c>
      <c r="C106" s="70">
        <v>18</v>
      </c>
      <c r="D106" s="70">
        <v>98</v>
      </c>
      <c r="E106" s="70">
        <v>2024</v>
      </c>
      <c r="F106" s="70" t="s">
        <v>1585</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2236</v>
      </c>
      <c r="B107" s="70">
        <v>99</v>
      </c>
      <c r="C107" s="70">
        <v>18</v>
      </c>
      <c r="D107" s="70">
        <v>99</v>
      </c>
      <c r="E107" s="70">
        <v>2024</v>
      </c>
      <c r="F107" s="70" t="s">
        <v>1585</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2236</v>
      </c>
      <c r="B108" s="70">
        <v>100</v>
      </c>
      <c r="C108" s="70">
        <v>18</v>
      </c>
      <c r="D108" s="70">
        <v>100</v>
      </c>
      <c r="E108" s="70">
        <v>2024</v>
      </c>
      <c r="F108" s="70" t="s">
        <v>1585</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2236</v>
      </c>
      <c r="B109" s="70">
        <v>101</v>
      </c>
      <c r="C109" s="70">
        <v>18</v>
      </c>
      <c r="D109" s="70">
        <v>101</v>
      </c>
      <c r="E109" s="70">
        <v>2024</v>
      </c>
      <c r="F109" s="70" t="s">
        <v>1585</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2236</v>
      </c>
      <c r="B110" s="70">
        <v>102</v>
      </c>
      <c r="C110" s="70">
        <v>18</v>
      </c>
      <c r="D110" s="70">
        <v>102</v>
      </c>
      <c r="E110" s="70">
        <v>2024</v>
      </c>
      <c r="F110" s="70" t="s">
        <v>1585</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2236</v>
      </c>
      <c r="B111" s="70">
        <v>103</v>
      </c>
      <c r="C111" s="70">
        <v>18</v>
      </c>
      <c r="D111" s="70">
        <v>103</v>
      </c>
      <c r="E111" s="70">
        <v>2024</v>
      </c>
      <c r="F111" s="70" t="s">
        <v>1585</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2236</v>
      </c>
      <c r="B112" s="70">
        <v>104</v>
      </c>
      <c r="C112" s="70">
        <v>18</v>
      </c>
      <c r="D112" s="70">
        <v>104</v>
      </c>
      <c r="E112" s="70">
        <v>2024</v>
      </c>
      <c r="F112" s="70" t="s">
        <v>1585</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2236</v>
      </c>
      <c r="B113" s="70">
        <v>105</v>
      </c>
      <c r="C113" s="70">
        <v>18</v>
      </c>
      <c r="D113" s="70">
        <v>105</v>
      </c>
      <c r="E113" s="70">
        <v>2024</v>
      </c>
      <c r="F113" s="70" t="s">
        <v>1585</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2236</v>
      </c>
      <c r="B114" s="70">
        <v>106</v>
      </c>
      <c r="C114" s="70">
        <v>18</v>
      </c>
      <c r="D114" s="70">
        <v>106</v>
      </c>
      <c r="E114" s="70">
        <v>2024</v>
      </c>
      <c r="F114" s="70" t="s">
        <v>1585</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2236</v>
      </c>
      <c r="B115" s="70">
        <v>107</v>
      </c>
      <c r="C115" s="70">
        <v>18</v>
      </c>
      <c r="D115" s="70">
        <v>107</v>
      </c>
      <c r="E115" s="70">
        <v>2024</v>
      </c>
      <c r="F115" s="70" t="s">
        <v>1585</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2236</v>
      </c>
      <c r="B116" s="70">
        <v>108</v>
      </c>
      <c r="C116" s="70">
        <v>18</v>
      </c>
      <c r="D116" s="70">
        <v>108</v>
      </c>
      <c r="E116" s="70">
        <v>2024</v>
      </c>
      <c r="F116" s="70" t="s">
        <v>1585</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2236</v>
      </c>
      <c r="B117" s="70">
        <v>109</v>
      </c>
      <c r="C117" s="70">
        <v>18</v>
      </c>
      <c r="D117" s="70">
        <v>109</v>
      </c>
      <c r="E117" s="70">
        <v>2024</v>
      </c>
      <c r="F117" s="70" t="s">
        <v>1585</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2236</v>
      </c>
      <c r="B118" s="70">
        <v>110</v>
      </c>
      <c r="C118" s="70">
        <v>18</v>
      </c>
      <c r="D118" s="70">
        <v>110</v>
      </c>
      <c r="E118" s="70">
        <v>2024</v>
      </c>
      <c r="F118" s="70" t="s">
        <v>1585</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2236</v>
      </c>
      <c r="B119" s="70">
        <v>111</v>
      </c>
      <c r="C119" s="70">
        <v>18</v>
      </c>
      <c r="D119" s="70">
        <v>111</v>
      </c>
      <c r="E119" s="70">
        <v>2024</v>
      </c>
      <c r="F119" s="70" t="s">
        <v>1585</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2236</v>
      </c>
      <c r="B120" s="70">
        <v>112</v>
      </c>
      <c r="C120" s="70">
        <v>18</v>
      </c>
      <c r="D120" s="70">
        <v>112</v>
      </c>
      <c r="E120" s="70">
        <v>2024</v>
      </c>
      <c r="F120" s="70" t="s">
        <v>1585</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2236</v>
      </c>
      <c r="B121" s="70">
        <v>113</v>
      </c>
      <c r="C121" s="70">
        <v>18</v>
      </c>
      <c r="D121" s="70">
        <v>113</v>
      </c>
      <c r="E121" s="70">
        <v>2024</v>
      </c>
      <c r="F121" s="70" t="s">
        <v>1585</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2236</v>
      </c>
      <c r="B122" s="70">
        <v>114</v>
      </c>
      <c r="C122" s="70">
        <v>18</v>
      </c>
      <c r="D122" s="70">
        <v>114</v>
      </c>
      <c r="E122" s="70">
        <v>2024</v>
      </c>
      <c r="F122" s="70" t="s">
        <v>1585</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2236</v>
      </c>
      <c r="B123" s="70">
        <v>115</v>
      </c>
      <c r="C123" s="70">
        <v>18</v>
      </c>
      <c r="D123" s="70">
        <v>115</v>
      </c>
      <c r="E123" s="70">
        <v>2024</v>
      </c>
      <c r="F123" s="70" t="s">
        <v>1585</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2236</v>
      </c>
      <c r="B124" s="70">
        <v>116</v>
      </c>
      <c r="C124" s="70">
        <v>18</v>
      </c>
      <c r="D124" s="70">
        <v>116</v>
      </c>
      <c r="E124" s="70">
        <v>2024</v>
      </c>
      <c r="F124" s="70" t="s">
        <v>1585</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2236</v>
      </c>
      <c r="B125" s="70">
        <v>117</v>
      </c>
      <c r="C125" s="70">
        <v>18</v>
      </c>
      <c r="D125" s="70">
        <v>117</v>
      </c>
      <c r="E125" s="70">
        <v>2024</v>
      </c>
      <c r="F125" s="70" t="s">
        <v>1585</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2236</v>
      </c>
      <c r="B126" s="70">
        <v>118</v>
      </c>
      <c r="C126" s="70">
        <v>18</v>
      </c>
      <c r="D126" s="70">
        <v>118</v>
      </c>
      <c r="E126" s="70">
        <v>2024</v>
      </c>
      <c r="F126" s="70" t="s">
        <v>1585</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2236</v>
      </c>
      <c r="B127" s="70">
        <v>119</v>
      </c>
      <c r="C127" s="70">
        <v>18</v>
      </c>
      <c r="D127" s="70">
        <v>119</v>
      </c>
      <c r="E127" s="70">
        <v>2024</v>
      </c>
      <c r="F127" s="70" t="s">
        <v>1585</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2236</v>
      </c>
      <c r="B128" s="70">
        <v>120</v>
      </c>
      <c r="C128" s="70">
        <v>18</v>
      </c>
      <c r="D128" s="70">
        <v>120</v>
      </c>
      <c r="E128" s="70">
        <v>2024</v>
      </c>
      <c r="F128" s="70" t="s">
        <v>1585</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2236</v>
      </c>
      <c r="B129" s="70">
        <v>121</v>
      </c>
      <c r="C129" s="70">
        <v>18</v>
      </c>
      <c r="D129" s="70">
        <v>121</v>
      </c>
      <c r="E129" s="70">
        <v>2024</v>
      </c>
      <c r="F129" s="70" t="s">
        <v>1585</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2236</v>
      </c>
      <c r="B130" s="70">
        <v>122</v>
      </c>
      <c r="C130" s="70">
        <v>18</v>
      </c>
      <c r="D130" s="70">
        <v>122</v>
      </c>
      <c r="E130" s="70">
        <v>2024</v>
      </c>
      <c r="F130" s="70" t="s">
        <v>1585</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2236</v>
      </c>
      <c r="B131" s="70">
        <v>123</v>
      </c>
      <c r="C131" s="70">
        <v>18</v>
      </c>
      <c r="D131" s="70">
        <v>123</v>
      </c>
      <c r="E131" s="70">
        <v>2024</v>
      </c>
      <c r="F131" s="70" t="s">
        <v>1585</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2236</v>
      </c>
      <c r="B132" s="70">
        <v>124</v>
      </c>
      <c r="C132" s="70">
        <v>18</v>
      </c>
      <c r="D132" s="70">
        <v>124</v>
      </c>
      <c r="E132" s="70">
        <v>2024</v>
      </c>
      <c r="F132" s="70" t="s">
        <v>1585</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2236</v>
      </c>
      <c r="B133" s="70">
        <v>125</v>
      </c>
      <c r="C133" s="70">
        <v>18</v>
      </c>
      <c r="D133" s="70">
        <v>125</v>
      </c>
      <c r="E133" s="70">
        <v>2024</v>
      </c>
      <c r="F133" s="70" t="s">
        <v>1585</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2236</v>
      </c>
      <c r="B134" s="70">
        <v>126</v>
      </c>
      <c r="C134" s="70">
        <v>18</v>
      </c>
      <c r="D134" s="70">
        <v>126</v>
      </c>
      <c r="E134" s="70">
        <v>2024</v>
      </c>
      <c r="F134" s="70" t="s">
        <v>1585</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2236</v>
      </c>
      <c r="B135" s="70">
        <v>127</v>
      </c>
      <c r="C135" s="70">
        <v>18</v>
      </c>
      <c r="D135" s="70">
        <v>127</v>
      </c>
      <c r="E135" s="70">
        <v>2024</v>
      </c>
      <c r="F135" s="70" t="s">
        <v>1585</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2236</v>
      </c>
      <c r="B136" s="70">
        <v>128</v>
      </c>
      <c r="C136" s="70">
        <v>18</v>
      </c>
      <c r="D136" s="70">
        <v>128</v>
      </c>
      <c r="E136" s="70">
        <v>2024</v>
      </c>
      <c r="F136" s="70" t="s">
        <v>1585</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2236</v>
      </c>
      <c r="B137" s="70">
        <v>129</v>
      </c>
      <c r="C137" s="70">
        <v>18</v>
      </c>
      <c r="D137" s="70">
        <v>129</v>
      </c>
      <c r="E137" s="70">
        <v>2024</v>
      </c>
      <c r="F137" s="70" t="s">
        <v>1585</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2236</v>
      </c>
      <c r="B138" s="70">
        <v>130</v>
      </c>
      <c r="C138" s="70">
        <v>18</v>
      </c>
      <c r="D138" s="70">
        <v>130</v>
      </c>
      <c r="E138" s="70">
        <v>2024</v>
      </c>
      <c r="F138" s="70" t="s">
        <v>1585</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2236</v>
      </c>
      <c r="B139" s="70">
        <v>131</v>
      </c>
      <c r="C139" s="70">
        <v>18</v>
      </c>
      <c r="D139" s="70">
        <v>131</v>
      </c>
      <c r="E139" s="70">
        <v>2024</v>
      </c>
      <c r="F139" s="70" t="s">
        <v>1585</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2236</v>
      </c>
      <c r="B140" s="70">
        <v>132</v>
      </c>
      <c r="C140" s="70">
        <v>18</v>
      </c>
      <c r="D140" s="70">
        <v>132</v>
      </c>
      <c r="E140" s="70">
        <v>2024</v>
      </c>
      <c r="F140" s="70" t="s">
        <v>1585</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2236</v>
      </c>
      <c r="B141" s="70">
        <v>133</v>
      </c>
      <c r="C141" s="70">
        <v>18</v>
      </c>
      <c r="D141" s="70">
        <v>133</v>
      </c>
      <c r="E141" s="70">
        <v>2024</v>
      </c>
      <c r="F141" s="70" t="s">
        <v>1585</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2236</v>
      </c>
      <c r="B142" s="70">
        <v>134</v>
      </c>
      <c r="C142" s="70">
        <v>18</v>
      </c>
      <c r="D142" s="70">
        <v>134</v>
      </c>
      <c r="E142" s="70">
        <v>2024</v>
      </c>
      <c r="F142" s="70" t="s">
        <v>1585</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2236</v>
      </c>
      <c r="B143" s="70">
        <v>135</v>
      </c>
      <c r="C143" s="70">
        <v>18</v>
      </c>
      <c r="D143" s="70">
        <v>135</v>
      </c>
      <c r="E143" s="70">
        <v>2024</v>
      </c>
      <c r="F143" s="70" t="s">
        <v>1585</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2236</v>
      </c>
      <c r="B144" s="70">
        <v>136</v>
      </c>
      <c r="C144" s="70">
        <v>18</v>
      </c>
      <c r="D144" s="70">
        <v>136</v>
      </c>
      <c r="E144" s="70">
        <v>2024</v>
      </c>
      <c r="F144" s="70" t="s">
        <v>1585</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2236</v>
      </c>
      <c r="B145" s="70">
        <v>137</v>
      </c>
      <c r="C145" s="70">
        <v>18</v>
      </c>
      <c r="D145" s="70">
        <v>137</v>
      </c>
      <c r="E145" s="70">
        <v>2024</v>
      </c>
      <c r="F145" s="70" t="s">
        <v>1585</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2236</v>
      </c>
      <c r="B146" s="70">
        <v>138</v>
      </c>
      <c r="C146" s="70">
        <v>18</v>
      </c>
      <c r="D146" s="70">
        <v>138</v>
      </c>
      <c r="E146" s="70">
        <v>2024</v>
      </c>
      <c r="F146" s="70" t="s">
        <v>1585</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2236</v>
      </c>
      <c r="B147" s="70">
        <v>139</v>
      </c>
      <c r="C147" s="70">
        <v>18</v>
      </c>
      <c r="D147" s="70">
        <v>139</v>
      </c>
      <c r="E147" s="70">
        <v>2024</v>
      </c>
      <c r="F147" s="70" t="s">
        <v>1585</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2236</v>
      </c>
      <c r="B148" s="70">
        <v>140</v>
      </c>
      <c r="C148" s="70">
        <v>18</v>
      </c>
      <c r="D148" s="70">
        <v>140</v>
      </c>
      <c r="E148" s="70">
        <v>2024</v>
      </c>
      <c r="F148" s="70" t="s">
        <v>1585</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2236</v>
      </c>
      <c r="B149" s="70">
        <v>141</v>
      </c>
      <c r="C149" s="70">
        <v>18</v>
      </c>
      <c r="D149" s="70">
        <v>141</v>
      </c>
      <c r="E149" s="70">
        <v>2024</v>
      </c>
      <c r="F149" s="70" t="s">
        <v>1585</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2236</v>
      </c>
      <c r="B150" s="70">
        <v>142</v>
      </c>
      <c r="C150" s="70">
        <v>18</v>
      </c>
      <c r="D150" s="70">
        <v>142</v>
      </c>
      <c r="E150" s="70">
        <v>2024</v>
      </c>
      <c r="F150" s="70" t="s">
        <v>1585</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2236</v>
      </c>
      <c r="B151" s="70">
        <v>143</v>
      </c>
      <c r="C151" s="70">
        <v>18</v>
      </c>
      <c r="D151" s="70">
        <v>143</v>
      </c>
      <c r="E151" s="70">
        <v>2024</v>
      </c>
      <c r="F151" s="70" t="s">
        <v>1585</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2236</v>
      </c>
      <c r="B152" s="70">
        <v>144</v>
      </c>
      <c r="C152" s="70">
        <v>18</v>
      </c>
      <c r="D152" s="70">
        <v>144</v>
      </c>
      <c r="E152" s="70">
        <v>2024</v>
      </c>
      <c r="F152" s="70" t="s">
        <v>1585</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2236</v>
      </c>
      <c r="B153" s="70">
        <v>145</v>
      </c>
      <c r="C153" s="70">
        <v>18</v>
      </c>
      <c r="D153" s="70">
        <v>145</v>
      </c>
      <c r="E153" s="70">
        <v>2024</v>
      </c>
      <c r="F153" s="70" t="s">
        <v>1585</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2236</v>
      </c>
      <c r="B154" s="70">
        <v>146</v>
      </c>
      <c r="C154" s="70">
        <v>18</v>
      </c>
      <c r="D154" s="70">
        <v>146</v>
      </c>
      <c r="E154" s="70">
        <v>2024</v>
      </c>
      <c r="F154" s="70" t="s">
        <v>1585</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2236</v>
      </c>
      <c r="B155" s="70">
        <v>147</v>
      </c>
      <c r="C155" s="70">
        <v>18</v>
      </c>
      <c r="D155" s="70">
        <v>147</v>
      </c>
      <c r="E155" s="70">
        <v>2024</v>
      </c>
      <c r="F155" s="70" t="s">
        <v>1585</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2236</v>
      </c>
      <c r="B156" s="70">
        <v>148</v>
      </c>
      <c r="C156" s="70">
        <v>18</v>
      </c>
      <c r="D156" s="70">
        <v>148</v>
      </c>
      <c r="E156" s="70">
        <v>2024</v>
      </c>
      <c r="F156" s="70" t="s">
        <v>1585</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2236</v>
      </c>
      <c r="B157" s="70">
        <v>149</v>
      </c>
      <c r="C157" s="70">
        <v>18</v>
      </c>
      <c r="D157" s="70">
        <v>149</v>
      </c>
      <c r="E157" s="70">
        <v>2024</v>
      </c>
      <c r="F157" s="70" t="s">
        <v>1585</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2236</v>
      </c>
      <c r="B158" s="70">
        <v>150</v>
      </c>
      <c r="C158" s="70">
        <v>18</v>
      </c>
      <c r="D158" s="70">
        <v>150</v>
      </c>
      <c r="E158" s="70">
        <v>2024</v>
      </c>
      <c r="F158" s="70" t="s">
        <v>1585</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2236</v>
      </c>
      <c r="B159" s="70">
        <v>151</v>
      </c>
      <c r="C159" s="70">
        <v>18</v>
      </c>
      <c r="D159" s="70">
        <v>151</v>
      </c>
      <c r="E159" s="70">
        <v>2024</v>
      </c>
      <c r="F159" s="70" t="s">
        <v>1585</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2236</v>
      </c>
      <c r="B160" s="70">
        <v>152</v>
      </c>
      <c r="C160" s="70">
        <v>18</v>
      </c>
      <c r="D160" s="70">
        <v>152</v>
      </c>
      <c r="E160" s="70">
        <v>2024</v>
      </c>
      <c r="F160" s="70" t="s">
        <v>1585</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2236</v>
      </c>
      <c r="B161" s="70">
        <v>153</v>
      </c>
      <c r="C161" s="70">
        <v>18</v>
      </c>
      <c r="D161" s="70">
        <v>153</v>
      </c>
      <c r="E161" s="70">
        <v>2024</v>
      </c>
      <c r="F161" s="70" t="s">
        <v>1585</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2236</v>
      </c>
      <c r="B162" s="70">
        <v>154</v>
      </c>
      <c r="C162" s="70">
        <v>18</v>
      </c>
      <c r="D162" s="70">
        <v>154</v>
      </c>
      <c r="E162" s="70">
        <v>2024</v>
      </c>
      <c r="F162" s="70" t="s">
        <v>1585</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2236</v>
      </c>
      <c r="B163" s="70">
        <v>155</v>
      </c>
      <c r="C163" s="70">
        <v>18</v>
      </c>
      <c r="D163" s="70">
        <v>155</v>
      </c>
      <c r="E163" s="70">
        <v>2024</v>
      </c>
      <c r="F163" s="70" t="s">
        <v>1585</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2236</v>
      </c>
      <c r="B164" s="70">
        <v>156</v>
      </c>
      <c r="C164" s="70">
        <v>18</v>
      </c>
      <c r="D164" s="70">
        <v>156</v>
      </c>
      <c r="E164" s="70">
        <v>2024</v>
      </c>
      <c r="F164" s="70" t="s">
        <v>1585</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2236</v>
      </c>
      <c r="B165" s="70">
        <v>157</v>
      </c>
      <c r="C165" s="70">
        <v>18</v>
      </c>
      <c r="D165" s="70">
        <v>157</v>
      </c>
      <c r="E165" s="70">
        <v>2024</v>
      </c>
      <c r="F165" s="70" t="s">
        <v>1585</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2236</v>
      </c>
      <c r="B166" s="70">
        <v>158</v>
      </c>
      <c r="C166" s="70">
        <v>18</v>
      </c>
      <c r="D166" s="70">
        <v>158</v>
      </c>
      <c r="E166" s="70">
        <v>2024</v>
      </c>
      <c r="F166" s="70" t="s">
        <v>1585</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2236</v>
      </c>
      <c r="B167" s="70">
        <v>159</v>
      </c>
      <c r="C167" s="70">
        <v>18</v>
      </c>
      <c r="D167" s="70">
        <v>159</v>
      </c>
      <c r="E167" s="70">
        <v>2024</v>
      </c>
      <c r="F167" s="70" t="s">
        <v>1585</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2236</v>
      </c>
      <c r="B168" s="70">
        <v>160</v>
      </c>
      <c r="C168" s="70">
        <v>18</v>
      </c>
      <c r="D168" s="70">
        <v>160</v>
      </c>
      <c r="E168" s="70">
        <v>2024</v>
      </c>
      <c r="F168" s="70" t="s">
        <v>1585</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2236</v>
      </c>
      <c r="B169" s="70">
        <v>161</v>
      </c>
      <c r="C169" s="70">
        <v>18</v>
      </c>
      <c r="D169" s="70">
        <v>161</v>
      </c>
      <c r="E169" s="70">
        <v>2024</v>
      </c>
      <c r="F169" s="70" t="s">
        <v>1585</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2236</v>
      </c>
      <c r="B170" s="70">
        <v>162</v>
      </c>
      <c r="C170" s="70">
        <v>18</v>
      </c>
      <c r="D170" s="70">
        <v>162</v>
      </c>
      <c r="E170" s="70">
        <v>2024</v>
      </c>
      <c r="F170" s="70" t="s">
        <v>1585</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2236</v>
      </c>
      <c r="B171" s="70">
        <v>163</v>
      </c>
      <c r="C171" s="70">
        <v>18</v>
      </c>
      <c r="D171" s="70">
        <v>163</v>
      </c>
      <c r="E171" s="70">
        <v>2024</v>
      </c>
      <c r="F171" s="70" t="s">
        <v>1585</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2236</v>
      </c>
      <c r="B172" s="70">
        <v>164</v>
      </c>
      <c r="C172" s="70">
        <v>18</v>
      </c>
      <c r="D172" s="70">
        <v>164</v>
      </c>
      <c r="E172" s="70">
        <v>2024</v>
      </c>
      <c r="F172" s="70" t="s">
        <v>1585</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2236</v>
      </c>
      <c r="B173" s="70">
        <v>165</v>
      </c>
      <c r="C173" s="70">
        <v>18</v>
      </c>
      <c r="D173" s="70">
        <v>165</v>
      </c>
      <c r="E173" s="70">
        <v>2024</v>
      </c>
      <c r="F173" s="70" t="s">
        <v>1585</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2236</v>
      </c>
      <c r="B174" s="70">
        <v>166</v>
      </c>
      <c r="C174" s="70">
        <v>18</v>
      </c>
      <c r="D174" s="70">
        <v>166</v>
      </c>
      <c r="E174" s="70">
        <v>2024</v>
      </c>
      <c r="F174" s="70" t="s">
        <v>1585</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2236</v>
      </c>
      <c r="B175" s="70">
        <v>167</v>
      </c>
      <c r="C175" s="70">
        <v>18</v>
      </c>
      <c r="D175" s="70">
        <v>167</v>
      </c>
      <c r="E175" s="70">
        <v>2024</v>
      </c>
      <c r="F175" s="70" t="s">
        <v>1585</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2236</v>
      </c>
      <c r="B176" s="70">
        <v>168</v>
      </c>
      <c r="C176" s="70">
        <v>18</v>
      </c>
      <c r="D176" s="70">
        <v>168</v>
      </c>
      <c r="E176" s="70">
        <v>2024</v>
      </c>
      <c r="F176" s="70" t="s">
        <v>1585</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2236</v>
      </c>
      <c r="B177" s="70">
        <v>169</v>
      </c>
      <c r="C177" s="70">
        <v>18</v>
      </c>
      <c r="D177" s="70">
        <v>169</v>
      </c>
      <c r="E177" s="70">
        <v>2024</v>
      </c>
      <c r="F177" s="70" t="s">
        <v>1585</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2236</v>
      </c>
      <c r="B178" s="70">
        <v>170</v>
      </c>
      <c r="C178" s="70">
        <v>18</v>
      </c>
      <c r="D178" s="70">
        <v>170</v>
      </c>
      <c r="E178" s="70">
        <v>2024</v>
      </c>
      <c r="F178" s="70" t="s">
        <v>1585</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2236</v>
      </c>
      <c r="B179" s="70">
        <v>171</v>
      </c>
      <c r="C179" s="70">
        <v>18</v>
      </c>
      <c r="D179" s="70">
        <v>171</v>
      </c>
      <c r="E179" s="70">
        <v>2024</v>
      </c>
      <c r="F179" s="70" t="s">
        <v>1585</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2236</v>
      </c>
      <c r="B180" s="70">
        <v>172</v>
      </c>
      <c r="C180" s="70">
        <v>18</v>
      </c>
      <c r="D180" s="70">
        <v>172</v>
      </c>
      <c r="E180" s="70">
        <v>2024</v>
      </c>
      <c r="F180" s="70" t="s">
        <v>1585</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2236</v>
      </c>
      <c r="B181" s="70">
        <v>173</v>
      </c>
      <c r="C181" s="70">
        <v>18</v>
      </c>
      <c r="D181" s="70">
        <v>173</v>
      </c>
      <c r="E181" s="70">
        <v>2024</v>
      </c>
      <c r="F181" s="70" t="s">
        <v>1585</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2236</v>
      </c>
      <c r="B182" s="70">
        <v>174</v>
      </c>
      <c r="C182" s="70">
        <v>18</v>
      </c>
      <c r="D182" s="70">
        <v>174</v>
      </c>
      <c r="E182" s="70">
        <v>2024</v>
      </c>
      <c r="F182" s="70" t="s">
        <v>1585</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2236</v>
      </c>
      <c r="B183" s="70">
        <v>175</v>
      </c>
      <c r="C183" s="70">
        <v>18</v>
      </c>
      <c r="D183" s="70">
        <v>175</v>
      </c>
      <c r="E183" s="70">
        <v>2024</v>
      </c>
      <c r="F183" s="70" t="s">
        <v>1585</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2236</v>
      </c>
      <c r="B184" s="70">
        <v>176</v>
      </c>
      <c r="C184" s="70">
        <v>18</v>
      </c>
      <c r="D184" s="70">
        <v>176</v>
      </c>
      <c r="E184" s="70">
        <v>2024</v>
      </c>
      <c r="F184" s="70" t="s">
        <v>1585</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2236</v>
      </c>
      <c r="B185" s="70">
        <v>177</v>
      </c>
      <c r="C185" s="70">
        <v>18</v>
      </c>
      <c r="D185" s="70">
        <v>177</v>
      </c>
      <c r="E185" s="70">
        <v>2024</v>
      </c>
      <c r="F185" s="70" t="s">
        <v>1585</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2236</v>
      </c>
      <c r="B186" s="70">
        <v>178</v>
      </c>
      <c r="C186" s="70">
        <v>18</v>
      </c>
      <c r="D186" s="70">
        <v>178</v>
      </c>
      <c r="E186" s="70">
        <v>2024</v>
      </c>
      <c r="F186" s="70" t="s">
        <v>1585</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2236</v>
      </c>
      <c r="B187" s="70">
        <v>179</v>
      </c>
      <c r="C187" s="70">
        <v>18</v>
      </c>
      <c r="D187" s="70">
        <v>179</v>
      </c>
      <c r="E187" s="70">
        <v>2024</v>
      </c>
      <c r="F187" s="70" t="s">
        <v>1585</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2236</v>
      </c>
      <c r="B188" s="70">
        <v>180</v>
      </c>
      <c r="C188" s="70">
        <v>18</v>
      </c>
      <c r="D188" s="70">
        <v>180</v>
      </c>
      <c r="E188" s="70">
        <v>2024</v>
      </c>
      <c r="F188" s="70" t="s">
        <v>1585</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2237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2445</v>
      </c>
      <c r="B190" s="70">
        <v>182</v>
      </c>
      <c r="C190" s="70">
        <v>16</v>
      </c>
      <c r="D190" s="70">
        <v>2</v>
      </c>
      <c r="E190" s="70">
        <v>2022</v>
      </c>
      <c r="F190" s="70" t="s">
        <v>161</v>
      </c>
      <c r="G190" s="1073" t="s">
        <v>2443</v>
      </c>
      <c r="H190" s="70" t="s">
        <v>2444</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2521</v>
      </c>
      <c r="B191" s="70">
        <v>183</v>
      </c>
      <c r="C191" s="70">
        <v>16</v>
      </c>
      <c r="D191" s="70">
        <v>3</v>
      </c>
      <c r="E191" s="70">
        <v>2022</v>
      </c>
      <c r="F191" s="70" t="s">
        <v>161</v>
      </c>
      <c r="G191" s="1073" t="s">
        <v>2519</v>
      </c>
      <c r="H191" s="70" t="s">
        <v>2520</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2402</v>
      </c>
      <c r="B192" s="70">
        <v>184</v>
      </c>
      <c r="C192" s="70">
        <v>16</v>
      </c>
      <c r="D192" s="70">
        <v>4</v>
      </c>
      <c r="E192" s="70">
        <v>2022</v>
      </c>
      <c r="F192" s="70" t="s">
        <v>161</v>
      </c>
      <c r="G192" s="1073" t="s">
        <v>2400</v>
      </c>
      <c r="H192" s="70" t="s">
        <v>2401</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2525</v>
      </c>
      <c r="B193" s="70">
        <v>185</v>
      </c>
      <c r="C193" s="70">
        <v>16</v>
      </c>
      <c r="D193" s="70">
        <v>5</v>
      </c>
      <c r="E193" s="70">
        <v>2022</v>
      </c>
      <c r="F193" s="70" t="s">
        <v>161</v>
      </c>
      <c r="G193" s="1073" t="s">
        <v>2523</v>
      </c>
      <c r="H193" s="70" t="s">
        <v>2524</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2426</v>
      </c>
      <c r="B194" s="70">
        <v>186</v>
      </c>
      <c r="C194" s="70">
        <v>16</v>
      </c>
      <c r="D194" s="70">
        <v>6</v>
      </c>
      <c r="E194" s="70">
        <v>2022</v>
      </c>
      <c r="F194" s="70" t="s">
        <v>161</v>
      </c>
      <c r="G194" s="1073" t="s">
        <v>2424</v>
      </c>
      <c r="H194" s="70" t="s">
        <v>2425</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2422</v>
      </c>
      <c r="B195" s="70">
        <v>187</v>
      </c>
      <c r="C195" s="70">
        <v>16</v>
      </c>
      <c r="D195" s="70">
        <v>7</v>
      </c>
      <c r="E195" s="70">
        <v>2022</v>
      </c>
      <c r="F195" s="70" t="s">
        <v>161</v>
      </c>
      <c r="G195" s="1073" t="s">
        <v>2420</v>
      </c>
      <c r="H195" s="70" t="s">
        <v>2421</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2333</v>
      </c>
      <c r="B196" s="70">
        <v>188</v>
      </c>
      <c r="C196" s="70">
        <v>16</v>
      </c>
      <c r="D196" s="70">
        <v>8</v>
      </c>
      <c r="E196" s="70">
        <v>2022</v>
      </c>
      <c r="F196" s="70" t="s">
        <v>161</v>
      </c>
      <c r="G196" s="1073" t="s">
        <v>2331</v>
      </c>
      <c r="H196" s="70" t="s">
        <v>2332</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2430</v>
      </c>
      <c r="B197" s="70">
        <v>189</v>
      </c>
      <c r="C197" s="70">
        <v>16</v>
      </c>
      <c r="D197" s="70">
        <v>9</v>
      </c>
      <c r="E197" s="70">
        <v>2022</v>
      </c>
      <c r="F197" s="70" t="s">
        <v>161</v>
      </c>
      <c r="G197" s="1073" t="s">
        <v>2428</v>
      </c>
      <c r="H197" s="70" t="s">
        <v>2429</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2301</v>
      </c>
      <c r="B198" s="70">
        <v>190</v>
      </c>
      <c r="C198" s="70">
        <v>16</v>
      </c>
      <c r="D198" s="70">
        <v>10</v>
      </c>
      <c r="E198" s="70">
        <v>2022</v>
      </c>
      <c r="F198" s="70" t="s">
        <v>161</v>
      </c>
      <c r="G198" s="1073" t="s">
        <v>2299</v>
      </c>
      <c r="H198" s="70" t="s">
        <v>2300</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2349</v>
      </c>
      <c r="B199" s="70">
        <v>191</v>
      </c>
      <c r="C199" s="70">
        <v>16</v>
      </c>
      <c r="D199" s="70">
        <v>11</v>
      </c>
      <c r="E199" s="70">
        <v>2022</v>
      </c>
      <c r="F199" s="70" t="s">
        <v>161</v>
      </c>
      <c r="G199" s="1073" t="s">
        <v>2347</v>
      </c>
      <c r="H199" s="70" t="s">
        <v>2348</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2477</v>
      </c>
      <c r="B200" s="70">
        <v>192</v>
      </c>
      <c r="C200" s="70">
        <v>16</v>
      </c>
      <c r="D200" s="70">
        <v>12</v>
      </c>
      <c r="E200" s="70">
        <v>2022</v>
      </c>
      <c r="F200" s="70" t="s">
        <v>161</v>
      </c>
      <c r="G200" s="1073" t="s">
        <v>2475</v>
      </c>
      <c r="H200" s="70" t="s">
        <v>2476</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2369</v>
      </c>
      <c r="B201" s="70">
        <v>193</v>
      </c>
      <c r="C201" s="70">
        <v>16</v>
      </c>
      <c r="D201" s="70">
        <v>13</v>
      </c>
      <c r="E201" s="70">
        <v>2022</v>
      </c>
      <c r="F201" s="70" t="s">
        <v>161</v>
      </c>
      <c r="G201" s="1073" t="s">
        <v>2367</v>
      </c>
      <c r="H201" s="70" t="s">
        <v>2368</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2173</v>
      </c>
      <c r="B202" s="70">
        <v>194</v>
      </c>
      <c r="C202" s="70">
        <v>16</v>
      </c>
      <c r="D202" s="70">
        <v>14</v>
      </c>
      <c r="E202" s="70">
        <v>2022</v>
      </c>
      <c r="F202" s="70" t="s">
        <v>161</v>
      </c>
      <c r="G202" s="1073" t="s">
        <v>2154</v>
      </c>
      <c r="H202" s="70" t="s">
        <v>2155</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2309</v>
      </c>
      <c r="B203" s="70">
        <v>195</v>
      </c>
      <c r="C203" s="70">
        <v>16</v>
      </c>
      <c r="D203" s="70">
        <v>15</v>
      </c>
      <c r="E203" s="70">
        <v>2022</v>
      </c>
      <c r="F203" s="70" t="s">
        <v>161</v>
      </c>
      <c r="G203" s="1073" t="s">
        <v>2307</v>
      </c>
      <c r="H203" s="70" t="s">
        <v>2308</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2365</v>
      </c>
      <c r="B204" s="70">
        <v>196</v>
      </c>
      <c r="C204" s="70">
        <v>16</v>
      </c>
      <c r="D204" s="70">
        <v>16</v>
      </c>
      <c r="E204" s="70">
        <v>2022</v>
      </c>
      <c r="F204" s="70" t="s">
        <v>161</v>
      </c>
      <c r="G204" s="1073" t="s">
        <v>2363</v>
      </c>
      <c r="H204" s="70" t="s">
        <v>2364</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2501</v>
      </c>
      <c r="B205" s="70">
        <v>197</v>
      </c>
      <c r="C205" s="70">
        <v>16</v>
      </c>
      <c r="D205" s="70">
        <v>17</v>
      </c>
      <c r="E205" s="70">
        <v>2022</v>
      </c>
      <c r="F205" s="70" t="s">
        <v>161</v>
      </c>
      <c r="G205" s="1073" t="s">
        <v>2499</v>
      </c>
      <c r="H205" s="70" t="s">
        <v>2500</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2497</v>
      </c>
      <c r="B206" s="70">
        <v>198</v>
      </c>
      <c r="C206" s="70">
        <v>16</v>
      </c>
      <c r="D206" s="70">
        <v>18</v>
      </c>
      <c r="E206" s="70">
        <v>2022</v>
      </c>
      <c r="F206" s="70" t="s">
        <v>161</v>
      </c>
      <c r="G206" s="1073" t="s">
        <v>2495</v>
      </c>
      <c r="H206" s="70" t="s">
        <v>2496</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2513</v>
      </c>
      <c r="B207" s="70">
        <v>199</v>
      </c>
      <c r="C207" s="70">
        <v>16</v>
      </c>
      <c r="D207" s="70">
        <v>19</v>
      </c>
      <c r="E207" s="70">
        <v>2022</v>
      </c>
      <c r="F207" s="70" t="s">
        <v>161</v>
      </c>
      <c r="G207" s="1073" t="s">
        <v>2511</v>
      </c>
      <c r="H207" s="70" t="s">
        <v>2512</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2449</v>
      </c>
      <c r="B208" s="70">
        <v>200</v>
      </c>
      <c r="C208" s="70">
        <v>16</v>
      </c>
      <c r="D208" s="70">
        <v>20</v>
      </c>
      <c r="E208" s="70">
        <v>2022</v>
      </c>
      <c r="F208" s="70" t="s">
        <v>161</v>
      </c>
      <c r="G208" s="1073" t="s">
        <v>2447</v>
      </c>
      <c r="H208" s="70" t="s">
        <v>2448</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2373</v>
      </c>
      <c r="B209" s="70">
        <v>201</v>
      </c>
      <c r="C209" s="70">
        <v>16</v>
      </c>
      <c r="D209" s="70">
        <v>21</v>
      </c>
      <c r="E209" s="70">
        <v>2022</v>
      </c>
      <c r="F209" s="70" t="s">
        <v>161</v>
      </c>
      <c r="G209" s="1073" t="s">
        <v>2371</v>
      </c>
      <c r="H209" s="70" t="s">
        <v>2372</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2317</v>
      </c>
      <c r="B210" s="70">
        <v>202</v>
      </c>
      <c r="C210" s="70">
        <v>16</v>
      </c>
      <c r="D210" s="70">
        <v>22</v>
      </c>
      <c r="E210" s="70">
        <v>2022</v>
      </c>
      <c r="F210" s="70" t="s">
        <v>161</v>
      </c>
      <c r="G210" s="1073" t="s">
        <v>2315</v>
      </c>
      <c r="H210" s="70" t="s">
        <v>2316</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1767</v>
      </c>
      <c r="B211" s="70">
        <v>203</v>
      </c>
      <c r="C211" s="70">
        <v>16</v>
      </c>
      <c r="D211" s="70">
        <v>23</v>
      </c>
      <c r="E211" s="70">
        <v>2022</v>
      </c>
      <c r="F211" s="70" t="s">
        <v>161</v>
      </c>
      <c r="G211" s="1073" t="s">
        <v>1748</v>
      </c>
      <c r="H211" s="70" t="s">
        <v>1749</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2305</v>
      </c>
      <c r="B212" s="70">
        <v>204</v>
      </c>
      <c r="C212" s="70">
        <v>16</v>
      </c>
      <c r="D212" s="70">
        <v>24</v>
      </c>
      <c r="E212" s="70">
        <v>2022</v>
      </c>
      <c r="F212" s="70" t="s">
        <v>161</v>
      </c>
      <c r="G212" s="1073" t="s">
        <v>2303</v>
      </c>
      <c r="H212" s="70" t="s">
        <v>2304</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2505</v>
      </c>
      <c r="B213" s="70">
        <v>205</v>
      </c>
      <c r="C213" s="70">
        <v>16</v>
      </c>
      <c r="D213" s="70">
        <v>25</v>
      </c>
      <c r="E213" s="70">
        <v>2022</v>
      </c>
      <c r="F213" s="70" t="s">
        <v>161</v>
      </c>
      <c r="G213" s="1073" t="s">
        <v>2503</v>
      </c>
      <c r="H213" s="70" t="s">
        <v>2504</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2517</v>
      </c>
      <c r="B214" s="70">
        <v>206</v>
      </c>
      <c r="C214" s="70">
        <v>16</v>
      </c>
      <c r="D214" s="70">
        <v>26</v>
      </c>
      <c r="E214" s="70">
        <v>2022</v>
      </c>
      <c r="F214" s="70" t="s">
        <v>161</v>
      </c>
      <c r="G214" s="1073" t="s">
        <v>2515</v>
      </c>
      <c r="H214" s="70" t="s">
        <v>2516</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2325</v>
      </c>
      <c r="B215" s="70">
        <v>207</v>
      </c>
      <c r="C215" s="70">
        <v>16</v>
      </c>
      <c r="D215" s="70">
        <v>27</v>
      </c>
      <c r="E215" s="70">
        <v>2022</v>
      </c>
      <c r="F215" s="70" t="s">
        <v>161</v>
      </c>
      <c r="G215" s="1073" t="s">
        <v>2323</v>
      </c>
      <c r="H215" s="70" t="s">
        <v>2324</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2457</v>
      </c>
      <c r="B216" s="70">
        <v>208</v>
      </c>
      <c r="C216" s="70">
        <v>16</v>
      </c>
      <c r="D216" s="70">
        <v>28</v>
      </c>
      <c r="E216" s="70">
        <v>2022</v>
      </c>
      <c r="F216" s="70" t="s">
        <v>161</v>
      </c>
      <c r="G216" s="1073" t="s">
        <v>2455</v>
      </c>
      <c r="H216" s="70" t="s">
        <v>2456</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2418</v>
      </c>
      <c r="B217" s="70">
        <v>209</v>
      </c>
      <c r="C217" s="70">
        <v>16</v>
      </c>
      <c r="D217" s="70">
        <v>29</v>
      </c>
      <c r="E217" s="70">
        <v>2022</v>
      </c>
      <c r="F217" s="70" t="s">
        <v>161</v>
      </c>
      <c r="G217" s="1073" t="s">
        <v>2416</v>
      </c>
      <c r="H217" s="70" t="s">
        <v>2417</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2297</v>
      </c>
      <c r="B218" s="70">
        <v>210</v>
      </c>
      <c r="C218" s="70">
        <v>16</v>
      </c>
      <c r="D218" s="70">
        <v>30</v>
      </c>
      <c r="E218" s="70">
        <v>2022</v>
      </c>
      <c r="F218" s="70" t="s">
        <v>161</v>
      </c>
      <c r="G218" s="1073" t="s">
        <v>2295</v>
      </c>
      <c r="H218" s="70" t="s">
        <v>2296</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2465</v>
      </c>
      <c r="B219" s="70">
        <v>211</v>
      </c>
      <c r="C219" s="70">
        <v>16</v>
      </c>
      <c r="D219" s="70">
        <v>31</v>
      </c>
      <c r="E219" s="70">
        <v>2022</v>
      </c>
      <c r="F219" s="70" t="s">
        <v>161</v>
      </c>
      <c r="G219" s="1073" t="s">
        <v>2463</v>
      </c>
      <c r="H219" s="70" t="s">
        <v>2464</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2410</v>
      </c>
      <c r="B220" s="70">
        <v>212</v>
      </c>
      <c r="C220" s="70">
        <v>16</v>
      </c>
      <c r="D220" s="70">
        <v>32</v>
      </c>
      <c r="E220" s="70">
        <v>2022</v>
      </c>
      <c r="F220" s="70" t="s">
        <v>161</v>
      </c>
      <c r="G220" s="1073" t="s">
        <v>2408</v>
      </c>
      <c r="H220" s="70" t="s">
        <v>2409</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2437</v>
      </c>
      <c r="B221" s="70">
        <v>213</v>
      </c>
      <c r="C221" s="70">
        <v>16</v>
      </c>
      <c r="D221" s="70">
        <v>33</v>
      </c>
      <c r="E221" s="70">
        <v>2022</v>
      </c>
      <c r="F221" s="70" t="s">
        <v>161</v>
      </c>
      <c r="G221" s="1073" t="s">
        <v>2435</v>
      </c>
      <c r="H221" s="70" t="s">
        <v>2436</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2313</v>
      </c>
      <c r="B222" s="70">
        <v>214</v>
      </c>
      <c r="C222" s="70">
        <v>16</v>
      </c>
      <c r="D222" s="70">
        <v>34</v>
      </c>
      <c r="E222" s="70">
        <v>2022</v>
      </c>
      <c r="F222" s="70" t="s">
        <v>161</v>
      </c>
      <c r="G222" s="1073" t="s">
        <v>2311</v>
      </c>
      <c r="H222" s="70" t="s">
        <v>2312</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2529</v>
      </c>
      <c r="B223" s="70">
        <v>215</v>
      </c>
      <c r="C223" s="70">
        <v>16</v>
      </c>
      <c r="D223" s="70">
        <v>35</v>
      </c>
      <c r="E223" s="70">
        <v>2022</v>
      </c>
      <c r="F223" s="70" t="s">
        <v>161</v>
      </c>
      <c r="G223" s="1073" t="s">
        <v>2527</v>
      </c>
      <c r="H223" s="70" t="s">
        <v>2528</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2353</v>
      </c>
      <c r="B224" s="70">
        <v>216</v>
      </c>
      <c r="C224" s="70">
        <v>16</v>
      </c>
      <c r="D224" s="70">
        <v>36</v>
      </c>
      <c r="E224" s="70">
        <v>2022</v>
      </c>
      <c r="F224" s="70" t="s">
        <v>161</v>
      </c>
      <c r="G224" s="1073" t="s">
        <v>2351</v>
      </c>
      <c r="H224" s="70" t="s">
        <v>2352</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2377</v>
      </c>
      <c r="B225" s="70">
        <v>217</v>
      </c>
      <c r="C225" s="70">
        <v>16</v>
      </c>
      <c r="D225" s="70">
        <v>37</v>
      </c>
      <c r="E225" s="70">
        <v>2022</v>
      </c>
      <c r="F225" s="70" t="s">
        <v>161</v>
      </c>
      <c r="G225" s="1073" t="s">
        <v>2375</v>
      </c>
      <c r="H225" s="70" t="s">
        <v>2376</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2337</v>
      </c>
      <c r="B226" s="70">
        <v>218</v>
      </c>
      <c r="C226" s="70">
        <v>16</v>
      </c>
      <c r="D226" s="70">
        <v>38</v>
      </c>
      <c r="E226" s="70">
        <v>2022</v>
      </c>
      <c r="F226" s="70" t="s">
        <v>161</v>
      </c>
      <c r="G226" s="1073" t="s">
        <v>2335</v>
      </c>
      <c r="H226" s="70" t="s">
        <v>2336</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2461</v>
      </c>
      <c r="B227" s="70">
        <v>219</v>
      </c>
      <c r="C227" s="70">
        <v>16</v>
      </c>
      <c r="D227" s="70">
        <v>39</v>
      </c>
      <c r="E227" s="70">
        <v>2022</v>
      </c>
      <c r="F227" s="70" t="s">
        <v>161</v>
      </c>
      <c r="G227" s="1073" t="s">
        <v>2459</v>
      </c>
      <c r="H227" s="70" t="s">
        <v>2460</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2473</v>
      </c>
      <c r="B228" s="70">
        <v>220</v>
      </c>
      <c r="C228" s="70">
        <v>16</v>
      </c>
      <c r="D228" s="70">
        <v>40</v>
      </c>
      <c r="E228" s="70">
        <v>2022</v>
      </c>
      <c r="F228" s="70" t="s">
        <v>161</v>
      </c>
      <c r="G228" s="1073" t="s">
        <v>2471</v>
      </c>
      <c r="H228" s="70" t="s">
        <v>2472</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2453</v>
      </c>
      <c r="B229" s="70">
        <v>221</v>
      </c>
      <c r="C229" s="70">
        <v>16</v>
      </c>
      <c r="D229" s="70">
        <v>41</v>
      </c>
      <c r="E229" s="70">
        <v>2022</v>
      </c>
      <c r="F229" s="70" t="s">
        <v>161</v>
      </c>
      <c r="G229" s="1073" t="s">
        <v>2451</v>
      </c>
      <c r="H229" s="70" t="s">
        <v>2452</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2493</v>
      </c>
      <c r="B230" s="70">
        <v>222</v>
      </c>
      <c r="C230" s="70">
        <v>16</v>
      </c>
      <c r="D230" s="70">
        <v>42</v>
      </c>
      <c r="E230" s="70">
        <v>2022</v>
      </c>
      <c r="F230" s="70" t="s">
        <v>161</v>
      </c>
      <c r="G230" s="1073" t="s">
        <v>2491</v>
      </c>
      <c r="H230" s="70" t="s">
        <v>2492</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2398</v>
      </c>
      <c r="B231" s="70">
        <v>223</v>
      </c>
      <c r="C231" s="70">
        <v>16</v>
      </c>
      <c r="D231" s="70">
        <v>43</v>
      </c>
      <c r="E231" s="70">
        <v>2022</v>
      </c>
      <c r="F231" s="70" t="s">
        <v>161</v>
      </c>
      <c r="G231" s="1073" t="s">
        <v>2396</v>
      </c>
      <c r="H231" s="70" t="s">
        <v>2397</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2485</v>
      </c>
      <c r="B232" s="70">
        <v>224</v>
      </c>
      <c r="C232" s="70">
        <v>16</v>
      </c>
      <c r="D232" s="70">
        <v>44</v>
      </c>
      <c r="E232" s="70">
        <v>2022</v>
      </c>
      <c r="F232" s="70" t="s">
        <v>161</v>
      </c>
      <c r="G232" s="1073" t="s">
        <v>2483</v>
      </c>
      <c r="H232" s="70" t="s">
        <v>2484</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2414</v>
      </c>
      <c r="B233" s="70">
        <v>225</v>
      </c>
      <c r="C233" s="70">
        <v>16</v>
      </c>
      <c r="D233" s="70">
        <v>45</v>
      </c>
      <c r="E233" s="70">
        <v>2022</v>
      </c>
      <c r="F233" s="70" t="s">
        <v>161</v>
      </c>
      <c r="G233" s="1073" t="s">
        <v>2412</v>
      </c>
      <c r="H233" s="70" t="s">
        <v>2413</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2537</v>
      </c>
      <c r="B234" s="70">
        <v>226</v>
      </c>
      <c r="C234" s="70">
        <v>16</v>
      </c>
      <c r="D234" s="70">
        <v>46</v>
      </c>
      <c r="E234" s="70">
        <v>2022</v>
      </c>
      <c r="F234" s="70" t="s">
        <v>161</v>
      </c>
      <c r="G234" s="1073" t="s">
        <v>2535</v>
      </c>
      <c r="H234" s="70" t="s">
        <v>2536</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2345</v>
      </c>
      <c r="B235" s="70">
        <v>227</v>
      </c>
      <c r="C235" s="70">
        <v>16</v>
      </c>
      <c r="D235" s="70">
        <v>47</v>
      </c>
      <c r="E235" s="70">
        <v>2022</v>
      </c>
      <c r="F235" s="70" t="s">
        <v>161</v>
      </c>
      <c r="G235" s="1073" t="s">
        <v>2343</v>
      </c>
      <c r="H235" s="70" t="s">
        <v>2344</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2341</v>
      </c>
      <c r="B236" s="70">
        <v>228</v>
      </c>
      <c r="C236" s="70">
        <v>16</v>
      </c>
      <c r="D236" s="70">
        <v>48</v>
      </c>
      <c r="E236" s="70">
        <v>2022</v>
      </c>
      <c r="F236" s="70" t="s">
        <v>161</v>
      </c>
      <c r="G236" s="1073" t="s">
        <v>2339</v>
      </c>
      <c r="H236" s="70" t="s">
        <v>2340</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2321</v>
      </c>
      <c r="B237" s="70">
        <v>229</v>
      </c>
      <c r="C237" s="70">
        <v>16</v>
      </c>
      <c r="D237" s="70">
        <v>49</v>
      </c>
      <c r="E237" s="70">
        <v>2022</v>
      </c>
      <c r="F237" s="70" t="s">
        <v>161</v>
      </c>
      <c r="G237" s="1073" t="s">
        <v>2319</v>
      </c>
      <c r="H237" s="70" t="s">
        <v>2320</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2469</v>
      </c>
      <c r="B238" s="70">
        <v>230</v>
      </c>
      <c r="C238" s="70">
        <v>16</v>
      </c>
      <c r="D238" s="70">
        <v>50</v>
      </c>
      <c r="E238" s="70">
        <v>2022</v>
      </c>
      <c r="F238" s="70" t="s">
        <v>161</v>
      </c>
      <c r="G238" s="1073" t="s">
        <v>2467</v>
      </c>
      <c r="H238" s="70" t="s">
        <v>2468</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2533</v>
      </c>
      <c r="B239" s="70">
        <v>231</v>
      </c>
      <c r="C239" s="70">
        <v>16</v>
      </c>
      <c r="D239" s="70">
        <v>51</v>
      </c>
      <c r="E239" s="70">
        <v>2022</v>
      </c>
      <c r="F239" s="70" t="s">
        <v>161</v>
      </c>
      <c r="G239" s="1073" t="s">
        <v>2531</v>
      </c>
      <c r="H239" s="70" t="s">
        <v>2532</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2433</v>
      </c>
      <c r="B240" s="70">
        <v>232</v>
      </c>
      <c r="C240" s="70">
        <v>16</v>
      </c>
      <c r="D240" s="70">
        <v>52</v>
      </c>
      <c r="E240" s="70">
        <v>2022</v>
      </c>
      <c r="F240" s="70" t="s">
        <v>161</v>
      </c>
      <c r="G240" s="1073" t="s">
        <v>2432</v>
      </c>
      <c r="H240" s="70" t="s">
        <v>2391</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2441</v>
      </c>
      <c r="B241" s="70">
        <v>233</v>
      </c>
      <c r="C241" s="70">
        <v>16</v>
      </c>
      <c r="D241" s="70">
        <v>53</v>
      </c>
      <c r="E241" s="70">
        <v>2022</v>
      </c>
      <c r="F241" s="70" t="s">
        <v>161</v>
      </c>
      <c r="G241" s="1073" t="s">
        <v>2439</v>
      </c>
      <c r="H241" s="70" t="s">
        <v>2440</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2509</v>
      </c>
      <c r="B242" s="70">
        <v>234</v>
      </c>
      <c r="C242" s="70">
        <v>16</v>
      </c>
      <c r="D242" s="70">
        <v>54</v>
      </c>
      <c r="E242" s="70">
        <v>2022</v>
      </c>
      <c r="F242" s="70" t="s">
        <v>161</v>
      </c>
      <c r="G242" s="1073" t="s">
        <v>2507</v>
      </c>
      <c r="H242" s="70" t="s">
        <v>2508</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2394</v>
      </c>
      <c r="B243" s="70">
        <v>235</v>
      </c>
      <c r="C243" s="70">
        <v>16</v>
      </c>
      <c r="D243" s="70">
        <v>55</v>
      </c>
      <c r="E243" s="70">
        <v>2022</v>
      </c>
      <c r="F243" s="70" t="s">
        <v>161</v>
      </c>
      <c r="G243" s="1073" t="s">
        <v>2392</v>
      </c>
      <c r="H243" s="70" t="s">
        <v>2393</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2357</v>
      </c>
      <c r="B244" s="70">
        <v>236</v>
      </c>
      <c r="C244" s="70">
        <v>16</v>
      </c>
      <c r="D244" s="70">
        <v>56</v>
      </c>
      <c r="E244" s="70">
        <v>2022</v>
      </c>
      <c r="F244" s="70" t="s">
        <v>161</v>
      </c>
      <c r="G244" s="1073" t="s">
        <v>2355</v>
      </c>
      <c r="H244" s="70" t="s">
        <v>2356</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2481</v>
      </c>
      <c r="B245" s="70">
        <v>237</v>
      </c>
      <c r="C245" s="70">
        <v>16</v>
      </c>
      <c r="D245" s="70">
        <v>57</v>
      </c>
      <c r="E245" s="70">
        <v>2022</v>
      </c>
      <c r="F245" s="70" t="s">
        <v>161</v>
      </c>
      <c r="G245" s="1073" t="s">
        <v>2479</v>
      </c>
      <c r="H245" s="70" t="s">
        <v>2480</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2389</v>
      </c>
      <c r="B246" s="70">
        <v>238</v>
      </c>
      <c r="C246" s="70">
        <v>16</v>
      </c>
      <c r="D246" s="70">
        <v>58</v>
      </c>
      <c r="E246" s="70">
        <v>2022</v>
      </c>
      <c r="F246" s="70" t="s">
        <v>161</v>
      </c>
      <c r="G246" s="1073" t="s">
        <v>2387</v>
      </c>
      <c r="H246" s="70" t="s">
        <v>2388</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2406</v>
      </c>
      <c r="B247" s="70">
        <v>239</v>
      </c>
      <c r="C247" s="70">
        <v>16</v>
      </c>
      <c r="D247" s="70">
        <v>59</v>
      </c>
      <c r="E247" s="70">
        <v>2022</v>
      </c>
      <c r="F247" s="70" t="s">
        <v>161</v>
      </c>
      <c r="G247" s="1073" t="s">
        <v>2404</v>
      </c>
      <c r="H247" s="70" t="s">
        <v>2405</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2381</v>
      </c>
      <c r="B248" s="70">
        <v>240</v>
      </c>
      <c r="C248" s="70">
        <v>16</v>
      </c>
      <c r="D248" s="70">
        <v>60</v>
      </c>
      <c r="E248" s="70">
        <v>2022</v>
      </c>
      <c r="F248" s="70" t="s">
        <v>161</v>
      </c>
      <c r="G248" s="1073" t="s">
        <v>2379</v>
      </c>
      <c r="H248" s="70" t="s">
        <v>2380</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2361</v>
      </c>
      <c r="B249" s="70">
        <v>241</v>
      </c>
      <c r="C249" s="70">
        <v>16</v>
      </c>
      <c r="D249" s="70">
        <v>61</v>
      </c>
      <c r="E249" s="70">
        <v>2022</v>
      </c>
      <c r="F249" s="70" t="s">
        <v>161</v>
      </c>
      <c r="G249" s="1073" t="s">
        <v>2359</v>
      </c>
      <c r="H249" s="70" t="s">
        <v>2360</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2385</v>
      </c>
      <c r="B250" s="70">
        <v>242</v>
      </c>
      <c r="C250" s="70">
        <v>16</v>
      </c>
      <c r="D250" s="70">
        <v>62</v>
      </c>
      <c r="E250" s="70">
        <v>2022</v>
      </c>
      <c r="F250" s="70" t="s">
        <v>161</v>
      </c>
      <c r="G250" s="1073" t="s">
        <v>2383</v>
      </c>
      <c r="H250" s="70" t="s">
        <v>2384</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2489</v>
      </c>
      <c r="B251" s="70">
        <v>243</v>
      </c>
      <c r="C251" s="70">
        <v>16</v>
      </c>
      <c r="D251" s="70">
        <v>63</v>
      </c>
      <c r="E251" s="70">
        <v>2022</v>
      </c>
      <c r="F251" s="70" t="s">
        <v>161</v>
      </c>
      <c r="G251" s="1073" t="s">
        <v>2487</v>
      </c>
      <c r="H251" s="70" t="s">
        <v>2488</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2329</v>
      </c>
      <c r="B252" s="70">
        <v>244</v>
      </c>
      <c r="C252" s="70">
        <v>16</v>
      </c>
      <c r="D252" s="70">
        <v>64</v>
      </c>
      <c r="E252" s="70">
        <v>2022</v>
      </c>
      <c r="F252" s="70" t="s">
        <v>161</v>
      </c>
      <c r="G252" s="1073" t="s">
        <v>2327</v>
      </c>
      <c r="H252" s="70" t="s">
        <v>2328</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2238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2238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2238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2238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2238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2238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2238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2238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2238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2238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2238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2238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2238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2238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2238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2238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2238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2238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2238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2238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2238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2238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2238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2238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2238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2238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2238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2238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2238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2238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2238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2238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2238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2238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2238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2238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2238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2238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2238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2238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2238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2238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2238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2238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2238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2238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2238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2238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2238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2238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2238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2238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2238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2238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2238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2238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2238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2238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2238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2238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2238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2238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2238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2238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2238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2238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2238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2238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2238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2238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2238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2238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2238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2238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2238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2238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2238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2238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2238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2238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2238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2238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2238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2238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2238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2238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2238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2238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2238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2238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2238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2238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2238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2238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2238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2238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2238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2238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2238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2238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2238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2238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2238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2238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2238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2238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2238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2238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2238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2238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2238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2238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2238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2238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2238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2238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1549</v>
      </c>
      <c r="L5" s="1045" t="s">
        <v>1550</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1748</v>
      </c>
      <c r="H6" s="77" t="s">
        <v>1749</v>
      </c>
      <c r="I6" s="77" t="s">
        <v>2540</v>
      </c>
      <c r="J6" s="77" t="s">
        <v>2541</v>
      </c>
      <c r="K6" s="1080">
        <v>1</v>
      </c>
      <c r="L6" s="1081">
        <v>14</v>
      </c>
      <c r="M6" s="1044"/>
      <c r="N6" s="988">
        <v>1</v>
      </c>
      <c r="O6" s="77" t="s">
        <v>1563</v>
      </c>
      <c r="P6" s="77" t="s">
        <v>1564</v>
      </c>
      <c r="Q6" s="77" t="s">
        <v>1501</v>
      </c>
      <c r="R6" s="16"/>
      <c r="S6" s="77">
        <v>1</v>
      </c>
      <c r="T6" s="77" t="s">
        <v>1748</v>
      </c>
      <c r="U6" s="77" t="s">
        <v>1749</v>
      </c>
      <c r="V6" s="77" t="s">
        <v>1501</v>
      </c>
      <c r="W6" s="16"/>
      <c r="X6" s="77">
        <v>1</v>
      </c>
      <c r="Y6" s="692" t="s">
        <v>1563</v>
      </c>
      <c r="Z6" s="77" t="s">
        <v>1564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1587</v>
      </c>
      <c r="P7" s="77" t="s">
        <v>1588</v>
      </c>
      <c r="Q7" s="77" t="s">
        <v>1501</v>
      </c>
      <c r="R7" s="16"/>
      <c r="S7" s="77">
        <v>2</v>
      </c>
      <c r="T7" s="76" t="s">
        <v>795</v>
      </c>
      <c r="U7" s="77" t="s">
        <v>1503</v>
      </c>
      <c r="V7" s="77" t="s">
        <v>1503</v>
      </c>
      <c r="W7" s="16"/>
      <c r="X7" s="77">
        <v>2</v>
      </c>
      <c r="Y7" s="692" t="s">
        <v>1587</v>
      </c>
      <c r="Z7" s="77" t="s">
        <v>1588</v>
      </c>
      <c r="AA7" s="77" t="s">
        <v>1501</v>
      </c>
      <c r="AB7" s="16"/>
      <c r="AC7" s="77">
        <v>2</v>
      </c>
      <c r="AD7" s="77" t="s">
        <v>2443</v>
      </c>
      <c r="AE7" s="77" t="s">
        <v>2444</v>
      </c>
      <c r="AF7" s="77" t="s">
        <v>1501</v>
      </c>
    </row>
    <row r="8" spans="1:32" ht="12">
      <c r="A8" s="16"/>
      <c r="B8" s="16"/>
      <c r="C8" s="16"/>
      <c r="D8" s="16"/>
      <c r="F8" s="16"/>
      <c r="G8" s="16"/>
      <c r="H8" s="16"/>
      <c r="I8" s="16"/>
      <c r="J8" s="16"/>
      <c r="K8" s="1044"/>
      <c r="L8" s="1044"/>
      <c r="M8" s="1044"/>
      <c r="N8" s="988">
        <v>3</v>
      </c>
      <c r="O8" s="77" t="s">
        <v>1610</v>
      </c>
      <c r="P8" s="77" t="s">
        <v>1611</v>
      </c>
      <c r="Q8" s="77" t="s">
        <v>1501</v>
      </c>
      <c r="R8" s="16"/>
      <c r="S8" s="16"/>
      <c r="T8" s="16"/>
      <c r="U8" s="16"/>
      <c r="V8" s="16"/>
      <c r="W8" s="16"/>
      <c r="X8" s="77">
        <v>3</v>
      </c>
      <c r="Y8" s="692" t="s">
        <v>1610</v>
      </c>
      <c r="Z8" s="77" t="s">
        <v>1611</v>
      </c>
      <c r="AA8" s="77" t="s">
        <v>1501</v>
      </c>
      <c r="AB8" s="16"/>
      <c r="AC8" s="77">
        <v>3</v>
      </c>
      <c r="AD8" s="77" t="s">
        <v>2519</v>
      </c>
      <c r="AE8" s="77" t="s">
        <v>2520</v>
      </c>
      <c r="AF8" s="77" t="s">
        <v>1501</v>
      </c>
    </row>
    <row r="9" spans="1:32" ht="12">
      <c r="A9" s="16"/>
      <c r="B9" s="16"/>
      <c r="C9" s="16"/>
      <c r="D9" s="16"/>
      <c r="F9" s="75" t="s">
        <v>1493</v>
      </c>
      <c r="G9" s="75" t="s">
        <v>1485</v>
      </c>
      <c r="H9" s="75" t="s">
        <v>1504</v>
      </c>
      <c r="I9" s="75" t="s">
        <v>1496</v>
      </c>
      <c r="J9" s="75" t="s">
        <v>1497</v>
      </c>
      <c r="K9" s="1079" t="s">
        <v>1551</v>
      </c>
      <c r="L9" s="1045" t="s">
        <v>1551</v>
      </c>
      <c r="M9" s="1044"/>
      <c r="N9" s="988">
        <v>4</v>
      </c>
      <c r="O9" s="77" t="s">
        <v>1633</v>
      </c>
      <c r="P9" s="77" t="s">
        <v>1634</v>
      </c>
      <c r="Q9" s="77" t="s">
        <v>1501</v>
      </c>
      <c r="R9" s="16"/>
      <c r="S9" s="16"/>
      <c r="T9" s="16"/>
      <c r="U9" s="16"/>
      <c r="V9" s="16"/>
      <c r="W9" s="16"/>
      <c r="X9" s="77">
        <v>4</v>
      </c>
      <c r="Y9" s="692" t="s">
        <v>1633</v>
      </c>
      <c r="Z9" s="77" t="s">
        <v>1634</v>
      </c>
      <c r="AA9" s="77" t="s">
        <v>1501</v>
      </c>
      <c r="AB9" s="16"/>
      <c r="AC9" s="77">
        <v>4</v>
      </c>
      <c r="AD9" s="77" t="s">
        <v>2400</v>
      </c>
      <c r="AE9" s="77" t="s">
        <v>2401</v>
      </c>
      <c r="AF9" s="77" t="s">
        <v>1501</v>
      </c>
    </row>
    <row r="10" spans="1:32" ht="12">
      <c r="A10" s="16"/>
      <c r="B10" s="16"/>
      <c r="C10" s="16"/>
      <c r="D10" s="16"/>
      <c r="F10" s="75" t="s">
        <v>1501</v>
      </c>
      <c r="G10" s="76" t="s">
        <v>1748</v>
      </c>
      <c r="H10" s="77" t="s">
        <v>1749</v>
      </c>
      <c r="I10" s="77" t="s">
        <v>2540</v>
      </c>
      <c r="J10" s="77" t="s">
        <v>2541</v>
      </c>
      <c r="K10" s="1079">
        <v>1</v>
      </c>
      <c r="L10" s="1045">
        <v>14</v>
      </c>
      <c r="M10" s="1044"/>
      <c r="N10" s="988">
        <v>5</v>
      </c>
      <c r="O10" s="77" t="s">
        <v>1656</v>
      </c>
      <c r="P10" s="77" t="s">
        <v>1657</v>
      </c>
      <c r="Q10" s="77" t="s">
        <v>1501</v>
      </c>
      <c r="R10" s="16"/>
      <c r="S10" s="16"/>
      <c r="T10" s="16"/>
      <c r="U10" s="16"/>
      <c r="V10" s="16"/>
      <c r="W10" s="16"/>
      <c r="X10" s="77">
        <v>5</v>
      </c>
      <c r="Y10" s="692" t="s">
        <v>1656</v>
      </c>
      <c r="Z10" s="77" t="s">
        <v>1657</v>
      </c>
      <c r="AA10" s="77" t="s">
        <v>1501</v>
      </c>
      <c r="AB10" s="16"/>
      <c r="AC10" s="77">
        <v>5</v>
      </c>
      <c r="AD10" s="77" t="s">
        <v>2523</v>
      </c>
      <c r="AE10" s="77" t="s">
        <v>2524</v>
      </c>
      <c r="AF10" s="77" t="s">
        <v>1501</v>
      </c>
    </row>
    <row r="11" spans="1:32" ht="12">
      <c r="A11" s="16"/>
      <c r="B11" s="16"/>
      <c r="C11" s="16"/>
      <c r="D11" s="16"/>
      <c r="F11" s="75" t="s">
        <v>1493</v>
      </c>
      <c r="G11" s="75" t="s">
        <v>1496</v>
      </c>
      <c r="H11" s="75" t="s">
        <v>1497</v>
      </c>
      <c r="I11" s="75" t="s">
        <v>1496</v>
      </c>
      <c r="J11" s="75" t="s">
        <v>1497</v>
      </c>
      <c r="K11" s="1079" t="s">
        <v>1551</v>
      </c>
      <c r="L11" s="1045" t="s">
        <v>1551</v>
      </c>
      <c r="M11" s="1044"/>
      <c r="N11" s="988">
        <v>6</v>
      </c>
      <c r="O11" s="77" t="s">
        <v>1679</v>
      </c>
      <c r="P11" s="77" t="s">
        <v>1680</v>
      </c>
      <c r="Q11" s="77" t="s">
        <v>1501</v>
      </c>
      <c r="R11" s="16"/>
      <c r="S11" s="16"/>
      <c r="T11" s="16"/>
      <c r="U11" s="16"/>
      <c r="V11" s="16"/>
      <c r="W11" s="16"/>
      <c r="X11" s="77">
        <v>6</v>
      </c>
      <c r="Y11" s="692" t="s">
        <v>1679</v>
      </c>
      <c r="Z11" s="77" t="s">
        <v>1680</v>
      </c>
      <c r="AA11" s="77" t="s">
        <v>1501</v>
      </c>
      <c r="AB11" s="16"/>
      <c r="AC11" s="77">
        <v>6</v>
      </c>
      <c r="AD11" s="77" t="s">
        <v>2424</v>
      </c>
      <c r="AE11" s="77" t="s">
        <v>2425</v>
      </c>
      <c r="AF11" s="77" t="s">
        <v>1501</v>
      </c>
    </row>
    <row r="12" spans="1:32" ht="12">
      <c r="A12" s="16"/>
      <c r="B12" s="16"/>
      <c r="C12" s="16"/>
      <c r="D12" s="16"/>
      <c r="F12" s="75" t="s">
        <v>1505</v>
      </c>
      <c r="G12" s="76" t="s">
        <v>1748</v>
      </c>
      <c r="H12" s="77"/>
      <c r="I12" s="77" t="s">
        <v>1748</v>
      </c>
      <c r="J12" s="77"/>
      <c r="K12" s="1079" t="s">
        <v>1552</v>
      </c>
      <c r="L12" s="1045"/>
      <c r="M12" s="1044"/>
      <c r="N12" s="988">
        <v>7</v>
      </c>
      <c r="O12" s="77" t="s">
        <v>1702</v>
      </c>
      <c r="P12" s="77" t="s">
        <v>1703</v>
      </c>
      <c r="Q12" s="77" t="s">
        <v>1501</v>
      </c>
      <c r="R12" s="16"/>
      <c r="S12" s="16"/>
      <c r="T12" s="16"/>
      <c r="U12" s="16"/>
      <c r="V12" s="16"/>
      <c r="W12" s="16"/>
      <c r="X12" s="77">
        <v>7</v>
      </c>
      <c r="Y12" s="692" t="s">
        <v>1702</v>
      </c>
      <c r="Z12" s="77" t="s">
        <v>1703</v>
      </c>
      <c r="AA12" s="77" t="s">
        <v>1501</v>
      </c>
      <c r="AB12" s="16"/>
      <c r="AC12" s="77">
        <v>7</v>
      </c>
      <c r="AD12" s="77" t="s">
        <v>2420</v>
      </c>
      <c r="AE12" s="77" t="s">
        <v>2421</v>
      </c>
      <c r="AF12" s="77" t="s">
        <v>1501</v>
      </c>
    </row>
    <row r="13" spans="1:32" ht="12">
      <c r="A13" s="16"/>
      <c r="B13" s="16"/>
      <c r="C13" s="16"/>
      <c r="D13" s="16"/>
      <c r="F13" s="75" t="s">
        <v>1493</v>
      </c>
      <c r="G13" s="75" t="s">
        <v>1506</v>
      </c>
      <c r="H13" s="75" t="s">
        <v>1507</v>
      </c>
      <c r="I13" s="75" t="s">
        <v>1496</v>
      </c>
      <c r="J13" s="75" t="s">
        <v>1497</v>
      </c>
      <c r="K13" s="1079" t="s">
        <v>1551</v>
      </c>
      <c r="L13" s="1045" t="s">
        <v>1551</v>
      </c>
      <c r="M13" s="1044"/>
      <c r="N13" s="988">
        <v>8</v>
      </c>
      <c r="O13" s="77" t="s">
        <v>1725</v>
      </c>
      <c r="P13" s="77" t="s">
        <v>1726</v>
      </c>
      <c r="Q13" s="77" t="s">
        <v>1501</v>
      </c>
      <c r="R13" s="16"/>
      <c r="S13" s="16"/>
      <c r="T13" s="16"/>
      <c r="U13" s="16"/>
      <c r="V13" s="16"/>
      <c r="W13" s="16"/>
      <c r="X13" s="77">
        <v>8</v>
      </c>
      <c r="Y13" s="692" t="s">
        <v>1725</v>
      </c>
      <c r="Z13" s="77" t="s">
        <v>1726</v>
      </c>
      <c r="AA13" s="77" t="s">
        <v>1501</v>
      </c>
      <c r="AB13" s="16"/>
      <c r="AC13" s="77">
        <v>8</v>
      </c>
      <c r="AD13" s="77" t="s">
        <v>2331</v>
      </c>
      <c r="AE13" s="77" t="s">
        <v>2332</v>
      </c>
      <c r="AF13" s="77" t="s">
        <v>1501</v>
      </c>
    </row>
    <row r="14" spans="1:32" ht="12">
      <c r="A14" s="16"/>
      <c r="B14" s="16"/>
      <c r="C14" s="16"/>
      <c r="D14" s="16"/>
      <c r="F14" s="75" t="s">
        <v>1503</v>
      </c>
      <c r="G14" s="76" t="s">
        <v>795</v>
      </c>
      <c r="H14" s="77" t="s">
        <v>1503</v>
      </c>
      <c r="I14" s="77" t="s">
        <v>795</v>
      </c>
      <c r="J14" s="77" t="s">
        <v>796</v>
      </c>
      <c r="K14" s="1079" t="s">
        <v>1552</v>
      </c>
      <c r="L14" s="1045" t="s">
        <v>1552</v>
      </c>
      <c r="M14" s="1044"/>
      <c r="N14" s="988">
        <v>9</v>
      </c>
      <c r="O14" s="77" t="s">
        <v>1748</v>
      </c>
      <c r="P14" s="77" t="s">
        <v>1749</v>
      </c>
      <c r="Q14" s="77" t="s">
        <v>1501</v>
      </c>
      <c r="R14" s="16"/>
      <c r="S14" s="16"/>
      <c r="T14" s="16"/>
      <c r="U14" s="16"/>
      <c r="V14" s="16"/>
      <c r="W14" s="16"/>
      <c r="X14" s="77">
        <v>9</v>
      </c>
      <c r="Y14" s="692" t="s">
        <v>1748</v>
      </c>
      <c r="Z14" s="77" t="s">
        <v>1749</v>
      </c>
      <c r="AA14" s="77" t="s">
        <v>1501</v>
      </c>
      <c r="AB14" s="16"/>
      <c r="AC14" s="77">
        <v>9</v>
      </c>
      <c r="AD14" s="77" t="s">
        <v>2428</v>
      </c>
      <c r="AE14" s="77" t="s">
        <v>2429</v>
      </c>
      <c r="AF14" s="77" t="s">
        <v>1501</v>
      </c>
    </row>
    <row r="15" spans="1:32" ht="12">
      <c r="A15" s="16"/>
      <c r="B15" s="16"/>
      <c r="C15" s="16"/>
      <c r="D15" s="16"/>
      <c r="E15" s="16"/>
      <c r="F15" s="16"/>
      <c r="G15" s="16"/>
      <c r="H15" s="16"/>
      <c r="I15" s="16"/>
      <c r="J15" s="16"/>
      <c r="K15" s="1044"/>
      <c r="L15" s="1044"/>
      <c r="M15" s="1044"/>
      <c r="N15" s="988">
        <v>10</v>
      </c>
      <c r="O15" s="77" t="s">
        <v>1771</v>
      </c>
      <c r="P15" s="77" t="s">
        <v>1772</v>
      </c>
      <c r="Q15" s="77" t="s">
        <v>1501</v>
      </c>
      <c r="R15" s="16"/>
      <c r="S15" s="16"/>
      <c r="T15" s="16"/>
      <c r="U15" s="16"/>
      <c r="V15" s="16"/>
      <c r="W15" s="16"/>
      <c r="X15" s="77">
        <v>10</v>
      </c>
      <c r="Y15" s="692" t="s">
        <v>1771</v>
      </c>
      <c r="Z15" s="77" t="s">
        <v>1772</v>
      </c>
      <c r="AA15" s="77" t="s">
        <v>1501</v>
      </c>
      <c r="AB15" s="16"/>
      <c r="AC15" s="77">
        <v>10</v>
      </c>
      <c r="AD15" s="77" t="s">
        <v>2299</v>
      </c>
      <c r="AE15" s="77" t="s">
        <v>2300</v>
      </c>
      <c r="AF15" s="77" t="s">
        <v>1501</v>
      </c>
    </row>
    <row r="16" spans="1:32" ht="12">
      <c r="A16" s="16"/>
      <c r="B16" s="16"/>
      <c r="C16" s="16"/>
      <c r="D16" s="16"/>
      <c r="E16" s="16"/>
      <c r="F16" s="16"/>
      <c r="G16" s="16"/>
      <c r="H16" s="16"/>
      <c r="I16" s="16"/>
      <c r="J16" s="16"/>
      <c r="K16" s="1044"/>
      <c r="L16" s="1044"/>
      <c r="M16" s="1044"/>
      <c r="N16" s="988">
        <v>11</v>
      </c>
      <c r="O16" s="77" t="s">
        <v>1794</v>
      </c>
      <c r="P16" s="77" t="s">
        <v>1795</v>
      </c>
      <c r="Q16" s="77" t="s">
        <v>1501</v>
      </c>
      <c r="R16" s="16"/>
      <c r="S16" s="16"/>
      <c r="T16" s="16"/>
      <c r="U16" s="16"/>
      <c r="V16" s="16"/>
      <c r="W16" s="16"/>
      <c r="X16" s="77">
        <v>11</v>
      </c>
      <c r="Y16" s="692" t="s">
        <v>1794</v>
      </c>
      <c r="Z16" s="77" t="s">
        <v>1795</v>
      </c>
      <c r="AA16" s="77" t="s">
        <v>1501</v>
      </c>
      <c r="AB16" s="16"/>
      <c r="AC16" s="77">
        <v>11</v>
      </c>
      <c r="AD16" s="77" t="s">
        <v>2347</v>
      </c>
      <c r="AE16" s="77" t="s">
        <v>2348</v>
      </c>
      <c r="AF16" s="77" t="s">
        <v>1501</v>
      </c>
    </row>
    <row r="17" spans="1:32" ht="12">
      <c r="A17" s="16"/>
      <c r="B17" s="16"/>
      <c r="C17" s="16"/>
      <c r="D17" s="16"/>
      <c r="E17" s="16"/>
      <c r="F17" s="16"/>
      <c r="G17" s="16"/>
      <c r="H17" s="16"/>
      <c r="I17" s="16"/>
      <c r="J17" s="16"/>
      <c r="K17" s="1044"/>
      <c r="L17" s="1044"/>
      <c r="M17" s="1044"/>
      <c r="N17" s="988">
        <v>12</v>
      </c>
      <c r="O17" s="77" t="s">
        <v>1542</v>
      </c>
      <c r="P17" s="77" t="s">
        <v>1543</v>
      </c>
      <c r="Q17" s="77" t="s">
        <v>1501</v>
      </c>
      <c r="R17" s="16"/>
      <c r="S17" s="16"/>
      <c r="T17" s="16"/>
      <c r="U17" s="16"/>
      <c r="V17" s="16"/>
      <c r="W17" s="16"/>
      <c r="X17" s="77">
        <v>12</v>
      </c>
      <c r="Y17" s="692" t="s">
        <v>1542</v>
      </c>
      <c r="Z17" s="77" t="s">
        <v>1543</v>
      </c>
      <c r="AA17" s="77" t="s">
        <v>1501</v>
      </c>
      <c r="AB17" s="16"/>
      <c r="AC17" s="77">
        <v>12</v>
      </c>
      <c r="AD17" s="77" t="s">
        <v>2475</v>
      </c>
      <c r="AE17" s="77" t="s">
        <v>2476</v>
      </c>
      <c r="AF17" s="77" t="s">
        <v>1501</v>
      </c>
    </row>
    <row r="18" spans="1:32" ht="12">
      <c r="A18" s="16"/>
      <c r="B18" s="16"/>
      <c r="C18" s="16"/>
      <c r="D18" s="16"/>
      <c r="E18" s="16"/>
      <c r="F18" s="16"/>
      <c r="G18" s="16"/>
      <c r="H18" s="16"/>
      <c r="I18" s="16"/>
      <c r="J18" s="16"/>
      <c r="K18" s="1044"/>
      <c r="L18" s="1044"/>
      <c r="M18" s="1044"/>
      <c r="N18" s="988">
        <v>13</v>
      </c>
      <c r="O18" s="77" t="s">
        <v>1836</v>
      </c>
      <c r="P18" s="77" t="s">
        <v>1837</v>
      </c>
      <c r="Q18" s="77" t="s">
        <v>1501</v>
      </c>
      <c r="R18" s="16"/>
      <c r="S18" s="16"/>
      <c r="T18" s="16"/>
      <c r="U18" s="16"/>
      <c r="V18" s="16"/>
      <c r="W18" s="16"/>
      <c r="X18" s="77">
        <v>13</v>
      </c>
      <c r="Y18" s="692" t="s">
        <v>1836</v>
      </c>
      <c r="Z18" s="77" t="s">
        <v>1837</v>
      </c>
      <c r="AA18" s="77" t="s">
        <v>1501</v>
      </c>
      <c r="AB18" s="16"/>
      <c r="AC18" s="77">
        <v>13</v>
      </c>
      <c r="AD18" s="77" t="s">
        <v>2367</v>
      </c>
      <c r="AE18" s="77" t="s">
        <v>2368</v>
      </c>
      <c r="AF18" s="77" t="s">
        <v>1501</v>
      </c>
    </row>
    <row r="19" spans="1:32" ht="12">
      <c r="A19" s="16"/>
      <c r="B19" s="16"/>
      <c r="C19" s="16"/>
      <c r="D19" s="16"/>
      <c r="E19" s="16"/>
      <c r="F19" s="16"/>
      <c r="G19" s="16"/>
      <c r="H19" s="16"/>
      <c r="I19" s="16"/>
      <c r="J19" s="16"/>
      <c r="K19" s="1044"/>
      <c r="L19" s="1044"/>
      <c r="M19" s="1044"/>
      <c r="N19" s="988">
        <v>14</v>
      </c>
      <c r="O19" s="77" t="s">
        <v>1859</v>
      </c>
      <c r="P19" s="77" t="s">
        <v>1860</v>
      </c>
      <c r="Q19" s="77" t="s">
        <v>1501</v>
      </c>
      <c r="R19" s="16"/>
      <c r="S19" s="16"/>
      <c r="T19" s="16"/>
      <c r="U19" s="16"/>
      <c r="V19" s="16"/>
      <c r="W19" s="16"/>
      <c r="X19" s="77">
        <v>14</v>
      </c>
      <c r="Y19" s="692" t="s">
        <v>1859</v>
      </c>
      <c r="Z19" s="77" t="s">
        <v>1860</v>
      </c>
      <c r="AA19" s="77" t="s">
        <v>1501</v>
      </c>
      <c r="AB19" s="16"/>
      <c r="AC19" s="77">
        <v>14</v>
      </c>
      <c r="AD19" s="77" t="s">
        <v>2154</v>
      </c>
      <c r="AE19" s="77" t="s">
        <v>2155</v>
      </c>
      <c r="AF19" s="77" t="s">
        <v>1501</v>
      </c>
    </row>
    <row r="20" spans="1:32" ht="12">
      <c r="A20" s="16"/>
      <c r="B20" s="16"/>
      <c r="C20" s="16"/>
      <c r="D20" s="16"/>
      <c r="E20" s="16"/>
      <c r="F20" s="16"/>
      <c r="G20" s="16"/>
      <c r="H20" s="16"/>
      <c r="I20" s="16"/>
      <c r="J20" s="16"/>
      <c r="K20" s="1044"/>
      <c r="L20" s="1044"/>
      <c r="M20" s="1044"/>
      <c r="N20" s="988">
        <v>15</v>
      </c>
      <c r="O20" s="77" t="s">
        <v>1882</v>
      </c>
      <c r="P20" s="77" t="s">
        <v>1883</v>
      </c>
      <c r="Q20" s="77" t="s">
        <v>1501</v>
      </c>
      <c r="R20" s="16"/>
      <c r="S20" s="16"/>
      <c r="T20" s="16"/>
      <c r="U20" s="16"/>
      <c r="V20" s="16"/>
      <c r="W20" s="16"/>
      <c r="X20" s="77">
        <v>15</v>
      </c>
      <c r="Y20" s="692" t="s">
        <v>1882</v>
      </c>
      <c r="Z20" s="77" t="s">
        <v>1883</v>
      </c>
      <c r="AA20" s="77" t="s">
        <v>1501</v>
      </c>
      <c r="AB20" s="16"/>
      <c r="AC20" s="77">
        <v>15</v>
      </c>
      <c r="AD20" s="77" t="s">
        <v>2307</v>
      </c>
      <c r="AE20" s="77" t="s">
        <v>2308</v>
      </c>
      <c r="AF20" s="77" t="s">
        <v>1501</v>
      </c>
    </row>
    <row r="21" spans="1:32" ht="12">
      <c r="A21" s="16"/>
      <c r="B21" s="16"/>
      <c r="C21" s="16"/>
      <c r="D21" s="16"/>
      <c r="E21" s="16"/>
      <c r="F21" s="16"/>
      <c r="G21" s="16"/>
      <c r="H21" s="16"/>
      <c r="I21" s="16"/>
      <c r="J21" s="16"/>
      <c r="K21" s="1044"/>
      <c r="L21" s="1044"/>
      <c r="M21" s="1044"/>
      <c r="N21" s="988">
        <v>16</v>
      </c>
      <c r="O21" s="77" t="s">
        <v>1905</v>
      </c>
      <c r="P21" s="77" t="s">
        <v>1906</v>
      </c>
      <c r="Q21" s="77" t="s">
        <v>1501</v>
      </c>
      <c r="R21" s="16"/>
      <c r="S21" s="16"/>
      <c r="T21" s="16"/>
      <c r="U21" s="16"/>
      <c r="V21" s="16"/>
      <c r="W21" s="16"/>
      <c r="X21" s="77">
        <v>16</v>
      </c>
      <c r="Y21" s="692" t="s">
        <v>1905</v>
      </c>
      <c r="Z21" s="77" t="s">
        <v>1906</v>
      </c>
      <c r="AA21" s="77" t="s">
        <v>1501</v>
      </c>
      <c r="AB21" s="16"/>
      <c r="AC21" s="77">
        <v>16</v>
      </c>
      <c r="AD21" s="77" t="s">
        <v>2363</v>
      </c>
      <c r="AE21" s="77" t="s">
        <v>2364</v>
      </c>
      <c r="AF21" s="77" t="s">
        <v>1501</v>
      </c>
    </row>
    <row r="22" spans="1:32" ht="12">
      <c r="A22" s="16"/>
      <c r="B22" s="16"/>
      <c r="C22" s="16"/>
      <c r="D22" s="16"/>
      <c r="E22" s="16"/>
      <c r="F22" s="16"/>
      <c r="G22" s="16"/>
      <c r="H22" s="16"/>
      <c r="I22" s="16"/>
      <c r="J22" s="16"/>
      <c r="K22" s="1044"/>
      <c r="L22" s="1044"/>
      <c r="M22" s="1044"/>
      <c r="N22" s="988">
        <v>17</v>
      </c>
      <c r="O22" s="77" t="s">
        <v>1928</v>
      </c>
      <c r="P22" s="77" t="s">
        <v>1929</v>
      </c>
      <c r="Q22" s="77" t="s">
        <v>1501</v>
      </c>
      <c r="R22" s="16"/>
      <c r="S22" s="16"/>
      <c r="T22" s="16"/>
      <c r="U22" s="16"/>
      <c r="V22" s="16"/>
      <c r="W22" s="16"/>
      <c r="X22" s="77">
        <v>17</v>
      </c>
      <c r="Y22" s="692" t="s">
        <v>1928</v>
      </c>
      <c r="Z22" s="77" t="s">
        <v>1929</v>
      </c>
      <c r="AA22" s="77" t="s">
        <v>1501</v>
      </c>
      <c r="AB22" s="16"/>
      <c r="AC22" s="77">
        <v>17</v>
      </c>
      <c r="AD22" s="77" t="s">
        <v>2499</v>
      </c>
      <c r="AE22" s="77" t="s">
        <v>2500</v>
      </c>
      <c r="AF22" s="77" t="s">
        <v>1501</v>
      </c>
    </row>
    <row r="23" spans="1:32" ht="12">
      <c r="A23" s="16"/>
      <c r="B23" s="16"/>
      <c r="C23" s="16"/>
      <c r="D23" s="16"/>
      <c r="E23" s="16"/>
      <c r="F23" s="16"/>
      <c r="G23" s="16"/>
      <c r="H23" s="16"/>
      <c r="I23" s="16"/>
      <c r="J23" s="16"/>
      <c r="K23" s="1044"/>
      <c r="L23" s="1044"/>
      <c r="M23" s="1044"/>
      <c r="N23" s="988">
        <v>18</v>
      </c>
      <c r="O23" s="77" t="s">
        <v>1951</v>
      </c>
      <c r="P23" s="77" t="s">
        <v>1952</v>
      </c>
      <c r="Q23" s="77" t="s">
        <v>1501</v>
      </c>
      <c r="R23" s="16"/>
      <c r="S23" s="16"/>
      <c r="T23" s="16"/>
      <c r="U23" s="16"/>
      <c r="V23" s="16"/>
      <c r="W23" s="16"/>
      <c r="X23" s="77">
        <v>18</v>
      </c>
      <c r="Y23" s="692" t="s">
        <v>1951</v>
      </c>
      <c r="Z23" s="77" t="s">
        <v>1952</v>
      </c>
      <c r="AA23" s="77" t="s">
        <v>1501</v>
      </c>
      <c r="AB23" s="16"/>
      <c r="AC23" s="77">
        <v>18</v>
      </c>
      <c r="AD23" s="77" t="s">
        <v>2495</v>
      </c>
      <c r="AE23" s="77" t="s">
        <v>2496</v>
      </c>
      <c r="AF23" s="77" t="s">
        <v>1501</v>
      </c>
    </row>
    <row r="24" spans="1:32" ht="12">
      <c r="A24" s="16"/>
      <c r="B24" s="16"/>
      <c r="C24" s="16"/>
      <c r="D24" s="16"/>
      <c r="E24" s="16"/>
      <c r="F24" s="16"/>
      <c r="G24" s="16"/>
      <c r="H24" s="16"/>
      <c r="I24" s="16"/>
      <c r="J24" s="16"/>
      <c r="K24" s="1044"/>
      <c r="L24" s="1044"/>
      <c r="M24" s="1044"/>
      <c r="N24" s="988">
        <v>19</v>
      </c>
      <c r="O24" s="77" t="s">
        <v>1974</v>
      </c>
      <c r="P24" s="77" t="s">
        <v>1975</v>
      </c>
      <c r="Q24" s="77" t="s">
        <v>1501</v>
      </c>
      <c r="R24" s="16"/>
      <c r="S24" s="16"/>
      <c r="T24" s="16"/>
      <c r="U24" s="16"/>
      <c r="V24" s="16"/>
      <c r="W24" s="16"/>
      <c r="X24" s="77">
        <v>19</v>
      </c>
      <c r="Y24" s="692" t="s">
        <v>1974</v>
      </c>
      <c r="Z24" s="77" t="s">
        <v>1975</v>
      </c>
      <c r="AA24" s="77" t="s">
        <v>1501</v>
      </c>
      <c r="AB24" s="16"/>
      <c r="AC24" s="77">
        <v>19</v>
      </c>
      <c r="AD24" s="77" t="s">
        <v>2511</v>
      </c>
      <c r="AE24" s="77" t="s">
        <v>2512</v>
      </c>
      <c r="AF24" s="77" t="s">
        <v>1501</v>
      </c>
    </row>
    <row r="25" spans="1:32" ht="12">
      <c r="A25" s="16"/>
      <c r="B25" s="16"/>
      <c r="C25" s="16"/>
      <c r="D25" s="16"/>
      <c r="E25" s="16"/>
      <c r="F25" s="16"/>
      <c r="G25" s="16"/>
      <c r="H25" s="16"/>
      <c r="I25" s="16"/>
      <c r="J25" s="16"/>
      <c r="K25" s="1044"/>
      <c r="L25" s="1044"/>
      <c r="M25" s="1044"/>
      <c r="N25" s="988">
        <v>20</v>
      </c>
      <c r="O25" s="77" t="s">
        <v>1997</v>
      </c>
      <c r="P25" s="77" t="s">
        <v>1998</v>
      </c>
      <c r="Q25" s="77" t="s">
        <v>1501</v>
      </c>
      <c r="R25" s="16"/>
      <c r="S25" s="16"/>
      <c r="T25" s="16"/>
      <c r="U25" s="16"/>
      <c r="V25" s="16"/>
      <c r="W25" s="16"/>
      <c r="X25" s="77">
        <v>20</v>
      </c>
      <c r="Y25" s="692" t="s">
        <v>1997</v>
      </c>
      <c r="Z25" s="77" t="s">
        <v>1998</v>
      </c>
      <c r="AA25" s="77" t="s">
        <v>1501</v>
      </c>
      <c r="AB25" s="16"/>
      <c r="AC25" s="77">
        <v>20</v>
      </c>
      <c r="AD25" s="77" t="s">
        <v>2447</v>
      </c>
      <c r="AE25" s="77" t="s">
        <v>2448</v>
      </c>
      <c r="AF25" s="77" t="s">
        <v>1501</v>
      </c>
    </row>
    <row r="26" spans="1:32" ht="12">
      <c r="A26" s="16"/>
      <c r="B26" s="16"/>
      <c r="C26" s="16"/>
      <c r="D26" s="16"/>
      <c r="E26" s="16"/>
      <c r="F26" s="16"/>
      <c r="G26" s="16"/>
      <c r="H26" s="16"/>
      <c r="I26" s="16"/>
      <c r="J26" s="16"/>
      <c r="K26" s="1044"/>
      <c r="L26" s="1044"/>
      <c r="M26" s="1044"/>
      <c r="N26" s="988">
        <v>21</v>
      </c>
      <c r="O26" s="77" t="s">
        <v>2020</v>
      </c>
      <c r="P26" s="77" t="s">
        <v>2021</v>
      </c>
      <c r="Q26" s="77" t="s">
        <v>1501</v>
      </c>
      <c r="R26" s="16"/>
      <c r="S26" s="16"/>
      <c r="T26" s="16"/>
      <c r="U26" s="16"/>
      <c r="V26" s="16"/>
      <c r="W26" s="16"/>
      <c r="X26" s="77">
        <v>21</v>
      </c>
      <c r="Y26" s="692" t="s">
        <v>2020</v>
      </c>
      <c r="Z26" s="77" t="s">
        <v>2021</v>
      </c>
      <c r="AA26" s="77" t="s">
        <v>1501</v>
      </c>
      <c r="AB26" s="16"/>
      <c r="AC26" s="77">
        <v>21</v>
      </c>
      <c r="AD26" s="77" t="s">
        <v>2371</v>
      </c>
      <c r="AE26" s="77" t="s">
        <v>2372</v>
      </c>
      <c r="AF26" s="77" t="s">
        <v>1501</v>
      </c>
    </row>
    <row r="27" spans="1:32" ht="12">
      <c r="A27" s="16"/>
      <c r="B27" s="16"/>
      <c r="C27" s="16"/>
      <c r="D27" s="16"/>
      <c r="E27" s="16"/>
      <c r="F27" s="16"/>
      <c r="G27" s="16"/>
      <c r="H27" s="16"/>
      <c r="I27" s="16"/>
      <c r="J27" s="16"/>
      <c r="K27" s="1044"/>
      <c r="L27" s="1044"/>
      <c r="M27" s="1044"/>
      <c r="N27" s="988">
        <v>22</v>
      </c>
      <c r="O27" s="77" t="s">
        <v>2043</v>
      </c>
      <c r="P27" s="77" t="s">
        <v>2044</v>
      </c>
      <c r="Q27" s="77" t="s">
        <v>1501</v>
      </c>
      <c r="R27" s="16"/>
      <c r="S27" s="16"/>
      <c r="T27" s="16"/>
      <c r="U27" s="16"/>
      <c r="V27" s="16"/>
      <c r="W27" s="16"/>
      <c r="X27" s="77">
        <v>22</v>
      </c>
      <c r="Y27" s="692" t="s">
        <v>2043</v>
      </c>
      <c r="Z27" s="77" t="s">
        <v>2044</v>
      </c>
      <c r="AA27" s="77" t="s">
        <v>1501</v>
      </c>
      <c r="AB27" s="16"/>
      <c r="AC27" s="77">
        <v>22</v>
      </c>
      <c r="AD27" s="77" t="s">
        <v>2315</v>
      </c>
      <c r="AE27" s="77" t="s">
        <v>2316</v>
      </c>
      <c r="AF27" s="77" t="s">
        <v>1501</v>
      </c>
    </row>
    <row r="28" spans="1:32" ht="12">
      <c r="A28" s="16"/>
      <c r="B28" s="16"/>
      <c r="C28" s="16"/>
      <c r="D28" s="16"/>
      <c r="E28" s="16"/>
      <c r="F28" s="16"/>
      <c r="G28" s="16"/>
      <c r="H28" s="16"/>
      <c r="I28" s="16"/>
      <c r="J28" s="16"/>
      <c r="K28" s="1044"/>
      <c r="L28" s="1044"/>
      <c r="M28" s="1044"/>
      <c r="N28" s="988">
        <v>23</v>
      </c>
      <c r="O28" s="77" t="s">
        <v>2066</v>
      </c>
      <c r="P28" s="77" t="s">
        <v>2067</v>
      </c>
      <c r="Q28" s="77" t="s">
        <v>1501</v>
      </c>
      <c r="R28" s="16"/>
      <c r="S28" s="16"/>
      <c r="T28" s="16"/>
      <c r="U28" s="16"/>
      <c r="V28" s="16"/>
      <c r="W28" s="16"/>
      <c r="X28" s="77">
        <v>23</v>
      </c>
      <c r="Y28" s="692" t="s">
        <v>2066</v>
      </c>
      <c r="Z28" s="77" t="s">
        <v>2067</v>
      </c>
      <c r="AA28" s="77" t="s">
        <v>1501</v>
      </c>
      <c r="AB28" s="16"/>
      <c r="AC28" s="77">
        <v>23</v>
      </c>
      <c r="AD28" s="77" t="s">
        <v>1748</v>
      </c>
      <c r="AE28" s="77" t="s">
        <v>1749</v>
      </c>
      <c r="AF28" s="77" t="s">
        <v>1501</v>
      </c>
    </row>
    <row r="29" spans="1:32" ht="12">
      <c r="A29" s="16"/>
      <c r="B29" s="16"/>
      <c r="C29" s="16"/>
      <c r="D29" s="16"/>
      <c r="E29" s="16"/>
      <c r="F29" s="16"/>
      <c r="G29" s="16"/>
      <c r="H29" s="16"/>
      <c r="I29" s="16"/>
      <c r="J29" s="16"/>
      <c r="K29" s="1044"/>
      <c r="L29" s="1044"/>
      <c r="M29" s="1044"/>
      <c r="N29" s="988">
        <v>24</v>
      </c>
      <c r="O29" s="77" t="s">
        <v>2089</v>
      </c>
      <c r="P29" s="77" t="s">
        <v>2090</v>
      </c>
      <c r="Q29" s="77" t="s">
        <v>1501</v>
      </c>
      <c r="R29" s="16"/>
      <c r="S29" s="16"/>
      <c r="T29" s="16"/>
      <c r="U29" s="16"/>
      <c r="V29" s="16"/>
      <c r="W29" s="16"/>
      <c r="X29" s="77">
        <v>24</v>
      </c>
      <c r="Y29" s="692" t="s">
        <v>2089</v>
      </c>
      <c r="Z29" s="77" t="s">
        <v>2090</v>
      </c>
      <c r="AA29" s="77" t="s">
        <v>1501</v>
      </c>
      <c r="AB29" s="16"/>
      <c r="AC29" s="77">
        <v>24</v>
      </c>
      <c r="AD29" s="77" t="s">
        <v>2303</v>
      </c>
      <c r="AE29" s="77" t="s">
        <v>2304</v>
      </c>
      <c r="AF29" s="77" t="s">
        <v>1501</v>
      </c>
    </row>
    <row r="30" spans="1:32" ht="12">
      <c r="A30" s="16"/>
      <c r="B30" s="16"/>
      <c r="C30" s="16"/>
      <c r="D30" s="16"/>
      <c r="E30" s="16"/>
      <c r="F30" s="16"/>
      <c r="G30" s="16"/>
      <c r="H30" s="16"/>
      <c r="I30" s="16"/>
      <c r="J30" s="16"/>
      <c r="K30" s="1044"/>
      <c r="L30" s="1044"/>
      <c r="M30" s="1044"/>
      <c r="N30" s="988">
        <v>25</v>
      </c>
      <c r="O30" s="77" t="s">
        <v>2112</v>
      </c>
      <c r="P30" s="77" t="s">
        <v>2113</v>
      </c>
      <c r="Q30" s="77" t="s">
        <v>1501</v>
      </c>
      <c r="R30" s="16"/>
      <c r="S30" s="16"/>
      <c r="T30" s="16"/>
      <c r="U30" s="16"/>
      <c r="V30" s="16"/>
      <c r="W30" s="16"/>
      <c r="X30" s="77">
        <v>25</v>
      </c>
      <c r="Y30" s="692" t="s">
        <v>2112</v>
      </c>
      <c r="Z30" s="77" t="s">
        <v>2113</v>
      </c>
      <c r="AA30" s="77" t="s">
        <v>1501</v>
      </c>
      <c r="AB30" s="16"/>
      <c r="AC30" s="77">
        <v>25</v>
      </c>
      <c r="AD30" s="77" t="s">
        <v>2503</v>
      </c>
      <c r="AE30" s="77" t="s">
        <v>2504</v>
      </c>
      <c r="AF30" s="77" t="s">
        <v>1501</v>
      </c>
    </row>
    <row r="31" spans="1:32" ht="12">
      <c r="A31" s="16"/>
      <c r="B31" s="16"/>
      <c r="C31" s="16"/>
      <c r="D31" s="16"/>
      <c r="E31" s="16"/>
      <c r="F31" s="16"/>
      <c r="G31" s="16"/>
      <c r="H31" s="16"/>
      <c r="I31" s="16"/>
      <c r="J31" s="16"/>
      <c r="K31" s="1044"/>
      <c r="L31" s="1044"/>
      <c r="M31" s="1044"/>
      <c r="N31" s="988">
        <v>26</v>
      </c>
      <c r="O31" s="77" t="s">
        <v>1545</v>
      </c>
      <c r="P31" s="77" t="s">
        <v>1546</v>
      </c>
      <c r="Q31" s="77" t="s">
        <v>1501</v>
      </c>
      <c r="R31" s="16"/>
      <c r="S31" s="16"/>
      <c r="T31" s="16"/>
      <c r="U31" s="16"/>
      <c r="V31" s="16"/>
      <c r="W31" s="16"/>
      <c r="X31" s="77">
        <v>26</v>
      </c>
      <c r="Y31" s="692" t="s">
        <v>1545</v>
      </c>
      <c r="Z31" s="77" t="s">
        <v>1546</v>
      </c>
      <c r="AA31" s="77" t="s">
        <v>1501</v>
      </c>
      <c r="AB31" s="16"/>
      <c r="AC31" s="77">
        <v>26</v>
      </c>
      <c r="AD31" s="77" t="s">
        <v>2515</v>
      </c>
      <c r="AE31" s="77" t="s">
        <v>2516</v>
      </c>
      <c r="AF31" s="77" t="s">
        <v>1501</v>
      </c>
    </row>
    <row r="32" spans="1:32" ht="12">
      <c r="A32" s="16"/>
      <c r="B32" s="16"/>
      <c r="C32" s="16"/>
      <c r="D32" s="16"/>
      <c r="E32" s="16"/>
      <c r="F32" s="16"/>
      <c r="G32" s="16"/>
      <c r="H32" s="16"/>
      <c r="I32" s="16"/>
      <c r="J32" s="16"/>
      <c r="K32" s="1044"/>
      <c r="L32" s="1044"/>
      <c r="M32" s="1044"/>
      <c r="N32" s="988">
        <v>27</v>
      </c>
      <c r="O32" s="77" t="s">
        <v>2154</v>
      </c>
      <c r="P32" s="77" t="s">
        <v>2155</v>
      </c>
      <c r="Q32" s="77" t="s">
        <v>1501</v>
      </c>
      <c r="R32" s="16"/>
      <c r="S32" s="16"/>
      <c r="T32" s="16"/>
      <c r="U32" s="16"/>
      <c r="V32" s="16"/>
      <c r="W32" s="16"/>
      <c r="X32" s="77">
        <v>27</v>
      </c>
      <c r="Y32" s="692" t="s">
        <v>2154</v>
      </c>
      <c r="Z32" s="77" t="s">
        <v>2155</v>
      </c>
      <c r="AA32" s="77" t="s">
        <v>1501</v>
      </c>
      <c r="AB32" s="16"/>
      <c r="AC32" s="77">
        <v>27</v>
      </c>
      <c r="AD32" s="77" t="s">
        <v>2323</v>
      </c>
      <c r="AE32" s="77" t="s">
        <v>2324</v>
      </c>
      <c r="AF32" s="77" t="s">
        <v>1501</v>
      </c>
    </row>
    <row r="33" spans="1:32" ht="12">
      <c r="A33" s="16"/>
      <c r="B33" s="16"/>
      <c r="C33" s="16"/>
      <c r="D33" s="16"/>
      <c r="E33" s="16"/>
      <c r="F33" s="16"/>
      <c r="G33" s="16"/>
      <c r="H33" s="16"/>
      <c r="I33" s="16"/>
      <c r="J33" s="16"/>
      <c r="K33" s="1044"/>
      <c r="L33" s="1044"/>
      <c r="M33" s="1044"/>
      <c r="N33" s="988">
        <v>28</v>
      </c>
      <c r="O33" s="77" t="s">
        <v>2177</v>
      </c>
      <c r="P33" s="77" t="s">
        <v>2178</v>
      </c>
      <c r="Q33" s="77" t="s">
        <v>1501</v>
      </c>
      <c r="R33" s="16"/>
      <c r="S33" s="16"/>
      <c r="T33" s="16"/>
      <c r="U33" s="16"/>
      <c r="V33" s="16"/>
      <c r="W33" s="16"/>
      <c r="X33" s="77">
        <v>28</v>
      </c>
      <c r="Y33" s="692" t="s">
        <v>2177</v>
      </c>
      <c r="Z33" s="77" t="s">
        <v>2178</v>
      </c>
      <c r="AA33" s="77" t="s">
        <v>1501</v>
      </c>
      <c r="AB33" s="16"/>
      <c r="AC33" s="77">
        <v>28</v>
      </c>
      <c r="AD33" s="77" t="s">
        <v>2455</v>
      </c>
      <c r="AE33" s="77" t="s">
        <v>2456</v>
      </c>
      <c r="AF33" s="77" t="s">
        <v>1501</v>
      </c>
    </row>
    <row r="34" spans="1:32" ht="12">
      <c r="A34" s="16"/>
      <c r="B34" s="16"/>
      <c r="C34" s="16"/>
      <c r="D34" s="16"/>
      <c r="E34" s="16"/>
      <c r="F34" s="16"/>
      <c r="G34" s="16"/>
      <c r="H34" s="16"/>
      <c r="I34" s="16"/>
      <c r="J34" s="16"/>
      <c r="K34" s="1044"/>
      <c r="L34" s="1044"/>
      <c r="M34" s="1044"/>
      <c r="N34" s="988">
        <v>29</v>
      </c>
      <c r="O34" s="77" t="s">
        <v>2200</v>
      </c>
      <c r="P34" s="77" t="s">
        <v>2201</v>
      </c>
      <c r="Q34" s="77" t="s">
        <v>1501</v>
      </c>
      <c r="R34" s="16"/>
      <c r="S34" s="16"/>
      <c r="T34" s="16"/>
      <c r="U34" s="16"/>
      <c r="V34" s="16"/>
      <c r="W34" s="16"/>
      <c r="X34" s="77">
        <v>29</v>
      </c>
      <c r="Y34" s="692" t="s">
        <v>2200</v>
      </c>
      <c r="Z34" s="77" t="s">
        <v>2201</v>
      </c>
      <c r="AA34" s="77" t="s">
        <v>1501</v>
      </c>
      <c r="AB34" s="16"/>
      <c r="AC34" s="77">
        <v>29</v>
      </c>
      <c r="AD34" s="77" t="s">
        <v>2416</v>
      </c>
      <c r="AE34" s="77" t="s">
        <v>2417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2295</v>
      </c>
      <c r="AE35" s="77" t="s">
        <v>2296</v>
      </c>
      <c r="AF35" s="77" t="s">
        <v>1501</v>
      </c>
    </row>
    <row r="36" spans="1:32" ht="12">
      <c r="A36" s="16"/>
      <c r="B36" s="16"/>
      <c r="C36" s="16"/>
      <c r="D36" s="16"/>
      <c r="E36" s="16"/>
      <c r="F36" s="16"/>
      <c r="G36" s="16"/>
      <c r="H36" s="16"/>
      <c r="I36" s="16"/>
      <c r="J36" s="16"/>
      <c r="K36" s="1044"/>
      <c r="L36" s="1044"/>
      <c r="M36" s="1044"/>
      <c r="N36" s="988">
        <v>31</v>
      </c>
      <c r="O36" s="77" t="s">
        <v>2540</v>
      </c>
      <c r="P36" s="77" t="s">
        <v>2541</v>
      </c>
      <c r="Q36" s="77" t="s">
        <v>1508</v>
      </c>
      <c r="R36" s="16"/>
      <c r="S36" s="16"/>
      <c r="T36" s="16"/>
      <c r="U36" s="16"/>
      <c r="V36" s="16"/>
      <c r="W36" s="16"/>
      <c r="X36" s="77">
        <v>31</v>
      </c>
      <c r="Y36" s="692">
        <v>0</v>
      </c>
      <c r="Z36" s="77">
        <v>0</v>
      </c>
      <c r="AA36" s="77">
        <v>0</v>
      </c>
      <c r="AB36" s="16"/>
      <c r="AC36" s="77">
        <v>31</v>
      </c>
      <c r="AD36" s="77" t="s">
        <v>2463</v>
      </c>
      <c r="AE36" s="77" t="s">
        <v>2464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2408</v>
      </c>
      <c r="AE37" s="77" t="s">
        <v>2409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2435</v>
      </c>
      <c r="AE38" s="77" t="s">
        <v>2436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2311</v>
      </c>
      <c r="AE39" s="77" t="s">
        <v>2312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2527</v>
      </c>
      <c r="AE40" s="77" t="s">
        <v>2528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2351</v>
      </c>
      <c r="AE41" s="77" t="s">
        <v>2352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2375</v>
      </c>
      <c r="AE42" s="77" t="s">
        <v>2376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2335</v>
      </c>
      <c r="AE43" s="77" t="s">
        <v>2336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2459</v>
      </c>
      <c r="AE44" s="77" t="s">
        <v>2460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2471</v>
      </c>
      <c r="AE45" s="77" t="s">
        <v>2472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2451</v>
      </c>
      <c r="AE46" s="77" t="s">
        <v>2452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2491</v>
      </c>
      <c r="AE47" s="77" t="s">
        <v>2492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2396</v>
      </c>
      <c r="AE48" s="77" t="s">
        <v>2397</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2483</v>
      </c>
      <c r="AE49" s="77" t="s">
        <v>2484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2412</v>
      </c>
      <c r="AE50" s="77" t="s">
        <v>2413</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2535</v>
      </c>
      <c r="AE51" s="77" t="s">
        <v>2536</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2343</v>
      </c>
      <c r="AE52" s="77" t="s">
        <v>2344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2339</v>
      </c>
      <c r="AE53" s="77" t="s">
        <v>2340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2319</v>
      </c>
      <c r="AE54" s="77" t="s">
        <v>2320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2467</v>
      </c>
      <c r="AE55" s="77" t="s">
        <v>2468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2531</v>
      </c>
      <c r="AE56" s="77" t="s">
        <v>2532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2432</v>
      </c>
      <c r="AE57" s="77" t="s">
        <v>2391</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2439</v>
      </c>
      <c r="AE58" s="77" t="s">
        <v>2440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2507</v>
      </c>
      <c r="AE59" s="77" t="s">
        <v>2508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2392</v>
      </c>
      <c r="AE60" s="77" t="s">
        <v>2393</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2355</v>
      </c>
      <c r="AE61" s="77" t="s">
        <v>2356</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2479</v>
      </c>
      <c r="AE62" s="77" t="s">
        <v>2480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2387</v>
      </c>
      <c r="AE63" s="77" t="s">
        <v>2388</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2404</v>
      </c>
      <c r="AE64" s="77" t="s">
        <v>2405</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2379</v>
      </c>
      <c r="AE65" s="77" t="s">
        <v>2380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2359</v>
      </c>
      <c r="AE66" s="77" t="s">
        <v>2360</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2383</v>
      </c>
      <c r="AE67" s="77" t="s">
        <v>2384</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2487</v>
      </c>
      <c r="AE68" s="77" t="s">
        <v>2488</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2327</v>
      </c>
      <c r="AE69" s="77" t="s">
        <v>2328</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さいたま市</v>
      </c>
      <c r="K4" s="70" t="str">
        <f>HLOOKUP(K3,比較地域マスタ!$E$5:$L$6,2,0)</f>
        <v>11100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1553</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さいたま市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652.21137650292553</v>
      </c>
      <c r="BB5" s="29"/>
      <c r="BC5" s="17"/>
      <c r="BD5" s="1005">
        <f>SUM(BC6:BC8)</f>
        <v>682.91328128198154</v>
      </c>
      <c r="BE5" s="29"/>
      <c r="BF5" s="17"/>
      <c r="BG5" s="1005">
        <f>AK35</f>
        <v>513.51345788718993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548.39944784088925</v>
      </c>
      <c r="BA6" s="17"/>
      <c r="BB6" s="29"/>
      <c r="BC6" s="1005">
        <f>O32</f>
        <v>584.9899359153643</v>
      </c>
      <c r="BD6" s="17"/>
      <c r="BE6" s="29"/>
      <c r="BF6" s="1005">
        <f>AK36</f>
        <v>417.42007882398724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77.857997006490422</v>
      </c>
      <c r="BA7" s="17"/>
      <c r="BB7" s="29"/>
      <c r="BC7" s="1005">
        <f>O33</f>
        <v>77.295250260093255</v>
      </c>
      <c r="BD7" s="17"/>
      <c r="BE7" s="29"/>
      <c r="BF7" s="1005">
        <f t="shared" ref="BF7:BF8" si="0">AK37</f>
        <v>78.589253442207166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25.95393165554583</v>
      </c>
      <c r="BA8" s="17"/>
      <c r="BB8" s="29"/>
      <c r="BC8" s="1005">
        <f>O34</f>
        <v>20.628095106524</v>
      </c>
      <c r="BD8" s="17"/>
      <c r="BE8" s="29"/>
      <c r="BF8" s="1005">
        <f t="shared" si="0"/>
        <v>17.504125620995541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5441.4628394659494</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1712.090623159173</v>
      </c>
      <c r="BA9" s="1005">
        <f>AZ9</f>
        <v>1712.090623159173</v>
      </c>
      <c r="BB9" s="29"/>
      <c r="BC9" s="1005">
        <f>O35</f>
        <v>2247.5788992331732</v>
      </c>
      <c r="BD9" s="1005">
        <f>BC9</f>
        <v>2247.5788992331732</v>
      </c>
      <c r="BE9" s="29"/>
      <c r="BF9" s="1005">
        <f>AK39</f>
        <v>1791.5896171384998</v>
      </c>
      <c r="BG9" s="1005">
        <f>AK39</f>
        <v>1791.5896171384998</v>
      </c>
      <c r="BH9" s="29"/>
    </row>
    <row r="10" spans="1:62" ht="17.100000000000001" customHeight="1" thickBot="1">
      <c r="B10" s="323"/>
      <c r="C10" s="324"/>
      <c r="D10" s="326"/>
      <c r="E10" s="326"/>
      <c r="F10" s="326"/>
      <c r="G10" s="325"/>
      <c r="H10" s="325"/>
      <c r="I10" s="326"/>
      <c r="J10" s="327"/>
      <c r="K10" s="334"/>
      <c r="L10" s="246" t="s">
        <v>114</v>
      </c>
      <c r="M10" s="246"/>
      <c r="N10" s="563"/>
      <c r="O10" s="906">
        <f>SUM(O11:O13)</f>
        <v>652.21137650292553</v>
      </c>
      <c r="P10" s="453">
        <f t="shared" ref="P10:P22" si="1">O10/$O$9</f>
        <v>0.1198595663968435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1421.672493366445</v>
      </c>
      <c r="BA10" s="1005">
        <f>AZ10</f>
        <v>1421.672493366445</v>
      </c>
      <c r="BB10" s="29"/>
      <c r="BC10" s="1005">
        <f>O36</f>
        <v>1964.3170630074289</v>
      </c>
      <c r="BD10" s="1005">
        <f>BC10</f>
        <v>1964.3170630074289</v>
      </c>
      <c r="BE10" s="29"/>
      <c r="BF10" s="1005">
        <f>AK40</f>
        <v>1592.5578478217774</v>
      </c>
      <c r="BG10" s="1005">
        <f>AK40</f>
        <v>1592.5578478217774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548.39944784088925</v>
      </c>
      <c r="P11" s="454">
        <f t="shared" si="1"/>
        <v>0.10078162141684528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1515.7468905574053</v>
      </c>
      <c r="BB11" s="29"/>
      <c r="BC11" s="1005"/>
      <c r="BD11" s="1005">
        <f>SUM(BC12:BC14)</f>
        <v>1424.8215752973715</v>
      </c>
      <c r="BE11" s="29"/>
      <c r="BF11" s="17"/>
      <c r="BG11" s="1005">
        <f>AK41</f>
        <v>1244.362342445685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77.857997006490422</v>
      </c>
      <c r="P12" s="454">
        <f t="shared" si="1"/>
        <v>1.4308284243310531E-2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1446.6157706017448</v>
      </c>
      <c r="BA12" s="17"/>
      <c r="BB12" s="29"/>
      <c r="BC12" s="1005">
        <f>O38</f>
        <v>1327.8508728202853</v>
      </c>
      <c r="BD12" s="17"/>
      <c r="BE12" s="29"/>
      <c r="BF12" s="1005">
        <f>AK42</f>
        <v>1165.5160196711442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25.95393165554583</v>
      </c>
      <c r="P13" s="454">
        <f t="shared" si="1"/>
        <v>4.7696607366876868E-3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69.131119955660495</v>
      </c>
      <c r="BA13" s="17"/>
      <c r="BB13" s="29"/>
      <c r="BC13" s="1005">
        <f>O41</f>
        <v>96.970702477086306</v>
      </c>
      <c r="BD13" s="17"/>
      <c r="BE13" s="29"/>
      <c r="BF13" s="1005">
        <f>AK45</f>
        <v>78.846322774540695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1712.090623159173</v>
      </c>
      <c r="P14" s="453">
        <f t="shared" si="1"/>
        <v>0.31463793352436192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1421.672493366445</v>
      </c>
      <c r="P15" s="453">
        <f t="shared" si="1"/>
        <v>0.26126659968259097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139.74145587999999</v>
      </c>
      <c r="BA15" s="1005">
        <f>AZ15</f>
        <v>139.74145587999999</v>
      </c>
      <c r="BB15" s="29"/>
      <c r="BC15" s="1005">
        <f>O43</f>
        <v>156.62939074991209</v>
      </c>
      <c r="BD15" s="1005">
        <f>BC15</f>
        <v>156.62939074991209</v>
      </c>
      <c r="BE15" s="29"/>
      <c r="BF15" s="1005">
        <f>AK47</f>
        <v>188.10477430251041</v>
      </c>
      <c r="BG15" s="1005">
        <f>AK47</f>
        <v>188.10477430251041</v>
      </c>
      <c r="BH15" s="29"/>
    </row>
    <row r="16" spans="1:62" ht="17.100000000000001" customHeight="1" thickBot="1">
      <c r="B16" s="323"/>
      <c r="C16" s="324"/>
      <c r="D16" s="326"/>
      <c r="E16" s="326"/>
      <c r="F16" s="326"/>
      <c r="G16" s="325"/>
      <c r="H16" s="325"/>
      <c r="I16" s="326"/>
      <c r="J16" s="327"/>
      <c r="K16" s="335"/>
      <c r="L16" s="246" t="s">
        <v>128</v>
      </c>
      <c r="M16" s="344"/>
      <c r="N16" s="345"/>
      <c r="O16" s="906">
        <f>SUM(O18:O21)</f>
        <v>1515.7468905574053</v>
      </c>
      <c r="P16" s="453">
        <f t="shared" si="1"/>
        <v>0.27855503846575341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1446.6157706017448</v>
      </c>
      <c r="P17" s="454">
        <f t="shared" si="1"/>
        <v>0.26585052830090122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957.3770979050953</v>
      </c>
      <c r="P18" s="454">
        <f t="shared" si="1"/>
        <v>0.17594112578724452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489.23867269664942</v>
      </c>
      <c r="P19" s="454">
        <f t="shared" si="1"/>
        <v>8.9909402513656714E-2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69.131119955660495</v>
      </c>
      <c r="P20" s="454">
        <f t="shared" si="1"/>
        <v>1.2704510164852167E-2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1555</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1554</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139.74145587999999</v>
      </c>
      <c r="P22" s="612">
        <f t="shared" si="1"/>
        <v>2.5680861930450098E-2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571.15689400327142</v>
      </c>
      <c r="AZ22" s="1005">
        <f t="shared" si="3"/>
        <v>571.60188413172364</v>
      </c>
      <c r="BA22" s="1005">
        <f t="shared" si="3"/>
        <v>683.96354036598962</v>
      </c>
      <c r="BB22" s="1005">
        <f t="shared" si="3"/>
        <v>702.1444526057287</v>
      </c>
      <c r="BC22" s="1005">
        <f t="shared" si="3"/>
        <v>682.91328128198154</v>
      </c>
      <c r="BD22" s="1005">
        <f t="shared" si="3"/>
        <v>640.10109197018755</v>
      </c>
      <c r="BE22" s="1005">
        <f t="shared" si="3"/>
        <v>683.5678143205572</v>
      </c>
      <c r="BF22" s="1005">
        <f t="shared" si="3"/>
        <v>646.98014518477089</v>
      </c>
      <c r="BG22" s="1005">
        <f t="shared" si="3"/>
        <v>605.5298986384845</v>
      </c>
      <c r="BH22" s="1005">
        <f t="shared" si="3"/>
        <v>585.7054007918216</v>
      </c>
      <c r="BI22" s="1005">
        <f t="shared" si="3"/>
        <v>555.81158650720886</v>
      </c>
      <c r="BJ22" s="1005">
        <f t="shared" si="3"/>
        <v>558.54623464756196</v>
      </c>
      <c r="BK22" s="1005">
        <f t="shared" si="3"/>
        <v>529.18162296978767</v>
      </c>
      <c r="BL22" s="1005">
        <f t="shared" si="3"/>
        <v>513.51345788718993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1745.265354980957</v>
      </c>
      <c r="AZ23" s="1005">
        <f t="shared" ref="AZ23:BL23" si="4">Y39</f>
        <v>1778.4998379589119</v>
      </c>
      <c r="BA23" s="1005">
        <f t="shared" si="4"/>
        <v>2256.7205033914679</v>
      </c>
      <c r="BB23" s="1005">
        <f t="shared" si="4"/>
        <v>2332.9192625678738</v>
      </c>
      <c r="BC23" s="1005">
        <f t="shared" si="4"/>
        <v>2247.5788992331732</v>
      </c>
      <c r="BD23" s="1005">
        <f t="shared" si="4"/>
        <v>2126.1075500143988</v>
      </c>
      <c r="BE23" s="1005">
        <f t="shared" si="4"/>
        <v>2227.970815025516</v>
      </c>
      <c r="BF23" s="1005">
        <f t="shared" si="4"/>
        <v>1949.8413641431216</v>
      </c>
      <c r="BG23" s="1005">
        <f t="shared" si="4"/>
        <v>1880.7075561915426</v>
      </c>
      <c r="BH23" s="1005">
        <f t="shared" si="4"/>
        <v>1859.4061160526164</v>
      </c>
      <c r="BI23" s="1005">
        <f t="shared" si="4"/>
        <v>1760.5842941147394</v>
      </c>
      <c r="BJ23" s="1005">
        <f t="shared" si="4"/>
        <v>1640.9638047310484</v>
      </c>
      <c r="BK23" s="1005">
        <f t="shared" si="4"/>
        <v>1860.0694203966154</v>
      </c>
      <c r="BL23" s="1005">
        <f t="shared" si="4"/>
        <v>1791.5896171384998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1500.8254270488969</v>
      </c>
      <c r="AZ24" s="1005">
        <f t="shared" ref="AZ24:BL24" si="5">Y40</f>
        <v>1665.3185951291639</v>
      </c>
      <c r="BA24" s="1005">
        <f t="shared" si="5"/>
        <v>1802.181286403136</v>
      </c>
      <c r="BB24" s="1005">
        <f t="shared" si="5"/>
        <v>1945.4699280235779</v>
      </c>
      <c r="BC24" s="1005">
        <f t="shared" si="5"/>
        <v>1964.3170630074289</v>
      </c>
      <c r="BD24" s="1005">
        <f t="shared" si="5"/>
        <v>1731.705025442159</v>
      </c>
      <c r="BE24" s="1005">
        <f t="shared" si="5"/>
        <v>1742.982741774156</v>
      </c>
      <c r="BF24" s="1005">
        <f t="shared" si="5"/>
        <v>1560.3869486108647</v>
      </c>
      <c r="BG24" s="1005">
        <f t="shared" si="5"/>
        <v>1718.5663839102526</v>
      </c>
      <c r="BH24" s="1005">
        <f t="shared" si="5"/>
        <v>1648.4159016425735</v>
      </c>
      <c r="BI24" s="1005">
        <f t="shared" si="5"/>
        <v>1461.5297584695591</v>
      </c>
      <c r="BJ24" s="1005">
        <f t="shared" si="5"/>
        <v>1549.3928124504739</v>
      </c>
      <c r="BK24" s="1005">
        <f t="shared" si="5"/>
        <v>1550.936248662362</v>
      </c>
      <c r="BL24" s="1005">
        <f t="shared" si="5"/>
        <v>1592.5578478217774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1438.3018628452737</v>
      </c>
      <c r="AZ25" s="1005">
        <f t="shared" ref="AZ25:BL25" si="6">Y41</f>
        <v>1449.9416370592537</v>
      </c>
      <c r="BA25" s="1005">
        <f t="shared" si="6"/>
        <v>1439.1036528800939</v>
      </c>
      <c r="BB25" s="1005">
        <f t="shared" si="6"/>
        <v>1449.4268759006579</v>
      </c>
      <c r="BC25" s="1005">
        <f t="shared" si="6"/>
        <v>1424.8215752973715</v>
      </c>
      <c r="BD25" s="1005">
        <f t="shared" si="6"/>
        <v>1387.2628915759697</v>
      </c>
      <c r="BE25" s="1005">
        <f t="shared" si="6"/>
        <v>1386.297917923614</v>
      </c>
      <c r="BF25" s="1005">
        <f t="shared" si="6"/>
        <v>1374.1346595692391</v>
      </c>
      <c r="BG25" s="1005">
        <f t="shared" si="6"/>
        <v>1361.3398255316199</v>
      </c>
      <c r="BH25" s="1005">
        <f t="shared" si="6"/>
        <v>1346.2218930267727</v>
      </c>
      <c r="BI25" s="1005">
        <f t="shared" si="6"/>
        <v>1326.4789445813699</v>
      </c>
      <c r="BJ25" s="1005">
        <f t="shared" si="6"/>
        <v>1205.2107796841374</v>
      </c>
      <c r="BK25" s="1005">
        <f t="shared" si="6"/>
        <v>1202.2213551092909</v>
      </c>
      <c r="BL25" s="1005">
        <f t="shared" si="6"/>
        <v>1244.362342445685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147.22754273727</v>
      </c>
      <c r="AZ26" s="1005">
        <f t="shared" si="7"/>
        <v>144.249003094465</v>
      </c>
      <c r="BA26" s="1005">
        <f t="shared" si="7"/>
        <v>147.91139101495</v>
      </c>
      <c r="BB26" s="1005">
        <f t="shared" si="7"/>
        <v>153.68058309835999</v>
      </c>
      <c r="BC26" s="1005">
        <f t="shared" si="7"/>
        <v>156.62939074991209</v>
      </c>
      <c r="BD26" s="1005">
        <f t="shared" si="7"/>
        <v>152.03667814767999</v>
      </c>
      <c r="BE26" s="1005">
        <f t="shared" si="7"/>
        <v>170.69636960087999</v>
      </c>
      <c r="BF26" s="1005">
        <f t="shared" si="7"/>
        <v>187.16401651565999</v>
      </c>
      <c r="BG26" s="1005">
        <f t="shared" si="7"/>
        <v>183.95540243355998</v>
      </c>
      <c r="BH26" s="1005">
        <f t="shared" si="7"/>
        <v>183.82743285693999</v>
      </c>
      <c r="BI26" s="1005">
        <f t="shared" si="7"/>
        <v>171.70802239811144</v>
      </c>
      <c r="BJ26" s="1005">
        <f t="shared" si="7"/>
        <v>187.15189747148409</v>
      </c>
      <c r="BK26" s="1005">
        <f t="shared" si="7"/>
        <v>191.88294984082</v>
      </c>
      <c r="BL26" s="1005">
        <f t="shared" si="7"/>
        <v>188.10477430251041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5402.777081615669</v>
      </c>
      <c r="AZ27" s="1005">
        <f t="shared" si="8"/>
        <v>5609.6109573735175</v>
      </c>
      <c r="BA27" s="1005">
        <f t="shared" si="8"/>
        <v>6329.8803740556377</v>
      </c>
      <c r="BB27" s="1005">
        <f t="shared" si="8"/>
        <v>6583.6411021961994</v>
      </c>
      <c r="BC27" s="1005">
        <f t="shared" si="8"/>
        <v>6476.2602095698667</v>
      </c>
      <c r="BD27" s="1005">
        <f t="shared" si="8"/>
        <v>6037.2132371503949</v>
      </c>
      <c r="BE27" s="1005">
        <f t="shared" si="8"/>
        <v>6211.5156586447238</v>
      </c>
      <c r="BF27" s="1005">
        <f t="shared" si="8"/>
        <v>5718.5071340236564</v>
      </c>
      <c r="BG27" s="1005">
        <f t="shared" si="8"/>
        <v>5750.0990667054593</v>
      </c>
      <c r="BH27" s="1005">
        <f t="shared" si="8"/>
        <v>5623.5767443707236</v>
      </c>
      <c r="BI27" s="1005">
        <f t="shared" si="8"/>
        <v>5276.1126060709876</v>
      </c>
      <c r="BJ27" s="1005">
        <f t="shared" si="8"/>
        <v>5141.2655289847062</v>
      </c>
      <c r="BK27" s="1005">
        <f t="shared" si="8"/>
        <v>5334.2915969788764</v>
      </c>
      <c r="BL27" s="1005">
        <f t="shared" si="8"/>
        <v>5330.1280395956619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6476.2602095698667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682.91328128198154</v>
      </c>
      <c r="P31" s="453">
        <f t="shared" ref="P31:P43" si="9">O31/$O$30</f>
        <v>0.10544870946859909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584.9899359153643</v>
      </c>
      <c r="P32" s="454">
        <f t="shared" si="9"/>
        <v>9.0328355715376285E-2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77.295250260093255</v>
      </c>
      <c r="P33" s="454">
        <f t="shared" si="9"/>
        <v>1.1935167482287894E-2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1554</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20.628095106524</v>
      </c>
      <c r="P34" s="454">
        <f t="shared" si="9"/>
        <v>3.185186270934913E-3</v>
      </c>
      <c r="Q34" s="328"/>
      <c r="R34" s="13"/>
      <c r="S34" s="323"/>
      <c r="T34" s="563" t="s">
        <v>112</v>
      </c>
      <c r="U34" s="332"/>
      <c r="V34" s="332"/>
      <c r="W34" s="332"/>
      <c r="X34" s="893">
        <f>X35+X39+X40+X41+X47</f>
        <v>5402.777081615669</v>
      </c>
      <c r="Y34" s="894">
        <f t="shared" ref="Y34:AK34" si="10">Y35+Y39+Y40+Y41+Y47</f>
        <v>5609.6109573735175</v>
      </c>
      <c r="Z34" s="894">
        <f t="shared" si="10"/>
        <v>6329.8803740556377</v>
      </c>
      <c r="AA34" s="894">
        <f t="shared" si="10"/>
        <v>6583.6411021961994</v>
      </c>
      <c r="AB34" s="894">
        <f t="shared" si="10"/>
        <v>6476.2602095698667</v>
      </c>
      <c r="AC34" s="894">
        <f t="shared" si="10"/>
        <v>6037.2132371503949</v>
      </c>
      <c r="AD34" s="894">
        <f t="shared" si="10"/>
        <v>6211.5156586447238</v>
      </c>
      <c r="AE34" s="894">
        <f t="shared" si="10"/>
        <v>5718.5071340236564</v>
      </c>
      <c r="AF34" s="894">
        <f t="shared" si="10"/>
        <v>5750.0990667054593</v>
      </c>
      <c r="AG34" s="894">
        <f t="shared" si="10"/>
        <v>5623.5767443707236</v>
      </c>
      <c r="AH34" s="894">
        <f t="shared" si="10"/>
        <v>5276.1126060709876</v>
      </c>
      <c r="AI34" s="894">
        <f t="shared" si="10"/>
        <v>5141.2655289847062</v>
      </c>
      <c r="AJ34" s="894">
        <f t="shared" si="10"/>
        <v>5334.2915969788764</v>
      </c>
      <c r="AK34" s="895">
        <f t="shared" si="10"/>
        <v>5330.1280395956619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2247.5788992331732</v>
      </c>
      <c r="P35" s="453">
        <f t="shared" si="9"/>
        <v>0.34704888724390065</v>
      </c>
      <c r="Q35" s="328"/>
      <c r="R35" s="13"/>
      <c r="S35" s="323"/>
      <c r="T35" s="334"/>
      <c r="U35" s="246" t="s">
        <v>114</v>
      </c>
      <c r="V35" s="344"/>
      <c r="W35" s="344"/>
      <c r="X35" s="896">
        <f>SUM(X36:X38)</f>
        <v>571.15689400327142</v>
      </c>
      <c r="Y35" s="897">
        <f t="shared" ref="Y35:AK35" si="11">SUM(Y36:Y38)</f>
        <v>571.60188413172364</v>
      </c>
      <c r="Z35" s="897">
        <f t="shared" si="11"/>
        <v>683.96354036598962</v>
      </c>
      <c r="AA35" s="897">
        <f t="shared" si="11"/>
        <v>702.1444526057287</v>
      </c>
      <c r="AB35" s="897">
        <f t="shared" si="11"/>
        <v>682.91328128198154</v>
      </c>
      <c r="AC35" s="897">
        <f t="shared" si="11"/>
        <v>640.10109197018755</v>
      </c>
      <c r="AD35" s="897">
        <f t="shared" si="11"/>
        <v>683.5678143205572</v>
      </c>
      <c r="AE35" s="897">
        <f t="shared" si="11"/>
        <v>646.98014518477089</v>
      </c>
      <c r="AF35" s="897">
        <f t="shared" si="11"/>
        <v>605.5298986384845</v>
      </c>
      <c r="AG35" s="897">
        <f t="shared" si="11"/>
        <v>585.7054007918216</v>
      </c>
      <c r="AH35" s="897">
        <f t="shared" si="11"/>
        <v>555.81158650720886</v>
      </c>
      <c r="AI35" s="897">
        <f t="shared" si="11"/>
        <v>558.54623464756196</v>
      </c>
      <c r="AJ35" s="897">
        <f t="shared" si="11"/>
        <v>529.18162296978767</v>
      </c>
      <c r="AK35" s="898">
        <f t="shared" si="11"/>
        <v>513.51345788718993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1964.3170630074289</v>
      </c>
      <c r="P36" s="453">
        <f t="shared" si="9"/>
        <v>0.30331039819937883</v>
      </c>
      <c r="Q36" s="328"/>
      <c r="R36" s="13"/>
      <c r="S36" s="356" t="s">
        <v>184</v>
      </c>
      <c r="T36" s="335"/>
      <c r="U36" s="346"/>
      <c r="V36" s="336" t="s">
        <v>184</v>
      </c>
      <c r="W36" s="357"/>
      <c r="X36" s="899">
        <f>VLOOKUP(年度マスタ!$K$4&amp;"_"&amp;X$33,データシート1!$A:$BT,MATCH("aa_"&amp;$S36,データシート1!$A$1:$BT$1,0),0)</f>
        <v>478.9631515617956</v>
      </c>
      <c r="Y36" s="900">
        <f>VLOOKUP(年度マスタ!$K$4&amp;"_"&amp;Y$33,データシート1!$A:$BT,MATCH("aa_"&amp;$S36,データシート1!$A$1:$BT$1,0),0)</f>
        <v>472.82308192862428</v>
      </c>
      <c r="Z36" s="900">
        <f>VLOOKUP(年度マスタ!$K$4&amp;"_"&amp;Z$33,データシート1!$A:$BT,MATCH("aa_"&amp;$S36,データシート1!$A$1:$BT$1,0),0)</f>
        <v>571.86395962222832</v>
      </c>
      <c r="AA36" s="900">
        <f>VLOOKUP(年度マスタ!$K$4&amp;"_"&amp;AA$33,データシート1!$A:$BT,MATCH("aa_"&amp;$S36,データシート1!$A$1:$BT$1,0),0)</f>
        <v>592.47771802577608</v>
      </c>
      <c r="AB36" s="900">
        <f>VLOOKUP(年度マスタ!$K$4&amp;"_"&amp;AB$33,データシート1!$A:$BT,MATCH("aa_"&amp;$S36,データシート1!$A$1:$BT$1,0),0)</f>
        <v>584.9899359153643</v>
      </c>
      <c r="AC36" s="900">
        <f>VLOOKUP(年度マスタ!$K$4&amp;"_"&amp;AC$33,データシート1!$A:$BT,MATCH("aa_"&amp;$S36,データシート1!$A$1:$BT$1,0),0)</f>
        <v>538.60132213270026</v>
      </c>
      <c r="AD36" s="900">
        <f>VLOOKUP(年度マスタ!$K$4&amp;"_"&amp;AD$33,データシート1!$A:$BT,MATCH("aa_"&amp;$S36,データシート1!$A$1:$BT$1,0),0)</f>
        <v>583.47219746951225</v>
      </c>
      <c r="AE36" s="900">
        <f>VLOOKUP(年度マスタ!$K$4&amp;"_"&amp;AE$33,データシート1!$A:$BT,MATCH("aa_"&amp;$S36,データシート1!$A$1:$BT$1,0),0)</f>
        <v>542.93206512666677</v>
      </c>
      <c r="AF36" s="900">
        <f>VLOOKUP(年度マスタ!$K$4&amp;"_"&amp;AF$33,データシート1!$A:$BT,MATCH("aa_"&amp;$S36,データシート1!$A$1:$BT$1,0),0)</f>
        <v>501.75231091237089</v>
      </c>
      <c r="AG36" s="900">
        <f>VLOOKUP(年度マスタ!$K$4&amp;"_"&amp;AG$33,データシート1!$A:$BT,MATCH("aa_"&amp;$S36,データシート1!$A$1:$BT$1,0),0)</f>
        <v>488.21112723026857</v>
      </c>
      <c r="AH36" s="900">
        <f>VLOOKUP(年度マスタ!$K$4&amp;"_"&amp;AH$33,データシート1!$A:$BT,MATCH("aa_"&amp;$S36,データシート1!$A$1:$BT$1,0),0)</f>
        <v>466.89855470061264</v>
      </c>
      <c r="AI36" s="900">
        <f>VLOOKUP(年度マスタ!$K$4&amp;"_"&amp;AI$33,データシート1!$A:$BT,MATCH("aa_"&amp;$S36,データシート1!$A$1:$BT$1,0),0)</f>
        <v>462.30364348110572</v>
      </c>
      <c r="AJ36" s="900">
        <f>VLOOKUP(年度マスタ!$K$4&amp;"_"&amp;AJ$33,データシート1!$A:$BT,MATCH("aa_"&amp;$S36,データシート1!$A$1:$BT$1,0),0)</f>
        <v>426.51069281663996</v>
      </c>
      <c r="AK36" s="901">
        <f>VLOOKUP(年度マスタ!$K$4&amp;"_"&amp;AK$33,データシート1!$A:$BT,MATCH("aa_"&amp;$S36,データシート1!$A$1:$BT$1,0),0)</f>
        <v>417.42007882398724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1424.8215752973715</v>
      </c>
      <c r="P37" s="453">
        <f t="shared" si="9"/>
        <v>0.22000684487506159</v>
      </c>
      <c r="Q37" s="328"/>
      <c r="R37" s="13"/>
      <c r="S37" s="356" t="s">
        <v>187</v>
      </c>
      <c r="T37" s="335"/>
      <c r="U37" s="346"/>
      <c r="V37" s="336" t="s">
        <v>194</v>
      </c>
      <c r="W37" s="357"/>
      <c r="X37" s="899">
        <f>VLOOKUP(年度マスタ!$K$4&amp;"_"&amp;X$33,データシート1!$A:$BT,MATCH("aa_"&amp;$S37,データシート1!$A$1:$BT$1,0),0)</f>
        <v>60.338944850434757</v>
      </c>
      <c r="Y37" s="900">
        <f>VLOOKUP(年度マスタ!$K$4&amp;"_"&amp;Y$33,データシート1!$A:$BT,MATCH("aa_"&amp;$S37,データシート1!$A$1:$BT$1,0),0)</f>
        <v>63.228252868261627</v>
      </c>
      <c r="Z37" s="900">
        <f>VLOOKUP(年度マスタ!$K$4&amp;"_"&amp;Z$33,データシート1!$A:$BT,MATCH("aa_"&amp;$S37,データシート1!$A$1:$BT$1,0),0)</f>
        <v>91.951576425954471</v>
      </c>
      <c r="AA37" s="900">
        <f>VLOOKUP(年度マスタ!$K$4&amp;"_"&amp;AA$33,データシート1!$A:$BT,MATCH("aa_"&amp;$S37,データシート1!$A$1:$BT$1,0),0)</f>
        <v>89.665144023626269</v>
      </c>
      <c r="AB37" s="900">
        <f>VLOOKUP(年度マスタ!$K$4&amp;"_"&amp;AB$33,データシート1!$A:$BT,MATCH("aa_"&amp;$S37,データシート1!$A$1:$BT$1,0),0)</f>
        <v>77.295250260093255</v>
      </c>
      <c r="AC37" s="900">
        <f>VLOOKUP(年度マスタ!$K$4&amp;"_"&amp;AC$33,データシート1!$A:$BT,MATCH("aa_"&amp;$S37,データシート1!$A$1:$BT$1,0),0)</f>
        <v>80.12828083288565</v>
      </c>
      <c r="AD37" s="900">
        <f>VLOOKUP(年度マスタ!$K$4&amp;"_"&amp;AD$33,データシート1!$A:$BT,MATCH("aa_"&amp;$S37,データシート1!$A$1:$BT$1,0),0)</f>
        <v>76.532767315165415</v>
      </c>
      <c r="AE37" s="900">
        <f>VLOOKUP(年度マスタ!$K$4&amp;"_"&amp;AE$33,データシート1!$A:$BT,MATCH("aa_"&amp;$S37,データシート1!$A$1:$BT$1,0),0)</f>
        <v>76.44018351674309</v>
      </c>
      <c r="AF37" s="900">
        <f>VLOOKUP(年度マスタ!$K$4&amp;"_"&amp;AF$33,データシート1!$A:$BT,MATCH("aa_"&amp;$S37,データシート1!$A$1:$BT$1,0),0)</f>
        <v>79.624447131843937</v>
      </c>
      <c r="AG37" s="900">
        <f>VLOOKUP(年度マスタ!$K$4&amp;"_"&amp;AG$33,データシート1!$A:$BT,MATCH("aa_"&amp;$S37,データシート1!$A$1:$BT$1,0),0)</f>
        <v>74.867200167886651</v>
      </c>
      <c r="AH37" s="900">
        <f>VLOOKUP(年度マスタ!$K$4&amp;"_"&amp;AH$33,データシート1!$A:$BT,MATCH("aa_"&amp;$S37,データシート1!$A$1:$BT$1,0),0)</f>
        <v>66.095482377406981</v>
      </c>
      <c r="AI37" s="900">
        <f>VLOOKUP(年度マスタ!$K$4&amp;"_"&amp;AI$33,データシート1!$A:$BT,MATCH("aa_"&amp;$S37,データシート1!$A$1:$BT$1,0),0)</f>
        <v>73.100960987852076</v>
      </c>
      <c r="AJ37" s="900">
        <f>VLOOKUP(年度マスタ!$K$4&amp;"_"&amp;AJ$33,データシート1!$A:$BT,MATCH("aa_"&amp;$S37,データシート1!$A$1:$BT$1,0),0)</f>
        <v>81.393609165354917</v>
      </c>
      <c r="AK37" s="901">
        <f>VLOOKUP(年度マスタ!$K$4&amp;"_"&amp;AK$33,データシート1!$A:$BT,MATCH("aa_"&amp;$S37,データシート1!$A$1:$BT$1,0),0)</f>
        <v>78.589253442207166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1327.8508728202853</v>
      </c>
      <c r="P38" s="454">
        <f t="shared" si="9"/>
        <v>0.20503358880764877</v>
      </c>
      <c r="Q38" s="328"/>
      <c r="R38" s="13"/>
      <c r="S38" s="356" t="s">
        <v>188</v>
      </c>
      <c r="T38" s="335"/>
      <c r="U38" s="348"/>
      <c r="V38" s="358" t="s">
        <v>197</v>
      </c>
      <c r="W38" s="358"/>
      <c r="X38" s="899">
        <f>VLOOKUP(年度マスタ!$K$4&amp;"_"&amp;X$33,データシート1!$A:$BT,MATCH("aa_"&amp;$S38,データシート1!$A$1:$BT$1,0),0)</f>
        <v>31.854797591040992</v>
      </c>
      <c r="Y38" s="900">
        <f>VLOOKUP(年度マスタ!$K$4&amp;"_"&amp;Y$33,データシート1!$A:$BT,MATCH("aa_"&amp;$S38,データシート1!$A$1:$BT$1,0),0)</f>
        <v>35.550549334837669</v>
      </c>
      <c r="Z38" s="900">
        <f>VLOOKUP(年度マスタ!$K$4&amp;"_"&amp;Z$33,データシート1!$A:$BT,MATCH("aa_"&amp;$S38,データシート1!$A$1:$BT$1,0),0)</f>
        <v>20.148004317806841</v>
      </c>
      <c r="AA38" s="900">
        <f>VLOOKUP(年度マスタ!$K$4&amp;"_"&amp;AA$33,データシート1!$A:$BT,MATCH("aa_"&amp;$S38,データシート1!$A$1:$BT$1,0),0)</f>
        <v>20.001590556326349</v>
      </c>
      <c r="AB38" s="900">
        <f>VLOOKUP(年度マスタ!$K$4&amp;"_"&amp;AB$33,データシート1!$A:$BT,MATCH("aa_"&amp;$S38,データシート1!$A$1:$BT$1,0),0)</f>
        <v>20.628095106524</v>
      </c>
      <c r="AC38" s="900">
        <f>VLOOKUP(年度マスタ!$K$4&amp;"_"&amp;AC$33,データシート1!$A:$BT,MATCH("aa_"&amp;$S38,データシート1!$A$1:$BT$1,0),0)</f>
        <v>21.371489004601681</v>
      </c>
      <c r="AD38" s="900">
        <f>VLOOKUP(年度マスタ!$K$4&amp;"_"&amp;AD$33,データシート1!$A:$BT,MATCH("aa_"&amp;$S38,データシート1!$A$1:$BT$1,0),0)</f>
        <v>23.56284953587959</v>
      </c>
      <c r="AE38" s="900">
        <f>VLOOKUP(年度マスタ!$K$4&amp;"_"&amp;AE$33,データシート1!$A:$BT,MATCH("aa_"&amp;$S38,データシート1!$A$1:$BT$1,0),0)</f>
        <v>27.607896541360962</v>
      </c>
      <c r="AF38" s="900">
        <f>VLOOKUP(年度マスタ!$K$4&amp;"_"&amp;AF$33,データシート1!$A:$BT,MATCH("aa_"&amp;$S38,データシート1!$A$1:$BT$1,0),0)</f>
        <v>24.153140594269626</v>
      </c>
      <c r="AG38" s="900">
        <f>VLOOKUP(年度マスタ!$K$4&amp;"_"&amp;AG$33,データシート1!$A:$BT,MATCH("aa_"&amp;$S38,データシート1!$A$1:$BT$1,0),0)</f>
        <v>22.627073393666318</v>
      </c>
      <c r="AH38" s="900">
        <f>VLOOKUP(年度マスタ!$K$4&amp;"_"&amp;AH$33,データシート1!$A:$BT,MATCH("aa_"&amp;$S38,データシート1!$A$1:$BT$1,0),0)</f>
        <v>22.817549429189324</v>
      </c>
      <c r="AI38" s="900">
        <f>VLOOKUP(年度マスタ!$K$4&amp;"_"&amp;AI$33,データシート1!$A:$BT,MATCH("aa_"&amp;$S38,データシート1!$A$1:$BT$1,0),0)</f>
        <v>23.141630178604171</v>
      </c>
      <c r="AJ38" s="900">
        <f>VLOOKUP(年度マスタ!$K$4&amp;"_"&amp;AJ$33,データシート1!$A:$BT,MATCH("aa_"&amp;$S38,データシート1!$A$1:$BT$1,0),0)</f>
        <v>21.277320987792809</v>
      </c>
      <c r="AK38" s="901">
        <f>VLOOKUP(年度マスタ!$K$4&amp;"_"&amp;AK$33,データシート1!$A:$BT,MATCH("aa_"&amp;$S38,データシート1!$A$1:$BT$1,0),0)</f>
        <v>17.504125620995541</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871.63427674481522</v>
      </c>
      <c r="P39" s="454">
        <f t="shared" si="9"/>
        <v>0.1345891376410131</v>
      </c>
      <c r="Q39" s="328"/>
      <c r="R39" s="13"/>
      <c r="S39" s="356" t="s">
        <v>189</v>
      </c>
      <c r="T39" s="335"/>
      <c r="U39" s="343" t="s">
        <v>199</v>
      </c>
      <c r="V39" s="344"/>
      <c r="W39" s="344"/>
      <c r="X39" s="896">
        <f>VLOOKUP(年度マスタ!$K$4&amp;"_"&amp;X$33,データシート1!$A:$BT,MATCH("aa_"&amp;$S39,データシート1!$A$1:$BT$1,0),0)</f>
        <v>1745.265354980957</v>
      </c>
      <c r="Y39" s="897">
        <f>VLOOKUP(年度マスタ!$K$4&amp;"_"&amp;Y$33,データシート1!$A:$BT,MATCH("aa_"&amp;$S39,データシート1!$A$1:$BT$1,0),0)</f>
        <v>1778.4998379589119</v>
      </c>
      <c r="Z39" s="897">
        <f>VLOOKUP(年度マスタ!$K$4&amp;"_"&amp;Z$33,データシート1!$A:$BT,MATCH("aa_"&amp;$S39,データシート1!$A$1:$BT$1,0),0)</f>
        <v>2256.7205033914679</v>
      </c>
      <c r="AA39" s="897">
        <f>VLOOKUP(年度マスタ!$K$4&amp;"_"&amp;AA$33,データシート1!$A:$BT,MATCH("aa_"&amp;$S39,データシート1!$A$1:$BT$1,0),0)</f>
        <v>2332.9192625678738</v>
      </c>
      <c r="AB39" s="897">
        <f>VLOOKUP(年度マスタ!$K$4&amp;"_"&amp;AB$33,データシート1!$A:$BT,MATCH("aa_"&amp;$S39,データシート1!$A$1:$BT$1,0),0)</f>
        <v>2247.5788992331732</v>
      </c>
      <c r="AC39" s="897">
        <f>VLOOKUP(年度マスタ!$K$4&amp;"_"&amp;AC$33,データシート1!$A:$BT,MATCH("aa_"&amp;$S39,データシート1!$A$1:$BT$1,0),0)</f>
        <v>2126.1075500143988</v>
      </c>
      <c r="AD39" s="897">
        <f>VLOOKUP(年度マスタ!$K$4&amp;"_"&amp;AD$33,データシート1!$A:$BT,MATCH("aa_"&amp;$S39,データシート1!$A$1:$BT$1,0),0)</f>
        <v>2227.970815025516</v>
      </c>
      <c r="AE39" s="897">
        <f>VLOOKUP(年度マスタ!$K$4&amp;"_"&amp;AE$33,データシート1!$A:$BT,MATCH("aa_"&amp;$S39,データシート1!$A$1:$BT$1,0),0)</f>
        <v>1949.8413641431216</v>
      </c>
      <c r="AF39" s="897">
        <f>VLOOKUP(年度マスタ!$K$4&amp;"_"&amp;AF$33,データシート1!$A:$BT,MATCH("aa_"&amp;$S39,データシート1!$A$1:$BT$1,0),0)</f>
        <v>1880.7075561915426</v>
      </c>
      <c r="AG39" s="897">
        <f>VLOOKUP(年度マスタ!$K$4&amp;"_"&amp;AG$33,データシート1!$A:$BT,MATCH("aa_"&amp;$S39,データシート1!$A$1:$BT$1,0),0)</f>
        <v>1859.4061160526164</v>
      </c>
      <c r="AH39" s="897">
        <f>VLOOKUP(年度マスタ!$K$4&amp;"_"&amp;AH$33,データシート1!$A:$BT,MATCH("aa_"&amp;$S39,データシート1!$A$1:$BT$1,0),0)</f>
        <v>1760.5842941147394</v>
      </c>
      <c r="AI39" s="897">
        <f>VLOOKUP(年度マスタ!$K$4&amp;"_"&amp;AI$33,データシート1!$A:$BT,MATCH("aa_"&amp;$S39,データシート1!$A$1:$BT$1,0),0)</f>
        <v>1640.9638047310484</v>
      </c>
      <c r="AJ39" s="897">
        <f>VLOOKUP(年度マスタ!$K$4&amp;"_"&amp;AJ$33,データシート1!$A:$BT,MATCH("aa_"&amp;$S39,データシート1!$A$1:$BT$1,0),0)</f>
        <v>1860.0694203966154</v>
      </c>
      <c r="AK39" s="898">
        <f>VLOOKUP(年度マスタ!$K$4&amp;"_"&amp;AK$33,データシート1!$A:$BT,MATCH("aa_"&amp;$S39,データシート1!$A$1:$BT$1,0),0)</f>
        <v>1791.5896171384998</v>
      </c>
      <c r="AL39" s="330"/>
      <c r="AW39" s="17" t="str">
        <f>年度マスタ!K4</f>
        <v>11100</v>
      </c>
      <c r="AX39" s="17" t="s">
        <v>200</v>
      </c>
      <c r="AY39" s="17">
        <f>VLOOKUP($AW39&amp;"_"&amp;$AY$34,データシート1!$A:$BT,MATCH($AY$31&amp;"_"&amp;AY$36,データシート1!$A$1:$BT$1,0),0)</f>
        <v>417.42007882398724</v>
      </c>
      <c r="AZ39" s="17">
        <f>VLOOKUP($AW39&amp;"_"&amp;$AY$34,データシート1!$A:$BT,MATCH($AY$31&amp;"_"&amp;AZ$36,データシート1!$A$1:$BT$1,0),0)</f>
        <v>78.589253442207166</v>
      </c>
      <c r="BA39" s="17">
        <f>VLOOKUP($AW39&amp;"_"&amp;$AY$34,データシート1!$A:$BT,MATCH($AY$31&amp;"_"&amp;BA$36,データシート1!$A$1:$BT$1,0),0)</f>
        <v>17.504125620995541</v>
      </c>
      <c r="BB39" s="17">
        <f>VLOOKUP($AW39&amp;"_"&amp;$AY$34,データシート1!$A:$BT,MATCH($AY$31&amp;"_"&amp;BB$36,データシート1!$A$1:$BT$1,0),0)</f>
        <v>1791.5896171384998</v>
      </c>
      <c r="BC39" s="17">
        <f>VLOOKUP($AW39&amp;"_"&amp;$AY$34,データシート1!$A:$BT,MATCH($AY$31&amp;"_"&amp;BC$36,データシート1!$A$1:$BT$1,0),0)</f>
        <v>1592.5578478217774</v>
      </c>
      <c r="BD39" s="17">
        <f>VLOOKUP($AW39&amp;"_"&amp;$AY$34,データシート1!$A:$BT,MATCH($AY$31&amp;"_"&amp;BD$36,データシート1!$A$1:$BT$1,0),0)</f>
        <v>729.48975560241911</v>
      </c>
      <c r="BE39" s="17">
        <f>VLOOKUP($AW39&amp;"_"&amp;$AY$34,データシート1!$A:$BT,MATCH($AY$31&amp;"_"&amp;BE$36,データシート1!$A$1:$BT$1,0),0)</f>
        <v>436.02626406872508</v>
      </c>
      <c r="BF39" s="17">
        <f>VLOOKUP($AW39&amp;"_"&amp;$AY$34,データシート1!$A:$BT,MATCH($AY$31&amp;"_"&amp;BF$36,データシート1!$A$1:$BT$1,0),0)</f>
        <v>78.846322774540695</v>
      </c>
      <c r="BG39" s="17">
        <f>VLOOKUP($AW39&amp;"_"&amp;$AY$34,データシート1!$A:$BT,MATCH($AY$31&amp;"_"&amp;BG$36,データシート1!$A$1:$BT$1,0),0)</f>
        <v>0</v>
      </c>
      <c r="BH39" s="17">
        <f>VLOOKUP($AW39&amp;"_"&amp;$AY$34,データシート1!$A:$BT,MATCH($AY$31&amp;"_"&amp;BH$36,データシート1!$A$1:$BT$1,0),0)</f>
        <v>188.10477430251041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456.21659607547014</v>
      </c>
      <c r="P40" s="454">
        <f t="shared" si="9"/>
        <v>7.0444451166635669E-2</v>
      </c>
      <c r="Q40" s="328"/>
      <c r="R40" s="13"/>
      <c r="S40" s="356" t="s">
        <v>165</v>
      </c>
      <c r="T40" s="335"/>
      <c r="U40" s="343" t="s">
        <v>165</v>
      </c>
      <c r="V40" s="344"/>
      <c r="W40" s="344"/>
      <c r="X40" s="896">
        <f>VLOOKUP(年度マスタ!$K$4&amp;"_"&amp;X$33,データシート1!$A:$BT,MATCH("aa_"&amp;$S40,データシート1!$A$1:$BT$1,0),0)</f>
        <v>1500.8254270488969</v>
      </c>
      <c r="Y40" s="897">
        <f>VLOOKUP(年度マスタ!$K$4&amp;"_"&amp;Y$33,データシート1!$A:$BT,MATCH("aa_"&amp;$S40,データシート1!$A$1:$BT$1,0),0)</f>
        <v>1665.3185951291639</v>
      </c>
      <c r="Z40" s="897">
        <f>VLOOKUP(年度マスタ!$K$4&amp;"_"&amp;Z$33,データシート1!$A:$BT,MATCH("aa_"&amp;$S40,データシート1!$A$1:$BT$1,0),0)</f>
        <v>1802.181286403136</v>
      </c>
      <c r="AA40" s="897">
        <f>VLOOKUP(年度マスタ!$K$4&amp;"_"&amp;AA$33,データシート1!$A:$BT,MATCH("aa_"&amp;$S40,データシート1!$A$1:$BT$1,0),0)</f>
        <v>1945.4699280235779</v>
      </c>
      <c r="AB40" s="897">
        <f>VLOOKUP(年度マスタ!$K$4&amp;"_"&amp;AB$33,データシート1!$A:$BT,MATCH("aa_"&amp;$S40,データシート1!$A$1:$BT$1,0),0)</f>
        <v>1964.3170630074289</v>
      </c>
      <c r="AC40" s="897">
        <f>VLOOKUP(年度マスタ!$K$4&amp;"_"&amp;AC$33,データシート1!$A:$BT,MATCH("aa_"&amp;$S40,データシート1!$A$1:$BT$1,0),0)</f>
        <v>1731.705025442159</v>
      </c>
      <c r="AD40" s="897">
        <f>VLOOKUP(年度マスタ!$K$4&amp;"_"&amp;AD$33,データシート1!$A:$BT,MATCH("aa_"&amp;$S40,データシート1!$A$1:$BT$1,0),0)</f>
        <v>1742.982741774156</v>
      </c>
      <c r="AE40" s="897">
        <f>VLOOKUP(年度マスタ!$K$4&amp;"_"&amp;AE$33,データシート1!$A:$BT,MATCH("aa_"&amp;$S40,データシート1!$A$1:$BT$1,0),0)</f>
        <v>1560.3869486108647</v>
      </c>
      <c r="AF40" s="897">
        <f>VLOOKUP(年度マスタ!$K$4&amp;"_"&amp;AF$33,データシート1!$A:$BT,MATCH("aa_"&amp;$S40,データシート1!$A$1:$BT$1,0),0)</f>
        <v>1718.5663839102526</v>
      </c>
      <c r="AG40" s="897">
        <f>VLOOKUP(年度マスタ!$K$4&amp;"_"&amp;AG$33,データシート1!$A:$BT,MATCH("aa_"&amp;$S40,データシート1!$A$1:$BT$1,0),0)</f>
        <v>1648.4159016425735</v>
      </c>
      <c r="AH40" s="897">
        <f>VLOOKUP(年度マスタ!$K$4&amp;"_"&amp;AH$33,データシート1!$A:$BT,MATCH("aa_"&amp;$S40,データシート1!$A$1:$BT$1,0),0)</f>
        <v>1461.5297584695591</v>
      </c>
      <c r="AI40" s="897">
        <f>VLOOKUP(年度マスタ!$K$4&amp;"_"&amp;AI$33,データシート1!$A:$BT,MATCH("aa_"&amp;$S40,データシート1!$A$1:$BT$1,0),0)</f>
        <v>1549.3928124504739</v>
      </c>
      <c r="AJ40" s="897">
        <f>VLOOKUP(年度マスタ!$K$4&amp;"_"&amp;AJ$33,データシート1!$A:$BT,MATCH("aa_"&amp;$S40,データシート1!$A$1:$BT$1,0),0)</f>
        <v>1550.936248662362</v>
      </c>
      <c r="AK40" s="898">
        <f>VLOOKUP(年度マスタ!$K$4&amp;"_"&amp;AK$33,データシート1!$A:$BT,MATCH("aa_"&amp;$S40,データシート1!$A$1:$BT$1,0),0)</f>
        <v>1592.5578478217774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96.970702477086306</v>
      </c>
      <c r="P41" s="454">
        <f t="shared" si="9"/>
        <v>1.4973256067412831E-2</v>
      </c>
      <c r="Q41" s="328"/>
      <c r="R41" s="13"/>
      <c r="S41" s="356" t="s">
        <v>201</v>
      </c>
      <c r="T41" s="335"/>
      <c r="U41" s="246" t="s">
        <v>128</v>
      </c>
      <c r="V41" s="344"/>
      <c r="W41" s="344"/>
      <c r="X41" s="896">
        <f>X42+X45+X46</f>
        <v>1438.3018628452737</v>
      </c>
      <c r="Y41" s="897">
        <f t="shared" ref="Y41:AH41" si="12">Y42+Y45+Y46</f>
        <v>1449.9416370592537</v>
      </c>
      <c r="Z41" s="897">
        <f t="shared" si="12"/>
        <v>1439.1036528800939</v>
      </c>
      <c r="AA41" s="897">
        <f t="shared" si="12"/>
        <v>1449.4268759006579</v>
      </c>
      <c r="AB41" s="897">
        <f t="shared" si="12"/>
        <v>1424.8215752973715</v>
      </c>
      <c r="AC41" s="897">
        <f t="shared" si="12"/>
        <v>1387.2628915759697</v>
      </c>
      <c r="AD41" s="897">
        <f t="shared" si="12"/>
        <v>1386.297917923614</v>
      </c>
      <c r="AE41" s="897">
        <f t="shared" si="12"/>
        <v>1374.1346595692391</v>
      </c>
      <c r="AF41" s="897">
        <f t="shared" si="12"/>
        <v>1361.3398255316199</v>
      </c>
      <c r="AG41" s="897">
        <f t="shared" si="12"/>
        <v>1346.2218930267727</v>
      </c>
      <c r="AH41" s="897">
        <f t="shared" si="12"/>
        <v>1326.4789445813699</v>
      </c>
      <c r="AI41" s="897">
        <f>AI42+AI45+AI46</f>
        <v>1205.2107796841374</v>
      </c>
      <c r="AJ41" s="897">
        <f>AJ42+AJ45+AJ46</f>
        <v>1202.2213551092909</v>
      </c>
      <c r="AK41" s="898">
        <f>AK42+AK45+AK46</f>
        <v>1244.362342445685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1367.8067150102956</v>
      </c>
      <c r="Y42" s="900">
        <f t="shared" ref="Y42:AK42" si="13">SUM(Y43:Y44)</f>
        <v>1375.9071858009393</v>
      </c>
      <c r="Z42" s="900">
        <f t="shared" si="13"/>
        <v>1353.2101818563551</v>
      </c>
      <c r="AA42" s="900">
        <f t="shared" si="13"/>
        <v>1354.4107080822746</v>
      </c>
      <c r="AB42" s="900">
        <f t="shared" si="13"/>
        <v>1327.8508728202853</v>
      </c>
      <c r="AC42" s="900">
        <f t="shared" si="13"/>
        <v>1293.6837139813956</v>
      </c>
      <c r="AD42" s="900">
        <f t="shared" si="13"/>
        <v>1293.9926730726054</v>
      </c>
      <c r="AE42" s="900">
        <f t="shared" si="13"/>
        <v>1283.6257902321856</v>
      </c>
      <c r="AF42" s="900">
        <f t="shared" si="13"/>
        <v>1273.0915885634806</v>
      </c>
      <c r="AG42" s="900">
        <f t="shared" si="13"/>
        <v>1263.6838224724081</v>
      </c>
      <c r="AH42" s="900">
        <f t="shared" si="13"/>
        <v>1245.3827681187538</v>
      </c>
      <c r="AI42" s="900">
        <f t="shared" si="13"/>
        <v>1127.1120540378854</v>
      </c>
      <c r="AJ42" s="900">
        <f t="shared" si="13"/>
        <v>1124.4365325696342</v>
      </c>
      <c r="AK42" s="901">
        <f t="shared" si="13"/>
        <v>1165.5160196711442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156.62939074991209</v>
      </c>
      <c r="P43" s="612">
        <f t="shared" si="9"/>
        <v>2.4185160213059897E-2</v>
      </c>
      <c r="Q43" s="328"/>
      <c r="R43" s="13"/>
      <c r="S43" s="356" t="s">
        <v>190</v>
      </c>
      <c r="T43" s="359"/>
      <c r="U43" s="346"/>
      <c r="V43" s="360"/>
      <c r="W43" s="347" t="s">
        <v>190</v>
      </c>
      <c r="X43" s="899">
        <f>VLOOKUP(年度マスタ!$K$4&amp;"_"&amp;X$33,データシート1!$A:$BT,MATCH("aa_"&amp;$S43,データシート1!$A$1:$BT$1,0),0)</f>
        <v>911.35458159361951</v>
      </c>
      <c r="Y43" s="900">
        <f>VLOOKUP(年度マスタ!$K$4&amp;"_"&amp;Y$33,データシート1!$A:$BT,MATCH("aa_"&amp;$S43,データシート1!$A$1:$BT$1,0),0)</f>
        <v>911.05561677659875</v>
      </c>
      <c r="Z43" s="900">
        <f>VLOOKUP(年度マスタ!$K$4&amp;"_"&amp;Z$33,データシート1!$A:$BT,MATCH("aa_"&amp;$S43,データシート1!$A$1:$BT$1,0),0)</f>
        <v>900.20361821345978</v>
      </c>
      <c r="AA43" s="900">
        <f>VLOOKUP(年度マスタ!$K$4&amp;"_"&amp;AA$33,データシート1!$A:$BT,MATCH("aa_"&amp;$S43,データシート1!$A$1:$BT$1,0),0)</f>
        <v>900.06593804066119</v>
      </c>
      <c r="AB43" s="900">
        <f>VLOOKUP(年度マスタ!$K$4&amp;"_"&amp;AB$33,データシート1!$A:$BT,MATCH("aa_"&amp;$S43,データシート1!$A$1:$BT$1,0),0)</f>
        <v>871.63427674481522</v>
      </c>
      <c r="AC43" s="900">
        <f>VLOOKUP(年度マスタ!$K$4&amp;"_"&amp;AC$33,データシート1!$A:$BT,MATCH("aa_"&amp;$S43,データシート1!$A$1:$BT$1,0),0)</f>
        <v>833.61448164476451</v>
      </c>
      <c r="AD43" s="900">
        <f>VLOOKUP(年度マスタ!$K$4&amp;"_"&amp;AD$33,データシート1!$A:$BT,MATCH("aa_"&amp;$S43,データシート1!$A$1:$BT$1,0),0)</f>
        <v>833.30869434764099</v>
      </c>
      <c r="AE43" s="900">
        <f>VLOOKUP(年度マスタ!$K$4&amp;"_"&amp;AE$33,データシート1!$A:$BT,MATCH("aa_"&amp;$S43,データシート1!$A$1:$BT$1,0),0)</f>
        <v>832.25538127987897</v>
      </c>
      <c r="AF43" s="900">
        <f>VLOOKUP(年度マスタ!$K$4&amp;"_"&amp;AF$33,データシート1!$A:$BT,MATCH("aa_"&amp;$S43,データシート1!$A$1:$BT$1,0),0)</f>
        <v>825.63776963610383</v>
      </c>
      <c r="AG43" s="900">
        <f>VLOOKUP(年度マスタ!$K$4&amp;"_"&amp;AG$33,データシート1!$A:$BT,MATCH("aa_"&amp;$S43,データシート1!$A$1:$BT$1,0),0)</f>
        <v>815.57436781986257</v>
      </c>
      <c r="AH43" s="900">
        <f>VLOOKUP(年度マスタ!$K$4&amp;"_"&amp;AH$33,データシート1!$A:$BT,MATCH("aa_"&amp;$S43,データシート1!$A$1:$BT$1,0),0)</f>
        <v>796.83642247126045</v>
      </c>
      <c r="AI43" s="900">
        <f>VLOOKUP(年度マスタ!$K$4&amp;"_"&amp;AI$33,データシート1!$A:$BT,MATCH("aa_"&amp;$S43,データシート1!$A$1:$BT$1,0),0)</f>
        <v>702.74691256728818</v>
      </c>
      <c r="AJ43" s="900">
        <f>VLOOKUP(年度マスタ!$K$4&amp;"_"&amp;AJ$33,データシート1!$A:$BT,MATCH("aa_"&amp;$S43,データシート1!$A$1:$BT$1,0),0)</f>
        <v>687.56226961857465</v>
      </c>
      <c r="AK43" s="901">
        <f>VLOOKUP(年度マスタ!$K$4&amp;"_"&amp;AK$33,データシート1!$A:$BT,MATCH("aa_"&amp;$S43,データシート1!$A$1:$BT$1,0),0)</f>
        <v>729.48975560241911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456.45213341667619</v>
      </c>
      <c r="Y44" s="900">
        <f>VLOOKUP(年度マスタ!$K$4&amp;"_"&amp;Y$33,データシート1!$A:$BT,MATCH("aa_"&amp;$S44,データシート1!$A$1:$BT$1,0),0)</f>
        <v>464.85156902434062</v>
      </c>
      <c r="Z44" s="900">
        <f>VLOOKUP(年度マスタ!$K$4&amp;"_"&amp;Z$33,データシート1!$A:$BT,MATCH("aa_"&amp;$S44,データシート1!$A$1:$BT$1,0),0)</f>
        <v>453.00656364289546</v>
      </c>
      <c r="AA44" s="900">
        <f>VLOOKUP(年度マスタ!$K$4&amp;"_"&amp;AA$33,データシート1!$A:$BT,MATCH("aa_"&amp;$S44,データシート1!$A$1:$BT$1,0),0)</f>
        <v>454.34477004161334</v>
      </c>
      <c r="AB44" s="900">
        <f>VLOOKUP(年度マスタ!$K$4&amp;"_"&amp;AB$33,データシート1!$A:$BT,MATCH("aa_"&amp;$S44,データシート1!$A$1:$BT$1,0),0)</f>
        <v>456.21659607547014</v>
      </c>
      <c r="AC44" s="900">
        <f>VLOOKUP(年度マスタ!$K$4&amp;"_"&amp;AC$33,データシート1!$A:$BT,MATCH("aa_"&amp;$S44,データシート1!$A$1:$BT$1,0),0)</f>
        <v>460.0692323366311</v>
      </c>
      <c r="AD44" s="900">
        <f>VLOOKUP(年度マスタ!$K$4&amp;"_"&amp;AD$33,データシート1!$A:$BT,MATCH("aa_"&amp;$S44,データシート1!$A$1:$BT$1,0),0)</f>
        <v>460.68397872496445</v>
      </c>
      <c r="AE44" s="900">
        <f>VLOOKUP(年度マスタ!$K$4&amp;"_"&amp;AE$33,データシート1!$A:$BT,MATCH("aa_"&amp;$S44,データシート1!$A$1:$BT$1,0),0)</f>
        <v>451.37040895230672</v>
      </c>
      <c r="AF44" s="900">
        <f>VLOOKUP(年度マスタ!$K$4&amp;"_"&amp;AF$33,データシート1!$A:$BT,MATCH("aa_"&amp;$S44,データシート1!$A$1:$BT$1,0),0)</f>
        <v>447.45381892737674</v>
      </c>
      <c r="AG44" s="900">
        <f>VLOOKUP(年度マスタ!$K$4&amp;"_"&amp;AG$33,データシート1!$A:$BT,MATCH("aa_"&amp;$S44,データシート1!$A$1:$BT$1,0),0)</f>
        <v>448.10945465254548</v>
      </c>
      <c r="AH44" s="900">
        <f>VLOOKUP(年度マスタ!$K$4&amp;"_"&amp;AH$33,データシート1!$A:$BT,MATCH("aa_"&amp;$S44,データシート1!$A$1:$BT$1,0),0)</f>
        <v>448.54634564749335</v>
      </c>
      <c r="AI44" s="900">
        <f>VLOOKUP(年度マスタ!$K$4&amp;"_"&amp;AI$33,データシート1!$A:$BT,MATCH("aa_"&amp;$S44,データシート1!$A$1:$BT$1,0),0)</f>
        <v>424.36514147059722</v>
      </c>
      <c r="AJ44" s="900">
        <f>VLOOKUP(年度マスタ!$K$4&amp;"_"&amp;AJ$33,データシート1!$A:$BT,MATCH("aa_"&amp;$S44,データシート1!$A$1:$BT$1,0),0)</f>
        <v>436.87426295105951</v>
      </c>
      <c r="AK44" s="901">
        <f>VLOOKUP(年度マスタ!$K$4&amp;"_"&amp;AK$33,データシート1!$A:$BT,MATCH("aa_"&amp;$S44,データシート1!$A$1:$BT$1,0),0)</f>
        <v>436.02626406872508</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70.495147834978098</v>
      </c>
      <c r="Y45" s="900">
        <f>VLOOKUP(年度マスタ!$K$4&amp;"_"&amp;Y$33,データシート1!$A:$BT,MATCH("aa_"&amp;$S45,データシート1!$A$1:$BT$1,0),0)</f>
        <v>74.034451258314505</v>
      </c>
      <c r="Z45" s="900">
        <f>VLOOKUP(年度マスタ!$K$4&amp;"_"&amp;Z$33,データシート1!$A:$BT,MATCH("aa_"&amp;$S45,データシート1!$A$1:$BT$1,0),0)</f>
        <v>85.893471023738897</v>
      </c>
      <c r="AA45" s="900">
        <f>VLOOKUP(年度マスタ!$K$4&amp;"_"&amp;AA$33,データシート1!$A:$BT,MATCH("aa_"&amp;$S45,データシート1!$A$1:$BT$1,0),0)</f>
        <v>95.016167818383295</v>
      </c>
      <c r="AB45" s="900">
        <f>VLOOKUP(年度マスタ!$K$4&amp;"_"&amp;AB$33,データシート1!$A:$BT,MATCH("aa_"&amp;$S45,データシート1!$A$1:$BT$1,0),0)</f>
        <v>96.970702477086306</v>
      </c>
      <c r="AC45" s="900">
        <f>VLOOKUP(年度マスタ!$K$4&amp;"_"&amp;AC$33,データシート1!$A:$BT,MATCH("aa_"&amp;$S45,データシート1!$A$1:$BT$1,0),0)</f>
        <v>93.579177594574105</v>
      </c>
      <c r="AD45" s="900">
        <f>VLOOKUP(年度マスタ!$K$4&amp;"_"&amp;AD$33,データシート1!$A:$BT,MATCH("aa_"&amp;$S45,データシート1!$A$1:$BT$1,0),0)</f>
        <v>92.305244851008695</v>
      </c>
      <c r="AE45" s="900">
        <f>VLOOKUP(年度マスタ!$K$4&amp;"_"&amp;AE$33,データシート1!$A:$BT,MATCH("aa_"&amp;$S45,データシート1!$A$1:$BT$1,0),0)</f>
        <v>90.508869337053525</v>
      </c>
      <c r="AF45" s="900">
        <f>VLOOKUP(年度マスタ!$K$4&amp;"_"&amp;AF$33,データシート1!$A:$BT,MATCH("aa_"&amp;$S45,データシート1!$A$1:$BT$1,0),0)</f>
        <v>88.248236968139295</v>
      </c>
      <c r="AG45" s="900">
        <f>VLOOKUP(年度マスタ!$K$4&amp;"_"&amp;AG$33,データシート1!$A:$BT,MATCH("aa_"&amp;$S45,データシート1!$A$1:$BT$1,0),0)</f>
        <v>82.538070554364694</v>
      </c>
      <c r="AH45" s="900">
        <f>VLOOKUP(年度マスタ!$K$4&amp;"_"&amp;AH$33,データシート1!$A:$BT,MATCH("aa_"&amp;$S45,データシート1!$A$1:$BT$1,0),0)</f>
        <v>81.096176462616199</v>
      </c>
      <c r="AI45" s="900">
        <f>VLOOKUP(年度マスタ!$K$4&amp;"_"&amp;AI$33,データシート1!$A:$BT,MATCH("aa_"&amp;$S45,データシート1!$A$1:$BT$1,0),0)</f>
        <v>78.098725646251907</v>
      </c>
      <c r="AJ45" s="900">
        <f>VLOOKUP(年度マスタ!$K$4&amp;"_"&amp;AJ$33,データシート1!$A:$BT,MATCH("aa_"&amp;$S45,データシート1!$A$1:$BT$1,0),0)</f>
        <v>77.784822539656602</v>
      </c>
      <c r="AK45" s="901">
        <f>VLOOKUP(年度マスタ!$K$4&amp;"_"&amp;AK$33,データシート1!$A:$BT,MATCH("aa_"&amp;$S45,データシート1!$A$1:$BT$1,0),0)</f>
        <v>78.846322774540695</v>
      </c>
      <c r="AL45" s="330"/>
      <c r="AW45" s="17" t="str">
        <f>AW48</f>
        <v>さいたま市</v>
      </c>
      <c r="AX45" s="1010">
        <f t="shared" ref="AX45:BB45" si="15">AX48/$BC48</f>
        <v>9.6341673984654319E-2</v>
      </c>
      <c r="AY45" s="1010">
        <f t="shared" si="15"/>
        <v>0.33612506188020352</v>
      </c>
      <c r="AZ45" s="1010">
        <f t="shared" si="15"/>
        <v>0.2987841635306358</v>
      </c>
      <c r="BA45" s="1010">
        <f t="shared" si="15"/>
        <v>0.23345824588110289</v>
      </c>
      <c r="BB45" s="1010">
        <f t="shared" si="15"/>
        <v>3.5290854723403577E-2</v>
      </c>
      <c r="BC45" s="1010">
        <f t="shared" ref="BC45" si="16">SUM(AX45:BB45)</f>
        <v>1</v>
      </c>
      <c r="BD45" s="29"/>
      <c r="BE45" s="29"/>
      <c r="BF45" s="29"/>
      <c r="BG45" s="29"/>
      <c r="BH45" s="29"/>
    </row>
    <row r="46" spans="2:64" s="21" customFormat="1" ht="17.100000000000001" customHeight="1" thickBot="1">
      <c r="B46" s="313"/>
      <c r="C46" s="1087" t="s">
        <v>2270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147.22754273727</v>
      </c>
      <c r="Y47" s="903">
        <f>VLOOKUP(年度マスタ!$K$4&amp;"_"&amp;Y$33,データシート1!$A:$BT,MATCH("aa_"&amp;$S47,データシート1!$A$1:$BT$1,0),0)</f>
        <v>144.249003094465</v>
      </c>
      <c r="Z47" s="903">
        <f>VLOOKUP(年度マスタ!$K$4&amp;"_"&amp;Z$33,データシート1!$A:$BT,MATCH("aa_"&amp;$S47,データシート1!$A$1:$BT$1,0),0)</f>
        <v>147.91139101495</v>
      </c>
      <c r="AA47" s="903">
        <f>VLOOKUP(年度マスタ!$K$4&amp;"_"&amp;AA$33,データシート1!$A:$BT,MATCH("aa_"&amp;$S47,データシート1!$A$1:$BT$1,0),0)</f>
        <v>153.68058309835999</v>
      </c>
      <c r="AB47" s="903">
        <f>VLOOKUP(年度マスタ!$K$4&amp;"_"&amp;AB$33,データシート1!$A:$BT,MATCH("aa_"&amp;$S47,データシート1!$A$1:$BT$1,0),0)</f>
        <v>156.62939074991209</v>
      </c>
      <c r="AC47" s="903">
        <f>VLOOKUP(年度マスタ!$K$4&amp;"_"&amp;AC$33,データシート1!$A:$BT,MATCH("aa_"&amp;$S47,データシート1!$A$1:$BT$1,0),0)</f>
        <v>152.03667814767999</v>
      </c>
      <c r="AD47" s="903">
        <f>VLOOKUP(年度マスタ!$K$4&amp;"_"&amp;AD$33,データシート1!$A:$BT,MATCH("aa_"&amp;$S47,データシート1!$A$1:$BT$1,0),0)</f>
        <v>170.69636960087999</v>
      </c>
      <c r="AE47" s="903">
        <f>VLOOKUP(年度マスタ!$K$4&amp;"_"&amp;AE$33,データシート1!$A:$BT,MATCH("aa_"&amp;$S47,データシート1!$A$1:$BT$1,0),0)</f>
        <v>187.16401651565999</v>
      </c>
      <c r="AF47" s="903">
        <f>VLOOKUP(年度マスタ!$K$4&amp;"_"&amp;AF$33,データシート1!$A:$BT,MATCH("aa_"&amp;$S47,データシート1!$A$1:$BT$1,0),0)</f>
        <v>183.95540243355998</v>
      </c>
      <c r="AG47" s="903">
        <f>VLOOKUP(年度マスタ!$K$4&amp;"_"&amp;AG$33,データシート1!$A:$BT,MATCH("aa_"&amp;$S47,データシート1!$A$1:$BT$1,0),0)</f>
        <v>183.82743285693999</v>
      </c>
      <c r="AH47" s="903">
        <f>VLOOKUP(年度マスタ!$K$4&amp;"_"&amp;AH$33,データシート1!$A:$BT,MATCH("aa_"&amp;$S47,データシート1!$A$1:$BT$1,0),0)</f>
        <v>171.70802239811144</v>
      </c>
      <c r="AI47" s="903">
        <f>VLOOKUP(年度マスタ!$K$4&amp;"_"&amp;AI$33,データシート1!$A:$BT,MATCH("aa_"&amp;$S47,データシート1!$A$1:$BT$1,0),0)</f>
        <v>187.15189747148409</v>
      </c>
      <c r="AJ47" s="903">
        <f>VLOOKUP(年度マスタ!$K$4&amp;"_"&amp;AJ$33,データシート1!$A:$BT,MATCH("aa_"&amp;$S47,データシート1!$A$1:$BT$1,0),0)</f>
        <v>191.88294984082</v>
      </c>
      <c r="AK47" s="904">
        <f>VLOOKUP(年度マスタ!$K$4&amp;"_"&amp;AK$33,データシート1!$A:$BT,MATCH("aa_"&amp;$S47,データシート1!$A$1:$BT$1,0),0)</f>
        <v>188.10477430251041</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さいたま市</v>
      </c>
      <c r="AX48" s="1011">
        <f>SUM(AY39:BA39)</f>
        <v>513.51345788718993</v>
      </c>
      <c r="AY48" s="1011">
        <f>BB39</f>
        <v>1791.5896171384998</v>
      </c>
      <c r="AZ48" s="1011">
        <f>BC39</f>
        <v>1592.5578478217774</v>
      </c>
      <c r="BA48" s="1011">
        <f>SUM(BD39:BG39)</f>
        <v>1244.362342445685</v>
      </c>
      <c r="BB48" s="1011">
        <f>BH39</f>
        <v>188.10477430251041</v>
      </c>
      <c r="BC48" s="1011">
        <f>SUM(AX48:BB48)</f>
        <v>5330.1280395956619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5330.1280395956619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513.51345788718993</v>
      </c>
      <c r="P52" s="453">
        <f t="shared" ref="P52:P64" si="18">O52/$O$51</f>
        <v>9.6341673984654319E-2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417.42007882398724</v>
      </c>
      <c r="P53" s="454">
        <f t="shared" si="18"/>
        <v>7.8313330509721168E-2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78.589253442207166</v>
      </c>
      <c r="P54" s="454">
        <f t="shared" si="18"/>
        <v>1.4744346263053161E-2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17.504125620995541</v>
      </c>
      <c r="P55" s="454">
        <f t="shared" si="18"/>
        <v>3.2839972118799956E-3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1791.5896171384998</v>
      </c>
      <c r="P56" s="453">
        <f t="shared" si="18"/>
        <v>0.33612506188020352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1592.5578478217774</v>
      </c>
      <c r="P57" s="453">
        <f t="shared" si="18"/>
        <v>0.2987841635306358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1244.362342445685</v>
      </c>
      <c r="P58" s="453">
        <f t="shared" si="18"/>
        <v>0.23345824588110289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1165.5160196711442</v>
      </c>
      <c r="P59" s="454">
        <f t="shared" si="18"/>
        <v>0.21866567013267454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729.48975560241911</v>
      </c>
      <c r="P60" s="454">
        <f t="shared" si="18"/>
        <v>0.13686158197013171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436.02626406872508</v>
      </c>
      <c r="P61" s="454">
        <f t="shared" si="18"/>
        <v>8.1804088162542823E-2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78.846322774540695</v>
      </c>
      <c r="P62" s="454">
        <f t="shared" si="18"/>
        <v>1.4792575748428342E-2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188.10477430251041</v>
      </c>
      <c r="P64" s="612">
        <f t="shared" si="18"/>
        <v>3.5290854723403577E-2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2291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さいたま市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7289.8654999999999</v>
      </c>
      <c r="AI7" s="78">
        <f>VLOOKUP(年度マスタ!$K$4&amp;"_"&amp;$AG7,データシート1!$A:$BT,MATCH("ab_"&amp;AI$2,データシート1!$A$1:$BT$1,0),0)</f>
        <v>38334</v>
      </c>
      <c r="AJ7" s="78">
        <f>VLOOKUP(年度マスタ!$K$4&amp;"_"&amp;$AG7,データシート1!$A:$BT,MATCH("ab_"&amp;AJ$2,データシート1!$A$1:$BT$1,0),0)</f>
        <v>489</v>
      </c>
      <c r="AK7" s="78">
        <f>VLOOKUP(年度マスタ!$K$4&amp;"_"&amp;$AG7,データシート1!$A:$BT,MATCH("ab_"&amp;AK$2,データシート1!$A$1:$BT$1,0),0)</f>
        <v>455237</v>
      </c>
      <c r="AL7" s="78">
        <f>VLOOKUP(年度マスタ!$K$4&amp;"_"&amp;$AG7,データシート1!$A:$BT,MATCH("ab_"&amp;AL$2,データシート1!$A$1:$BT$1,0),0)</f>
        <v>510500</v>
      </c>
      <c r="AM7" s="78">
        <f>VLOOKUP(年度マスタ!$K$4&amp;"_"&amp;$AG7,データシート1!$A:$BT,MATCH("ab_"&amp;AM$2,データシート1!$A$1:$BT$1,0),0)</f>
        <v>460712</v>
      </c>
      <c r="AN7" s="78">
        <f>VLOOKUP(年度マスタ!$K$4&amp;"_"&amp;$AG7,データシート1!$A:$BT,MATCH("ab_"&amp;AN$2,データシート1!$A$1:$BT$1,0),0)</f>
        <v>91870</v>
      </c>
      <c r="AO7" s="78">
        <f>VLOOKUP(年度マスタ!$K$4&amp;"_"&amp;$AG7,データシート1!$A:$BT,MATCH("ab_"&amp;AO$2,データシート1!$A$1:$BT$1,0),0)</f>
        <v>1209234</v>
      </c>
      <c r="AP7" s="78">
        <f>VLOOKUP(年度マスタ!$K$4&amp;"_"&amp;$AG7,データシート1!$A:$BT,MATCH("ab_"&amp;AP$2,データシート1!$A$1:$BT$1,0),0)</f>
        <v>0</v>
      </c>
      <c r="AQ7" s="954">
        <f>VLOOKUP(年度マスタ!$K$4&amp;"_"&amp;$AG7,データシート1!$A:$BT,MATCH("ab_"&amp;AQ$2,データシート1!$A$1:$BT$1,0),0)</f>
        <v>147.22754273727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7768.4805999999999</v>
      </c>
      <c r="AI8" s="78">
        <f>VLOOKUP(年度マスタ!$K$4&amp;"_"&amp;$AG8,データシート1!$A:$BT,MATCH("ab_"&amp;AI$2,データシート1!$A$1:$BT$1,0),0)</f>
        <v>38334</v>
      </c>
      <c r="AJ8" s="78">
        <f>VLOOKUP(年度マスタ!$K$4&amp;"_"&amp;$AG8,データシート1!$A:$BT,MATCH("ab_"&amp;AJ$2,データシート1!$A$1:$BT$1,0),0)</f>
        <v>489</v>
      </c>
      <c r="AK8" s="78">
        <f>VLOOKUP(年度マスタ!$K$4&amp;"_"&amp;$AG8,データシート1!$A:$BT,MATCH("ab_"&amp;AK$2,データシート1!$A$1:$BT$1,0),0)</f>
        <v>455237</v>
      </c>
      <c r="AL8" s="78">
        <f>VLOOKUP(年度マスタ!$K$4&amp;"_"&amp;$AG8,データシート1!$A:$BT,MATCH("ab_"&amp;AL$2,データシート1!$A$1:$BT$1,0),0)</f>
        <v>517437</v>
      </c>
      <c r="AM8" s="78">
        <f>VLOOKUP(年度マスタ!$K$4&amp;"_"&amp;$AG8,データシート1!$A:$BT,MATCH("ab_"&amp;AM$2,データシート1!$A$1:$BT$1,0),0)</f>
        <v>462701</v>
      </c>
      <c r="AN8" s="78">
        <f>VLOOKUP(年度マスタ!$K$4&amp;"_"&amp;$AG8,データシート1!$A:$BT,MATCH("ab_"&amp;AN$2,データシート1!$A$1:$BT$1,0),0)</f>
        <v>91224</v>
      </c>
      <c r="AO8" s="78">
        <f>VLOOKUP(年度マスタ!$K$4&amp;"_"&amp;$AG8,データシート1!$A:$BT,MATCH("ab_"&amp;AO$2,データシート1!$A$1:$BT$1,0),0)</f>
        <v>1216892</v>
      </c>
      <c r="AP8" s="78">
        <f>VLOOKUP(年度マスタ!$K$4&amp;"_"&amp;$AG8,データシート1!$A:$BT,MATCH("ab_"&amp;AP$2,データシート1!$A$1:$BT$1,0),0)</f>
        <v>0</v>
      </c>
      <c r="AQ8" s="954">
        <f>VLOOKUP(年度マスタ!$K$4&amp;"_"&amp;$AG8,データシート1!$A:$BT,MATCH("ab_"&amp;AQ$2,データシート1!$A$1:$BT$1,0),0)</f>
        <v>144.249003094465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8161.7518</v>
      </c>
      <c r="AI9" s="78">
        <f>VLOOKUP(年度マスタ!$K$4&amp;"_"&amp;$AG9,データシート1!$A:$BT,MATCH("ab_"&amp;AI$2,データシート1!$A$1:$BT$1,0),0)</f>
        <v>38334</v>
      </c>
      <c r="AJ9" s="78">
        <f>VLOOKUP(年度マスタ!$K$4&amp;"_"&amp;$AG9,データシート1!$A:$BT,MATCH("ab_"&amp;AJ$2,データシート1!$A$1:$BT$1,0),0)</f>
        <v>489</v>
      </c>
      <c r="AK9" s="78">
        <f>VLOOKUP(年度マスタ!$K$4&amp;"_"&amp;$AG9,データシート1!$A:$BT,MATCH("ab_"&amp;AK$2,データシート1!$A$1:$BT$1,0),0)</f>
        <v>455237</v>
      </c>
      <c r="AL9" s="78">
        <f>VLOOKUP(年度マスタ!$K$4&amp;"_"&amp;$AG9,データシート1!$A:$BT,MATCH("ab_"&amp;AL$2,データシート1!$A$1:$BT$1,0),0)</f>
        <v>523892</v>
      </c>
      <c r="AM9" s="78">
        <f>VLOOKUP(年度マスタ!$K$4&amp;"_"&amp;$AG9,データシート1!$A:$BT,MATCH("ab_"&amp;AM$2,データシート1!$A$1:$BT$1,0),0)</f>
        <v>467122</v>
      </c>
      <c r="AN9" s="78">
        <f>VLOOKUP(年度マスタ!$K$4&amp;"_"&amp;$AG9,データシート1!$A:$BT,MATCH("ab_"&amp;AN$2,データシート1!$A$1:$BT$1,0),0)</f>
        <v>91545</v>
      </c>
      <c r="AO9" s="78">
        <f>VLOOKUP(年度マスタ!$K$4&amp;"_"&amp;$AG9,データシート1!$A:$BT,MATCH("ab_"&amp;AO$2,データシート1!$A$1:$BT$1,0),0)</f>
        <v>1223954</v>
      </c>
      <c r="AP9" s="78">
        <f>VLOOKUP(年度マスタ!$K$4&amp;"_"&amp;$AG9,データシート1!$A:$BT,MATCH("ab_"&amp;AP$2,データシート1!$A$1:$BT$1,0),0)</f>
        <v>0</v>
      </c>
      <c r="AQ9" s="954">
        <f>VLOOKUP(年度マスタ!$K$4&amp;"_"&amp;$AG9,データシート1!$A:$BT,MATCH("ab_"&amp;AQ$2,データシート1!$A$1:$BT$1,0),0)</f>
        <v>147.91139101495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8086.1008000000002</v>
      </c>
      <c r="AI10" s="78">
        <f>VLOOKUP(年度マスタ!$K$4&amp;"_"&amp;$AG10,データシート1!$A:$BT,MATCH("ab_"&amp;AI$2,データシート1!$A$1:$BT$1,0),0)</f>
        <v>38334</v>
      </c>
      <c r="AJ10" s="78">
        <f>VLOOKUP(年度マスタ!$K$4&amp;"_"&amp;$AG10,データシート1!$A:$BT,MATCH("ab_"&amp;AJ$2,データシート1!$A$1:$BT$1,0),0)</f>
        <v>489</v>
      </c>
      <c r="AK10" s="78">
        <f>VLOOKUP(年度マスタ!$K$4&amp;"_"&amp;$AG10,データシート1!$A:$BT,MATCH("ab_"&amp;AK$2,データシート1!$A$1:$BT$1,0),0)</f>
        <v>455237</v>
      </c>
      <c r="AL10" s="78">
        <f>VLOOKUP(年度マスタ!$K$4&amp;"_"&amp;$AG10,データシート1!$A:$BT,MATCH("ab_"&amp;AL$2,データシート1!$A$1:$BT$1,0),0)</f>
        <v>537263</v>
      </c>
      <c r="AM10" s="78">
        <f>VLOOKUP(年度マスタ!$K$4&amp;"_"&amp;$AG10,データシート1!$A:$BT,MATCH("ab_"&amp;AM$2,データシート1!$A$1:$BT$1,0),0)</f>
        <v>470755</v>
      </c>
      <c r="AN10" s="78">
        <f>VLOOKUP(年度マスタ!$K$4&amp;"_"&amp;$AG10,データシート1!$A:$BT,MATCH("ab_"&amp;AN$2,データシート1!$A$1:$BT$1,0),0)</f>
        <v>91296</v>
      </c>
      <c r="AO10" s="78">
        <f>VLOOKUP(年度マスタ!$K$4&amp;"_"&amp;$AG10,データシート1!$A:$BT,MATCH("ab_"&amp;AO$2,データシート1!$A$1:$BT$1,0),0)</f>
        <v>1246180</v>
      </c>
      <c r="AP10" s="78">
        <f>VLOOKUP(年度マスタ!$K$4&amp;"_"&amp;$AG10,データシート1!$A:$BT,MATCH("ab_"&amp;AP$2,データシート1!$A$1:$BT$1,0),0)</f>
        <v>0</v>
      </c>
      <c r="AQ10" s="954">
        <f>VLOOKUP(年度マスタ!$K$4&amp;"_"&amp;$AG10,データシート1!$A:$BT,MATCH("ab_"&amp;AQ$2,データシート1!$A$1:$BT$1,0),0)</f>
        <v>153.68058309835999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7388.0796</v>
      </c>
      <c r="AI11" s="78">
        <f>VLOOKUP(年度マスタ!$K$4&amp;"_"&amp;$AG11,データシート1!$A:$BT,MATCH("ab_"&amp;AI$2,データシート1!$A$1:$BT$1,0),0)</f>
        <v>38334</v>
      </c>
      <c r="AJ11" s="78">
        <f>VLOOKUP(年度マスタ!$K$4&amp;"_"&amp;$AG11,データシート1!$A:$BT,MATCH("ab_"&amp;AJ$2,データシート1!$A$1:$BT$1,0),0)</f>
        <v>489</v>
      </c>
      <c r="AK11" s="78">
        <f>VLOOKUP(年度マスタ!$K$4&amp;"_"&amp;$AG11,データシート1!$A:$BT,MATCH("ab_"&amp;AK$2,データシート1!$A$1:$BT$1,0),0)</f>
        <v>455237</v>
      </c>
      <c r="AL11" s="78">
        <f>VLOOKUP(年度マスタ!$K$4&amp;"_"&amp;$AG11,データシート1!$A:$BT,MATCH("ab_"&amp;AL$2,データシート1!$A$1:$BT$1,0),0)</f>
        <v>543186</v>
      </c>
      <c r="AM11" s="78">
        <f>VLOOKUP(年度マスタ!$K$4&amp;"_"&amp;$AG11,データシート1!$A:$BT,MATCH("ab_"&amp;AM$2,データシート1!$A$1:$BT$1,0),0)</f>
        <v>476239</v>
      </c>
      <c r="AN11" s="78">
        <f>VLOOKUP(年度マスタ!$K$4&amp;"_"&amp;$AG11,データシート1!$A:$BT,MATCH("ab_"&amp;AN$2,データシート1!$A$1:$BT$1,0),0)</f>
        <v>91328</v>
      </c>
      <c r="AO11" s="78">
        <f>VLOOKUP(年度マスタ!$K$4&amp;"_"&amp;$AG11,データシート1!$A:$BT,MATCH("ab_"&amp;AO$2,データシート1!$A$1:$BT$1,0),0)</f>
        <v>1253582</v>
      </c>
      <c r="AP11" s="78">
        <f>VLOOKUP(年度マスタ!$K$4&amp;"_"&amp;$AG11,データシート1!$A:$BT,MATCH("ab_"&amp;AP$2,データシート1!$A$1:$BT$1,0),0)</f>
        <v>0</v>
      </c>
      <c r="AQ11" s="954">
        <f>VLOOKUP(年度マスタ!$K$4&amp;"_"&amp;$AG11,データシート1!$A:$BT,MATCH("ab_"&amp;AQ$2,データシート1!$A$1:$BT$1,0),0)</f>
        <v>156.62939074991209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7558.9405999999999</v>
      </c>
      <c r="AI12" s="78">
        <f>VLOOKUP(年度マスタ!$K$4&amp;"_"&amp;$AG12,データシート1!$A:$BT,MATCH("ab_"&amp;AI$2,データシート1!$A$1:$BT$1,0),0)</f>
        <v>34956</v>
      </c>
      <c r="AJ12" s="78">
        <f>VLOOKUP(年度マスタ!$K$4&amp;"_"&amp;$AG12,データシート1!$A:$BT,MATCH("ab_"&amp;AJ$2,データシート1!$A$1:$BT$1,0),0)</f>
        <v>476</v>
      </c>
      <c r="AK12" s="78">
        <f>VLOOKUP(年度マスタ!$K$4&amp;"_"&amp;$AG12,データシート1!$A:$BT,MATCH("ab_"&amp;AK$2,データシート1!$A$1:$BT$1,0),0)</f>
        <v>471680</v>
      </c>
      <c r="AL12" s="78">
        <f>VLOOKUP(年度マスタ!$K$4&amp;"_"&amp;$AG12,データシート1!$A:$BT,MATCH("ab_"&amp;AL$2,データシート1!$A$1:$BT$1,0),0)</f>
        <v>551170</v>
      </c>
      <c r="AM12" s="78">
        <f>VLOOKUP(年度マスタ!$K$4&amp;"_"&amp;$AG12,データシート1!$A:$BT,MATCH("ab_"&amp;AM$2,データシート1!$A$1:$BT$1,0),0)</f>
        <v>479707</v>
      </c>
      <c r="AN12" s="78">
        <f>VLOOKUP(年度マスタ!$K$4&amp;"_"&amp;$AG12,データシート1!$A:$BT,MATCH("ab_"&amp;AN$2,データシート1!$A$1:$BT$1,0),0)</f>
        <v>91623</v>
      </c>
      <c r="AO12" s="78">
        <f>VLOOKUP(年度マスタ!$K$4&amp;"_"&amp;$AG12,データシート1!$A:$BT,MATCH("ab_"&amp;AO$2,データシート1!$A$1:$BT$1,0),0)</f>
        <v>1260879</v>
      </c>
      <c r="AP12" s="78">
        <f>VLOOKUP(年度マスタ!$K$4&amp;"_"&amp;$AG12,データシート1!$A:$BT,MATCH("ab_"&amp;AP$2,データシート1!$A$1:$BT$1,0),0)</f>
        <v>0</v>
      </c>
      <c r="AQ12" s="954">
        <f>VLOOKUP(年度マスタ!$K$4&amp;"_"&amp;$AG12,データシート1!$A:$BT,MATCH("ab_"&amp;AQ$2,データシート1!$A$1:$BT$1,0),0)</f>
        <v>152.03667814767999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8793.6728999999996</v>
      </c>
      <c r="AI13" s="78">
        <f>VLOOKUP(年度マスタ!$K$4&amp;"_"&amp;$AG13,データシート1!$A:$BT,MATCH("ab_"&amp;AI$2,データシート1!$A$1:$BT$1,0),0)</f>
        <v>34956</v>
      </c>
      <c r="AJ13" s="78">
        <f>VLOOKUP(年度マスタ!$K$4&amp;"_"&amp;$AG13,データシート1!$A:$BT,MATCH("ab_"&amp;AJ$2,データシート1!$A$1:$BT$1,0),0)</f>
        <v>476</v>
      </c>
      <c r="AK13" s="78">
        <f>VLOOKUP(年度マスタ!$K$4&amp;"_"&amp;$AG13,データシート1!$A:$BT,MATCH("ab_"&amp;AK$2,データシート1!$A$1:$BT$1,0),0)</f>
        <v>471680</v>
      </c>
      <c r="AL13" s="78">
        <f>VLOOKUP(年度マスタ!$K$4&amp;"_"&amp;$AG13,データシート1!$A:$BT,MATCH("ab_"&amp;AL$2,データシート1!$A$1:$BT$1,0),0)</f>
        <v>560075</v>
      </c>
      <c r="AM13" s="78">
        <f>VLOOKUP(年度マスタ!$K$4&amp;"_"&amp;$AG13,データシート1!$A:$BT,MATCH("ab_"&amp;AM$2,データシート1!$A$1:$BT$1,0),0)</f>
        <v>484146</v>
      </c>
      <c r="AN13" s="78">
        <f>VLOOKUP(年度マスタ!$K$4&amp;"_"&amp;$AG13,データシート1!$A:$BT,MATCH("ab_"&amp;AN$2,データシート1!$A$1:$BT$1,0),0)</f>
        <v>91673</v>
      </c>
      <c r="AO13" s="78">
        <f>VLOOKUP(年度マスタ!$K$4&amp;"_"&amp;$AG13,データシート1!$A:$BT,MATCH("ab_"&amp;AO$2,データシート1!$A$1:$BT$1,0),0)</f>
        <v>1270476</v>
      </c>
      <c r="AP13" s="78">
        <f>VLOOKUP(年度マスタ!$K$4&amp;"_"&amp;$AG13,データシート1!$A:$BT,MATCH("ab_"&amp;AP$2,データシート1!$A$1:$BT$1,0),0)</f>
        <v>0</v>
      </c>
      <c r="AQ13" s="954">
        <f>VLOOKUP(年度マスタ!$K$4&amp;"_"&amp;$AG13,データシート1!$A:$BT,MATCH("ab_"&amp;AQ$2,データシート1!$A$1:$BT$1,0),0)</f>
        <v>170.69636960087999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8554.7243999999992</v>
      </c>
      <c r="AI14" s="78">
        <f>VLOOKUP(年度マスタ!$K$4&amp;"_"&amp;$AG14,データシート1!$A:$BT,MATCH("ab_"&amp;AI$2,データシート1!$A$1:$BT$1,0),0)</f>
        <v>34956</v>
      </c>
      <c r="AJ14" s="78">
        <f>VLOOKUP(年度マスタ!$K$4&amp;"_"&amp;$AG14,データシート1!$A:$BT,MATCH("ab_"&amp;AJ$2,データシート1!$A$1:$BT$1,0),0)</f>
        <v>476</v>
      </c>
      <c r="AK14" s="78">
        <f>VLOOKUP(年度マスタ!$K$4&amp;"_"&amp;$AG14,データシート1!$A:$BT,MATCH("ab_"&amp;AK$2,データシート1!$A$1:$BT$1,0),0)</f>
        <v>471680</v>
      </c>
      <c r="AL14" s="78">
        <f>VLOOKUP(年度マスタ!$K$4&amp;"_"&amp;$AG14,データシート1!$A:$BT,MATCH("ab_"&amp;AL$2,データシート1!$A$1:$BT$1,0),0)</f>
        <v>570042</v>
      </c>
      <c r="AM14" s="78">
        <f>VLOOKUP(年度マスタ!$K$4&amp;"_"&amp;$AG14,データシート1!$A:$BT,MATCH("ab_"&amp;AM$2,データシート1!$A$1:$BT$1,0),0)</f>
        <v>489478</v>
      </c>
      <c r="AN14" s="78">
        <f>VLOOKUP(年度マスタ!$K$4&amp;"_"&amp;$AG14,データシート1!$A:$BT,MATCH("ab_"&amp;AN$2,データシート1!$A$1:$BT$1,0),0)</f>
        <v>92899</v>
      </c>
      <c r="AO14" s="78">
        <f>VLOOKUP(年度マスタ!$K$4&amp;"_"&amp;$AG14,データシート1!$A:$BT,MATCH("ab_"&amp;AO$2,データシート1!$A$1:$BT$1,0),0)</f>
        <v>1281414</v>
      </c>
      <c r="AP14" s="78">
        <f>VLOOKUP(年度マスタ!$K$4&amp;"_"&amp;$AG14,データシート1!$A:$BT,MATCH("ab_"&amp;AP$2,データシート1!$A$1:$BT$1,0),0)</f>
        <v>0</v>
      </c>
      <c r="AQ14" s="954">
        <f>VLOOKUP(年度マスタ!$K$4&amp;"_"&amp;$AG14,データシート1!$A:$BT,MATCH("ab_"&amp;AQ$2,データシート1!$A$1:$BT$1,0),0)</f>
        <v>187.16401651565999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8593.5326999999997</v>
      </c>
      <c r="AI15" s="78">
        <f>VLOOKUP(年度マスタ!$K$4&amp;"_"&amp;$AG15,データシート1!$A:$BT,MATCH("ab_"&amp;AI$2,データシート1!$A$1:$BT$1,0),0)</f>
        <v>34956</v>
      </c>
      <c r="AJ15" s="78">
        <f>VLOOKUP(年度マスタ!$K$4&amp;"_"&amp;$AG15,データシート1!$A:$BT,MATCH("ab_"&amp;AJ$2,データシート1!$A$1:$BT$1,0),0)</f>
        <v>476</v>
      </c>
      <c r="AK15" s="78">
        <f>VLOOKUP(年度マスタ!$K$4&amp;"_"&amp;$AG15,データシート1!$A:$BT,MATCH("ab_"&amp;AK$2,データシート1!$A$1:$BT$1,0),0)</f>
        <v>471680</v>
      </c>
      <c r="AL15" s="78">
        <f>VLOOKUP(年度マスタ!$K$4&amp;"_"&amp;$AG15,データシート1!$A:$BT,MATCH("ab_"&amp;AL$2,データシート1!$A$1:$BT$1,0),0)</f>
        <v>580221</v>
      </c>
      <c r="AM15" s="78">
        <f>VLOOKUP(年度マスタ!$K$4&amp;"_"&amp;$AG15,データシート1!$A:$BT,MATCH("ab_"&amp;AM$2,データシート1!$A$1:$BT$1,0),0)</f>
        <v>493641</v>
      </c>
      <c r="AN15" s="78">
        <f>VLOOKUP(年度マスタ!$K$4&amp;"_"&amp;$AG15,データシート1!$A:$BT,MATCH("ab_"&amp;AN$2,データシート1!$A$1:$BT$1,0),0)</f>
        <v>92680</v>
      </c>
      <c r="AO15" s="78">
        <f>VLOOKUP(年度マスタ!$K$4&amp;"_"&amp;$AG15,データシート1!$A:$BT,MATCH("ab_"&amp;AO$2,データシート1!$A$1:$BT$1,0),0)</f>
        <v>1292016</v>
      </c>
      <c r="AP15" s="78">
        <f>VLOOKUP(年度マスタ!$K$4&amp;"_"&amp;$AG15,データシート1!$A:$BT,MATCH("ab_"&amp;AP$2,データシート1!$A$1:$BT$1,0),0)</f>
        <v>0</v>
      </c>
      <c r="AQ15" s="954">
        <f>VLOOKUP(年度マスタ!$K$4&amp;"_"&amp;$AG15,データシート1!$A:$BT,MATCH("ab_"&amp;AQ$2,データシート1!$A$1:$BT$1,0),0)</f>
        <v>183.95540243356001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8896.4753000000001</v>
      </c>
      <c r="AI16" s="78">
        <f>VLOOKUP(年度マスタ!$K$4&amp;"_"&amp;$AG16,データシート1!$A:$BT,MATCH("ab_"&amp;AI$2,データシート1!$A$1:$BT$1,0),0)</f>
        <v>34956</v>
      </c>
      <c r="AJ16" s="78">
        <f>VLOOKUP(年度マスタ!$K$4&amp;"_"&amp;$AG16,データシート1!$A:$BT,MATCH("ab_"&amp;AJ$2,データシート1!$A$1:$BT$1,0),0)</f>
        <v>476</v>
      </c>
      <c r="AK16" s="78">
        <f>VLOOKUP(年度マスタ!$K$4&amp;"_"&amp;$AG16,データシート1!$A:$BT,MATCH("ab_"&amp;AK$2,データシート1!$A$1:$BT$1,0),0)</f>
        <v>471680</v>
      </c>
      <c r="AL16" s="78">
        <f>VLOOKUP(年度マスタ!$K$4&amp;"_"&amp;$AG16,データシート1!$A:$BT,MATCH("ab_"&amp;AL$2,データシート1!$A$1:$BT$1,0),0)</f>
        <v>590645</v>
      </c>
      <c r="AM16" s="78">
        <f>VLOOKUP(年度マスタ!$K$4&amp;"_"&amp;$AG16,データシート1!$A:$BT,MATCH("ab_"&amp;AM$2,データシート1!$A$1:$BT$1,0),0)</f>
        <v>496961</v>
      </c>
      <c r="AN16" s="78">
        <f>VLOOKUP(年度マスタ!$K$4&amp;"_"&amp;$AG16,データシート1!$A:$BT,MATCH("ab_"&amp;AN$2,データシート1!$A$1:$BT$1,0),0)</f>
        <v>93749</v>
      </c>
      <c r="AO16" s="78">
        <f>VLOOKUP(年度マスタ!$K$4&amp;"_"&amp;$AG16,データシート1!$A:$BT,MATCH("ab_"&amp;AO$2,データシート1!$A$1:$BT$1,0),0)</f>
        <v>1302256</v>
      </c>
      <c r="AP16" s="78">
        <f>VLOOKUP(年度マスタ!$K$4&amp;"_"&amp;$AG16,データシート1!$A:$BT,MATCH("ab_"&amp;AP$2,データシート1!$A$1:$BT$1,0),0)</f>
        <v>0</v>
      </c>
      <c r="AQ16" s="954">
        <f>VLOOKUP(年度マスタ!$K$4&amp;"_"&amp;$AG16,データシート1!$A:$BT,MATCH("ab_"&amp;AQ$2,データシート1!$A$1:$BT$1,0),0)</f>
        <v>183.82743285693999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8891.9557000000004</v>
      </c>
      <c r="AI17" s="151">
        <f>VLOOKUP(年度マスタ!$K$4&amp;"_"&amp;$AG17,データシート1!$A:$BT,MATCH("ab_"&amp;AI$2,データシート1!$A$1:$BT$1,0),0)</f>
        <v>34956</v>
      </c>
      <c r="AJ17" s="151">
        <f>VLOOKUP(年度マスタ!$K$4&amp;"_"&amp;$AG17,データシート1!$A:$BT,MATCH("ab_"&amp;AJ$2,データシート1!$A$1:$BT$1,0),0)</f>
        <v>476</v>
      </c>
      <c r="AK17" s="151">
        <f>VLOOKUP(年度マスタ!$K$4&amp;"_"&amp;$AG17,データシート1!$A:$BT,MATCH("ab_"&amp;AK$2,データシート1!$A$1:$BT$1,0),0)</f>
        <v>471680</v>
      </c>
      <c r="AL17" s="151">
        <f>VLOOKUP(年度マスタ!$K$4&amp;"_"&amp;$AG17,データシート1!$A:$BT,MATCH("ab_"&amp;AL$2,データシート1!$A$1:$BT$1,0),0)</f>
        <v>602396</v>
      </c>
      <c r="AM17" s="151">
        <f>VLOOKUP(年度マスタ!$K$4&amp;"_"&amp;$AG17,データシート1!$A:$BT,MATCH("ab_"&amp;AM$2,データシート1!$A$1:$BT$1,0),0)</f>
        <v>498873</v>
      </c>
      <c r="AN17" s="151">
        <f>VLOOKUP(年度マスタ!$K$4&amp;"_"&amp;$AG17,データシート1!$A:$BT,MATCH("ab_"&amp;AN$2,データシート1!$A$1:$BT$1,0),0)</f>
        <v>93138</v>
      </c>
      <c r="AO17" s="151">
        <f>VLOOKUP(年度マスタ!$K$4&amp;"_"&amp;$AG17,データシート1!$A:$BT,MATCH("ab_"&amp;AO$2,データシート1!$A$1:$BT$1,0),0)</f>
        <v>1314145</v>
      </c>
      <c r="AP17" s="151">
        <f>VLOOKUP(年度マスタ!$K$4&amp;"_"&amp;$AG17,データシート1!$A:$BT,MATCH("ab_"&amp;AP$2,データシート1!$A$1:$BT$1,0),0)</f>
        <v>0</v>
      </c>
      <c r="AQ17" s="955">
        <f>VLOOKUP(年度マスタ!$K$4&amp;"_"&amp;$AG17,データシート1!$A:$BT,MATCH("ab_"&amp;AQ$2,データシート1!$A$1:$BT$1,0),0)</f>
        <v>171.70802239811141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8276.6615999999995</v>
      </c>
      <c r="AI18" s="78">
        <f>VLOOKUP(年度マスタ!$K$4&amp;"_"&amp;$AG18,データシート1!$A:$BT,MATCH("ab_"&amp;AI$2,データシート1!$A$1:$BT$1,0),0)</f>
        <v>35298</v>
      </c>
      <c r="AJ18" s="78">
        <f>VLOOKUP(年度マスタ!$K$4&amp;"_"&amp;$AG18,データシート1!$A:$BT,MATCH("ab_"&amp;AJ$2,データシート1!$A$1:$BT$1,0),0)</f>
        <v>492</v>
      </c>
      <c r="AK18" s="78">
        <f>VLOOKUP(年度マスタ!$K$4&amp;"_"&amp;$AG18,データシート1!$A:$BT,MATCH("ab_"&amp;AK$2,データシート1!$A$1:$BT$1,0),0)</f>
        <v>485219</v>
      </c>
      <c r="AL18" s="78">
        <f>VLOOKUP(年度マスタ!$K$4&amp;"_"&amp;$AG18,データシート1!$A:$BT,MATCH("ab_"&amp;AL$2,データシート1!$A$1:$BT$1,0),0)</f>
        <v>613242</v>
      </c>
      <c r="AM18" s="78">
        <f>VLOOKUP(年度マスタ!$K$4&amp;"_"&amp;$AG18,データシート1!$A:$BT,MATCH("ab_"&amp;AM$2,データシート1!$A$1:$BT$1,0),0)</f>
        <v>502164</v>
      </c>
      <c r="AN18" s="78">
        <f>VLOOKUP(年度マスタ!$K$4&amp;"_"&amp;$AG18,データシート1!$A:$BT,MATCH("ab_"&amp;AN$2,データシート1!$A$1:$BT$1,0),0)</f>
        <v>93659</v>
      </c>
      <c r="AO18" s="78">
        <f>VLOOKUP(年度マスタ!$K$4&amp;"_"&amp;$AG18,データシート1!$A:$BT,MATCH("ab_"&amp;AO$2,データシート1!$A$1:$BT$1,0),0)</f>
        <v>1324589</v>
      </c>
      <c r="AP18" s="78">
        <f>VLOOKUP(年度マスタ!$K$4&amp;"_"&amp;$AG18,データシート1!$A:$BT,MATCH("ab_"&amp;AP$2,データシート1!$A$1:$BT$1,0),0)</f>
        <v>0</v>
      </c>
      <c r="AQ18" s="954">
        <f>VLOOKUP(年度マスタ!$K$4&amp;"_"&amp;$AG18,データシート1!$A:$BT,MATCH("ab_"&amp;AQ$2,データシート1!$A$1:$BT$1,0),0)</f>
        <v>187.15189747148409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8821.3745999999992</v>
      </c>
      <c r="AI19" s="78">
        <f>VLOOKUP(年度マスタ!$K$4&amp;"_"&amp;$AG19,データシート1!$A:$BT,MATCH("ab_"&amp;AI$2,データシート1!$A$1:$BT$1,0),0)</f>
        <v>35298</v>
      </c>
      <c r="AJ19" s="78">
        <f>VLOOKUP(年度マスタ!$K$4&amp;"_"&amp;$AG19,データシート1!$A:$BT,MATCH("ab_"&amp;AJ$2,データシート1!$A$1:$BT$1,0),0)</f>
        <v>492</v>
      </c>
      <c r="AK19" s="78">
        <f>VLOOKUP(年度マスタ!$K$4&amp;"_"&amp;$AG19,データシート1!$A:$BT,MATCH("ab_"&amp;AK$2,データシート1!$A$1:$BT$1,0),0)</f>
        <v>485219</v>
      </c>
      <c r="AL19" s="78">
        <f>VLOOKUP(年度マスタ!$K$4&amp;"_"&amp;$AG19,データシート1!$A:$BT,MATCH("ab_"&amp;AL$2,データシート1!$A$1:$BT$1,0),0)</f>
        <v>622491</v>
      </c>
      <c r="AM19" s="78">
        <f>VLOOKUP(年度マスタ!$K$4&amp;"_"&amp;$AG19,データシート1!$A:$BT,MATCH("ab_"&amp;AM$2,データシート1!$A$1:$BT$1,0),0)</f>
        <v>505882</v>
      </c>
      <c r="AN19" s="78">
        <f>VLOOKUP(年度マスタ!$K$4&amp;"_"&amp;$AG19,データシート1!$A:$BT,MATCH("ab_"&amp;AN$2,データシート1!$A$1:$BT$1,0),0)</f>
        <v>94020</v>
      </c>
      <c r="AO19" s="78">
        <f>VLOOKUP(年度マスタ!$K$4&amp;"_"&amp;$AG19,データシート1!$A:$BT,MATCH("ab_"&amp;AO$2,データシート1!$A$1:$BT$1,0),0)</f>
        <v>1332226</v>
      </c>
      <c r="AP19" s="78">
        <f>VLOOKUP(年度マスタ!$K$4&amp;"_"&amp;$AG19,データシート1!$A:$BT,MATCH("ab_"&amp;AP$2,データシート1!$A$1:$BT$1,0),0)</f>
        <v>0</v>
      </c>
      <c r="AQ19" s="954">
        <f>VLOOKUP(年度マスタ!$K$4&amp;"_"&amp;$AG19,データシート1!$A:$BT,MATCH("ab_"&amp;AQ$2,データシート1!$A$1:$BT$1,0),0)</f>
        <v>191.88294984082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1556</v>
      </c>
      <c r="AH20" s="78">
        <f>VLOOKUP(年度マスタ!$K$4&amp;"_"&amp;$AG20,データシート1!$A:$BT,MATCH("ab_"&amp;$AH$2,データシート1!$A$1:$BT$1,0),0)/10^4</f>
        <v>9294.8935999999994</v>
      </c>
      <c r="AI20" s="78">
        <f>VLOOKUP(年度マスタ!$K$4&amp;"_"&amp;$AG20,データシート1!$A:$BT,MATCH("ab_"&amp;AI$2,データシート1!$A$1:$BT$1,0),0)</f>
        <v>35298</v>
      </c>
      <c r="AJ20" s="78">
        <f>VLOOKUP(年度マスタ!$K$4&amp;"_"&amp;$AG20,データシート1!$A:$BT,MATCH("ab_"&amp;AJ$2,データシート1!$A$1:$BT$1,0),0)</f>
        <v>492</v>
      </c>
      <c r="AK20" s="78">
        <f>VLOOKUP(年度マスタ!$K$4&amp;"_"&amp;$AG20,データシート1!$A:$BT,MATCH("ab_"&amp;AK$2,データシート1!$A$1:$BT$1,0),0)</f>
        <v>485219</v>
      </c>
      <c r="AL20" s="78">
        <f>VLOOKUP(年度マスタ!$K$4&amp;"_"&amp;$AG20,データシート1!$A:$BT,MATCH("ab_"&amp;AL$2,データシート1!$A$1:$BT$1,0),0)</f>
        <v>631465</v>
      </c>
      <c r="AM20" s="78">
        <f>VLOOKUP(年度マスタ!$K$4&amp;"_"&amp;$AG20,データシート1!$A:$BT,MATCH("ab_"&amp;AM$2,データシート1!$A$1:$BT$1,0),0)</f>
        <v>509952</v>
      </c>
      <c r="AN20" s="78">
        <f>VLOOKUP(年度マスタ!$K$4&amp;"_"&amp;$AG20,データシート1!$A:$BT,MATCH("ab_"&amp;AN$2,データシート1!$A$1:$BT$1,0),0)</f>
        <v>95268</v>
      </c>
      <c r="AO20" s="78">
        <f>VLOOKUP(年度マスタ!$K$4&amp;"_"&amp;$AG20,データシート1!$A:$BT,MATCH("ab_"&amp;AO$2,データシート1!$A$1:$BT$1,0),0)</f>
        <v>1339333</v>
      </c>
      <c r="AP20" s="78">
        <f>VLOOKUP(年度マスタ!$K$4&amp;"_"&amp;$AG20,データシート1!$A:$BT,MATCH("ab_"&amp;AP$2,データシート1!$A$1:$BT$1,0),0)</f>
        <v>0</v>
      </c>
      <c r="AQ20" s="954">
        <f>VLOOKUP(年度マスタ!$K$4&amp;"_"&amp;$AG20,データシート1!$A:$BT,MATCH("ab_"&amp;AQ$2,データシート1!$A$1:$BT$1,0),0)</f>
        <v>188.10477430251041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2292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さいたま市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217.33600000000001</v>
      </c>
      <c r="BE13" s="70" t="str">
        <f>年度マスタ!K4</f>
        <v>11100</v>
      </c>
      <c r="BF13" s="70" t="str">
        <f>年度マスタ!K4</f>
        <v>11100</v>
      </c>
      <c r="BG13" s="70" t="str">
        <f>年度マスタ!K4</f>
        <v>11100</v>
      </c>
      <c r="BH13" s="278" t="s">
        <v>195</v>
      </c>
      <c r="BI13" s="278" t="s">
        <v>195</v>
      </c>
      <c r="BJ13" s="278" t="s">
        <v>195</v>
      </c>
      <c r="BK13" s="278" t="str">
        <f>年度マスタ!K4</f>
        <v>11100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213.58600000000001</v>
      </c>
      <c r="AY14" s="70"/>
      <c r="BE14" s="70" t="str">
        <f>AP2</f>
        <v>さいたま市</v>
      </c>
      <c r="BF14" s="70" t="str">
        <f>AP2</f>
        <v>さいたま市</v>
      </c>
      <c r="BG14" s="70" t="str">
        <f>AP2</f>
        <v>さいたま市</v>
      </c>
      <c r="BH14" s="70" t="s">
        <v>205</v>
      </c>
      <c r="BI14" s="70" t="s">
        <v>205</v>
      </c>
      <c r="BJ14" s="70" t="s">
        <v>205</v>
      </c>
      <c r="BK14" s="70" t="str">
        <f>AP2</f>
        <v>さいたま市</v>
      </c>
    </row>
    <row r="15" spans="1:63" ht="15.95" customHeight="1">
      <c r="B15" s="272"/>
      <c r="C15" s="13"/>
      <c r="D15" s="13"/>
      <c r="E15" s="166"/>
      <c r="F15" s="166"/>
      <c r="G15" s="13"/>
      <c r="W15" s="13"/>
      <c r="X15" s="13"/>
      <c r="Y15" s="13"/>
      <c r="Z15" s="273"/>
      <c r="AB15" s="272"/>
      <c r="AQ15" s="273"/>
      <c r="AV15" s="70" t="s">
        <v>109</v>
      </c>
      <c r="AW15" s="70" t="s">
        <v>109</v>
      </c>
      <c r="AX15" s="165">
        <f t="shared" si="0"/>
        <v>3.75</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14：パルプ・紙・紙加工品製造業(N=2)</v>
      </c>
      <c r="BE16" s="845">
        <f>VLOOKUP(BE$13&amp;"_"&amp;$AV$8,データシート2!$A:$SI,MATCH($AV$5&amp;"_"&amp;$BA16&amp;$AV$6,データシート2!$A$1:$SI$1,0),0)</f>
        <v>2</v>
      </c>
      <c r="BF16" s="952">
        <f>VLOOKUP(BF$13&amp;"_"&amp;$AW$8,データシート2!$A:$SI,MATCH($AW$5&amp;"_"&amp;$BA16&amp;$AW$6,データシート2!$A$1:$SI$1,0),0)</f>
        <v>7.9770000000000003</v>
      </c>
      <c r="BG16" s="952">
        <f>BF16/BE16</f>
        <v>3.9885000000000002</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6.7256291040048086E-2</v>
      </c>
    </row>
    <row r="17" spans="2:63" ht="15.95" customHeight="1">
      <c r="B17" s="272"/>
      <c r="D17" s="13"/>
      <c r="E17" s="166"/>
      <c r="F17" s="166"/>
      <c r="G17" s="13"/>
      <c r="O17" s="280"/>
      <c r="P17" s="280"/>
      <c r="Z17" s="273"/>
      <c r="AB17" s="272"/>
      <c r="AQ17" s="273"/>
      <c r="AV17" s="276"/>
      <c r="AW17" s="277" t="s">
        <v>113</v>
      </c>
      <c r="AX17" s="165">
        <f>P26</f>
        <v>500.65300000000002</v>
      </c>
      <c r="AY17" s="165">
        <f>AX17</f>
        <v>500.65300000000002</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38.179000000000002</v>
      </c>
      <c r="BG17" s="952">
        <f t="shared" ref="BG17:BG39" si="2">BF17/BE17</f>
        <v>12.726333333333335</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0.21998087711295497</v>
      </c>
    </row>
    <row r="18" spans="2:63" ht="15.95" customHeight="1">
      <c r="B18" s="272"/>
      <c r="C18" s="257"/>
      <c r="D18" s="13"/>
      <c r="E18" s="166"/>
      <c r="F18" s="166"/>
      <c r="G18" s="13"/>
      <c r="H18" s="13"/>
      <c r="I18" s="13"/>
      <c r="N18" s="21"/>
      <c r="Z18" s="273"/>
      <c r="AB18" s="272"/>
      <c r="AD18" s="13"/>
      <c r="AQ18" s="273"/>
      <c r="AV18" s="276"/>
      <c r="AW18" s="277" t="s">
        <v>277</v>
      </c>
      <c r="AX18" s="165">
        <f t="shared" si="0"/>
        <v>2.2799999999999998</v>
      </c>
      <c r="AY18" s="165">
        <f>AX18</f>
        <v>2.2799999999999998</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4.1150000000000002</v>
      </c>
      <c r="BG18" s="952">
        <f t="shared" si="2"/>
        <v>4.1150000000000002</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0.58911437820655166</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1559</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22.23</v>
      </c>
      <c r="BG20" s="952">
        <f t="shared" si="2"/>
        <v>22.23</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6.140378284984626E-2</v>
      </c>
    </row>
    <row r="21" spans="2:63" ht="15.95" customHeight="1" thickTop="1" thickBot="1">
      <c r="B21" s="283"/>
      <c r="C21" s="407" t="s">
        <v>204</v>
      </c>
      <c r="D21" s="522"/>
      <c r="E21" s="522"/>
      <c r="F21" s="877">
        <f>SUM(F22,F26,F27,F28)</f>
        <v>588.404</v>
      </c>
      <c r="G21" s="877">
        <f t="shared" ref="G21:O21" si="5">SUM(G22,G26,G27,G28)</f>
        <v>634.92499999999995</v>
      </c>
      <c r="H21" s="877">
        <f t="shared" si="5"/>
        <v>679.73800000000006</v>
      </c>
      <c r="I21" s="877">
        <f t="shared" si="5"/>
        <v>690.4033300000001</v>
      </c>
      <c r="J21" s="877">
        <f t="shared" si="5"/>
        <v>752.10399999999993</v>
      </c>
      <c r="K21" s="877">
        <f t="shared" si="5"/>
        <v>750.05766999999992</v>
      </c>
      <c r="L21" s="877">
        <f t="shared" si="5"/>
        <v>568.52300000000002</v>
      </c>
      <c r="M21" s="877">
        <f t="shared" si="5"/>
        <v>755.97299999999996</v>
      </c>
      <c r="N21" s="877">
        <f t="shared" si="5"/>
        <v>726.31999999999994</v>
      </c>
      <c r="O21" s="877">
        <f t="shared" si="5"/>
        <v>692.49900000000002</v>
      </c>
      <c r="P21" s="878">
        <f>SUM(P22,P26,P27,P28)</f>
        <v>720.26900000000001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9：食料品製造業(N=5)</v>
      </c>
      <c r="BE21" s="845">
        <f>VLOOKUP(BE$13&amp;"_"&amp;$AV$8,データシート2!$A:$SI,MATCH($AV$5&amp;"_"&amp;$BA21&amp;$AV$6,データシート2!$A$1:$SI$1,0),0)</f>
        <v>5</v>
      </c>
      <c r="BF21" s="952">
        <f>VLOOKUP(BF$13&amp;"_"&amp;$AW$8,データシート2!$A:$SI,MATCH($AW$5&amp;"_"&amp;$BA21&amp;$AW$6,データシート2!$A$1:$SI$1,0),0)</f>
        <v>66.391000000000005</v>
      </c>
      <c r="BG21" s="952">
        <f t="shared" si="2"/>
        <v>13.278200000000002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1.5359037360114658</v>
      </c>
    </row>
    <row r="22" spans="2:63" ht="15.95" customHeight="1" thickBot="1">
      <c r="B22" s="285"/>
      <c r="C22" s="522"/>
      <c r="D22" s="408" t="s">
        <v>114</v>
      </c>
      <c r="E22" s="409"/>
      <c r="F22" s="879">
        <f>SUM(F23:F25)</f>
        <v>219.898</v>
      </c>
      <c r="G22" s="879">
        <f t="shared" ref="G22:P22" si="6">SUM(G23:G25)</f>
        <v>216.911</v>
      </c>
      <c r="H22" s="879">
        <f t="shared" si="6"/>
        <v>243.59100000000001</v>
      </c>
      <c r="I22" s="879">
        <f t="shared" si="6"/>
        <v>246.81700000000001</v>
      </c>
      <c r="J22" s="879">
        <f t="shared" si="6"/>
        <v>240.477</v>
      </c>
      <c r="K22" s="879">
        <f t="shared" si="6"/>
        <v>224.173</v>
      </c>
      <c r="L22" s="879">
        <f t="shared" si="6"/>
        <v>250.20599999999999</v>
      </c>
      <c r="M22" s="879">
        <f t="shared" si="6"/>
        <v>248.47699999999998</v>
      </c>
      <c r="N22" s="879">
        <f t="shared" si="6"/>
        <v>233.21799999999999</v>
      </c>
      <c r="O22" s="879">
        <f t="shared" si="6"/>
        <v>205.73699999999999</v>
      </c>
      <c r="P22" s="880">
        <f t="shared" si="6"/>
        <v>217.33600000000001</v>
      </c>
      <c r="Z22" s="273"/>
      <c r="AB22" s="272"/>
      <c r="AC22" s="521" t="s">
        <v>286</v>
      </c>
      <c r="AP22" s="16" t="s">
        <v>287</v>
      </c>
      <c r="AQ22" s="273"/>
      <c r="AV22" s="70" t="str">
        <f>AW22</f>
        <v>エネルギー起源CO2</v>
      </c>
      <c r="AW22" s="70" t="str">
        <f>D56</f>
        <v>エネルギー起源CO2</v>
      </c>
      <c r="AX22" s="165">
        <f>P56</f>
        <v>509.06200000000001</v>
      </c>
      <c r="AY22" s="165">
        <f>AX22</f>
        <v>509.06200000000001</v>
      </c>
      <c r="BA22" s="70">
        <v>10</v>
      </c>
      <c r="BB22" s="70"/>
      <c r="BC22" s="70" t="s">
        <v>288</v>
      </c>
      <c r="BD22" s="70" t="str">
        <f t="shared" si="1"/>
        <v>10：飲料・たばこ・飼料製造業(N=2)</v>
      </c>
      <c r="BE22" s="845">
        <f>VLOOKUP(BE$13&amp;"_"&amp;$AV$8,データシート2!$A:$SI,MATCH($AV$5&amp;"_"&amp;$BA22&amp;$AV$6,データシート2!$A$1:$SI$1,0),0)</f>
        <v>2</v>
      </c>
      <c r="BF22" s="952">
        <f>VLOOKUP(BF$13&amp;"_"&amp;$AW$8,データシート2!$A:$SI,MATCH($AW$5&amp;"_"&amp;$BA22&amp;$AW$6,データシート2!$A$1:$SI$1,0),0)</f>
        <v>22.353999999999999</v>
      </c>
      <c r="BG22" s="952">
        <f t="shared" si="2"/>
        <v>11.177</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1.0569102634997092</v>
      </c>
    </row>
    <row r="23" spans="2:63" ht="15.95" customHeight="1" thickBot="1">
      <c r="B23" s="285"/>
      <c r="C23" s="522"/>
      <c r="D23" s="410"/>
      <c r="E23" s="409" t="s">
        <v>184</v>
      </c>
      <c r="F23" s="881">
        <f>IFERROR(VLOOKUP(年度マスタ!$K$4&amp;"_"&amp;F$20,データシート1!$A:$BU,MATCH("ba_"&amp;$E23,データシート1!$A$1:$BU$1,0),0),0)</f>
        <v>219.898</v>
      </c>
      <c r="G23" s="881">
        <f>IFERROR(VLOOKUP(年度マスタ!$K$4&amp;"_"&amp;G$20,データシート1!$A:$BU,MATCH("ba_"&amp;$E23,データシート1!$A$1:$BU$1,0),0),0)</f>
        <v>216.911</v>
      </c>
      <c r="H23" s="881">
        <f>IFERROR(VLOOKUP(年度マスタ!$K$4&amp;"_"&amp;H$20,データシート1!$A:$BU,MATCH("ba_"&amp;$E23,データシート1!$A$1:$BU$1,0),0),0)</f>
        <v>243.59100000000001</v>
      </c>
      <c r="I23" s="881">
        <f>IFERROR(VLOOKUP(年度マスタ!$K$4&amp;"_"&amp;I$20,データシート1!$A:$BU,MATCH("ba_"&amp;$E23,データシート1!$A$1:$BU$1,0),0),0)</f>
        <v>246.81700000000001</v>
      </c>
      <c r="J23" s="881">
        <f>IFERROR(VLOOKUP(年度マスタ!$K$4&amp;"_"&amp;J$20,データシート1!$A:$BU,MATCH("ba_"&amp;$E23,データシート1!$A$1:$BU$1,0),0),0)</f>
        <v>240.477</v>
      </c>
      <c r="K23" s="881">
        <f>IFERROR(VLOOKUP(年度マスタ!$K$4&amp;"_"&amp;K$20,データシート1!$A:$BU,MATCH("ba_"&amp;$E23,データシート1!$A$1:$BU$1,0),0),0)</f>
        <v>219.87100000000001</v>
      </c>
      <c r="L23" s="881">
        <f>IFERROR(VLOOKUP(年度マスタ!$K$4&amp;"_"&amp;L$20,データシート1!$A:$BU,MATCH("ba_"&amp;$E23,データシート1!$A$1:$BU$1,0),0),0)</f>
        <v>250.20599999999999</v>
      </c>
      <c r="M23" s="881">
        <f>IFERROR(VLOOKUP(年度マスタ!$K$4&amp;"_"&amp;M$20,データシート1!$A:$BU,MATCH("ba_"&amp;$E23,データシート1!$A$1:$BU$1,0),0),0)</f>
        <v>244.58099999999999</v>
      </c>
      <c r="N23" s="881">
        <f>IFERROR(VLOOKUP(年度マスタ!$K$4&amp;"_"&amp;N$20,データシート1!$A:$BU,MATCH("ba_"&amp;$E23,データシート1!$A$1:$BU$1,0),0),0)</f>
        <v>228.97</v>
      </c>
      <c r="O23" s="881">
        <f>IFERROR(VLOOKUP(年度マスタ!$K$4&amp;"_"&amp;O$20,データシート1!$A:$BU,MATCH("ba_"&amp;$E23,データシート1!$A$1:$BU$1,0),0),0)</f>
        <v>201.58199999999999</v>
      </c>
      <c r="P23" s="882">
        <f>IFERROR(VLOOKUP(年度マスタ!$K$4&amp;"_"&amp;P$20,データシート1!$A:$BU,MATCH("ba_"&amp;$E23,データシート1!$A$1:$BU$1,0),0),0)</f>
        <v>213.58600000000001</v>
      </c>
      <c r="Z23" s="273"/>
      <c r="AB23" s="272"/>
      <c r="AC23" s="405" t="s">
        <v>281</v>
      </c>
      <c r="AD23" s="406"/>
      <c r="AE23" s="406"/>
      <c r="AF23" s="1015" t="s">
        <v>1559</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211.20699999999999</v>
      </c>
      <c r="AZ23" s="164"/>
      <c r="BA23" s="70">
        <v>11</v>
      </c>
      <c r="BB23" s="70"/>
      <c r="BC23" s="70" t="s">
        <v>2294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4.3019999999999996</v>
      </c>
      <c r="L24" s="881">
        <f>IFERROR(VLOOKUP(年度マスタ!$K$4&amp;"_"&amp;L$20,データシート1!$A:$BU,MATCH("ba_"&amp;$E24,データシート1!$A$1:$BU$1,0),0),0)</f>
        <v>0</v>
      </c>
      <c r="M24" s="881">
        <f>IFERROR(VLOOKUP(年度マスタ!$K$4&amp;"_"&amp;M$20,データシート1!$A:$BU,MATCH("ba_"&amp;$E24,データシート1!$A$1:$BU$1,0),0),0)</f>
        <v>3.8959999999999999</v>
      </c>
      <c r="N24" s="881">
        <f>IFERROR(VLOOKUP(年度マスタ!$K$4&amp;"_"&amp;N$20,データシート1!$A:$BU,MATCH("ba_"&amp;$E24,データシート1!$A$1:$BU$1,0),0),0)</f>
        <v>4.2480000000000002</v>
      </c>
      <c r="O24" s="881">
        <f>IFERROR(VLOOKUP(年度マスタ!$K$4&amp;"_"&amp;O$20,データシート1!$A:$BU,MATCH("ba_"&amp;$E24,データシート1!$A$1:$BU$1,0),0),0)</f>
        <v>4.1550000000000002</v>
      </c>
      <c r="P24" s="882">
        <f>IFERROR(VLOOKUP(年度マスタ!$K$4&amp;"_"&amp;P$20,データシート1!$A:$BU,MATCH("ba_"&amp;$E24,データシート1!$A$1:$BU$1,0),0),0)</f>
        <v>3.75</v>
      </c>
      <c r="Z24" s="273"/>
      <c r="AB24" s="272"/>
      <c r="AC24" s="1112" t="s">
        <v>290</v>
      </c>
      <c r="AD24" s="1112"/>
      <c r="AE24" s="1113"/>
      <c r="AF24" s="877">
        <f>AF25+AF29</f>
        <v>2940.6840437574574</v>
      </c>
      <c r="AG24" s="877">
        <f t="shared" ref="AG24:AP24" si="11">AG25+AG29</f>
        <v>3035.0637151736028</v>
      </c>
      <c r="AH24" s="877">
        <f t="shared" si="11"/>
        <v>2930.4921805151548</v>
      </c>
      <c r="AI24" s="877">
        <f t="shared" si="11"/>
        <v>2766.2086419845864</v>
      </c>
      <c r="AJ24" s="877">
        <f t="shared" si="11"/>
        <v>2911.5386293460733</v>
      </c>
      <c r="AK24" s="877">
        <f t="shared" si="11"/>
        <v>2596.8215093278923</v>
      </c>
      <c r="AL24" s="877">
        <f t="shared" si="11"/>
        <v>2486.2374548300272</v>
      </c>
      <c r="AM24" s="877">
        <f t="shared" si="11"/>
        <v>2445.111516844438</v>
      </c>
      <c r="AN24" s="877">
        <f t="shared" si="11"/>
        <v>2316.395880621948</v>
      </c>
      <c r="AO24" s="877">
        <f t="shared" si="11"/>
        <v>2199.5100393786106</v>
      </c>
      <c r="AP24" s="878">
        <f t="shared" si="11"/>
        <v>2389.2510433664029</v>
      </c>
      <c r="AQ24" s="273"/>
      <c r="AV24" s="70" t="str">
        <f>AW24</f>
        <v>廃棄物原燃料</v>
      </c>
      <c r="AW24" s="70" t="str">
        <f>E58</f>
        <v>廃棄物原燃料</v>
      </c>
      <c r="AX24" s="287">
        <f t="shared" ref="AX24:AX31" si="12">P58</f>
        <v>5.85</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683.96354036598962</v>
      </c>
      <c r="AG25" s="879">
        <f>①CO2排出量の現状把握!AA35</f>
        <v>702.1444526057287</v>
      </c>
      <c r="AH25" s="879">
        <f>①CO2排出量の現状把握!AB35</f>
        <v>682.91328128198154</v>
      </c>
      <c r="AI25" s="879">
        <f>①CO2排出量の現状把握!AC35</f>
        <v>640.10109197018755</v>
      </c>
      <c r="AJ25" s="879">
        <f>①CO2排出量の現状把握!AD35</f>
        <v>683.5678143205572</v>
      </c>
      <c r="AK25" s="879">
        <f>①CO2排出量の現状把握!AE35</f>
        <v>646.98014518477089</v>
      </c>
      <c r="AL25" s="879">
        <f>①CO2排出量の現状把握!AF35</f>
        <v>605.5298986384845</v>
      </c>
      <c r="AM25" s="879">
        <f>①CO2排出量の現状把握!AG35</f>
        <v>585.7054007918216</v>
      </c>
      <c r="AN25" s="879">
        <f>①CO2排出量の現状把握!AH35</f>
        <v>555.81158650720886</v>
      </c>
      <c r="AO25" s="879">
        <f>①CO2排出量の現状把握!AI35</f>
        <v>558.54623464756196</v>
      </c>
      <c r="AP25" s="880">
        <f>①CO2排出量の現状把握!AJ35</f>
        <v>529.18162296978767</v>
      </c>
      <c r="AQ25" s="273"/>
      <c r="AV25" s="70" t="str">
        <f>AW25</f>
        <v>廃棄物原燃料以外</v>
      </c>
      <c r="AW25" s="70" t="str">
        <f>E59</f>
        <v>廃棄物原燃料以外</v>
      </c>
      <c r="AX25" s="287">
        <f t="shared" si="12"/>
        <v>205.357</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365.13499999999999</v>
      </c>
      <c r="G26" s="879">
        <f>IFERROR(VLOOKUP(年度マスタ!$K$4&amp;"_"&amp;G$20,データシート1!$A:$BU,MATCH("ba_"&amp;$D26,データシート1!$A$1:$BU$1,0),0),0)</f>
        <v>415.31399999999996</v>
      </c>
      <c r="H26" s="879">
        <f>IFERROR(VLOOKUP(年度マスタ!$K$4&amp;"_"&amp;H$20,データシート1!$A:$BU,MATCH("ba_"&amp;$D26,データシート1!$A$1:$BU$1,0),0),0)</f>
        <v>433.125</v>
      </c>
      <c r="I26" s="879">
        <f>IFERROR(VLOOKUP(年度マスタ!$K$4&amp;"_"&amp;I$20,データシート1!$A:$BU,MATCH("ba_"&amp;$D26,データシート1!$A$1:$BU$1,0),0),0)</f>
        <v>440.86233000000004</v>
      </c>
      <c r="J26" s="879">
        <f>IFERROR(VLOOKUP(年度マスタ!$K$4&amp;"_"&amp;J$20,データシート1!$A:$BU,MATCH("ba_"&amp;$D26,データシート1!$A$1:$BU$1,0),0),0)</f>
        <v>511.54399999999998</v>
      </c>
      <c r="K26" s="879">
        <f>IFERROR(VLOOKUP(年度マスタ!$K$4&amp;"_"&amp;K$20,データシート1!$A:$BU,MATCH("ba_"&amp;$D26,データシート1!$A$1:$BU$1,0),0),0)</f>
        <v>523.53766999999993</v>
      </c>
      <c r="L26" s="879">
        <f>IFERROR(VLOOKUP(年度マスタ!$K$4&amp;"_"&amp;L$20,データシート1!$A:$BU,MATCH("ba_"&amp;$D26,データシート1!$A$1:$BU$1,0),0),0)</f>
        <v>315.97199999999998</v>
      </c>
      <c r="M26" s="879">
        <f>IFERROR(VLOOKUP(年度マスタ!$K$4&amp;"_"&amp;M$20,データシート1!$A:$BU,MATCH("ba_"&amp;$D26,データシート1!$A$1:$BU$1,0),0),0)</f>
        <v>503.96699999999998</v>
      </c>
      <c r="N26" s="879">
        <f>IFERROR(VLOOKUP(年度マスタ!$K$4&amp;"_"&amp;N$20,データシート1!$A:$BU,MATCH("ba_"&amp;$D26,データシート1!$A$1:$BU$1,0),0),0)</f>
        <v>491.46199999999999</v>
      </c>
      <c r="O26" s="879">
        <f>IFERROR(VLOOKUP(年度マスタ!$K$4&amp;"_"&amp;O$20,データシート1!$A:$BU,MATCH("ba_"&amp;$D26,データシート1!$A$1:$BU$1,0),0),0)</f>
        <v>485.495</v>
      </c>
      <c r="P26" s="880">
        <f>IFERROR(VLOOKUP(年度マスタ!$K$4&amp;"_"&amp;P$20,データシート1!$A:$BU,MATCH("ba_"&amp;$D26,データシート1!$A$1:$BU$1,0),0),0)</f>
        <v>500.65300000000002</v>
      </c>
      <c r="Z26" s="273"/>
      <c r="AB26" s="272"/>
      <c r="AC26" s="522"/>
      <c r="AD26" s="410"/>
      <c r="AE26" s="409" t="s">
        <v>184</v>
      </c>
      <c r="AF26" s="881">
        <f>①CO2排出量の現状把握!Z36</f>
        <v>571.86395962222832</v>
      </c>
      <c r="AG26" s="881">
        <f>①CO2排出量の現状把握!AA36</f>
        <v>592.47771802577608</v>
      </c>
      <c r="AH26" s="881">
        <f>①CO2排出量の現状把握!AB36</f>
        <v>584.9899359153643</v>
      </c>
      <c r="AI26" s="881">
        <f>①CO2排出量の現状把握!AC36</f>
        <v>538.60132213270026</v>
      </c>
      <c r="AJ26" s="881">
        <f>①CO2排出量の現状把握!AD36</f>
        <v>583.47219746951225</v>
      </c>
      <c r="AK26" s="881">
        <f>①CO2排出量の現状把握!AE36</f>
        <v>542.93206512666677</v>
      </c>
      <c r="AL26" s="881">
        <f>①CO2排出量の現状把握!AF36</f>
        <v>501.75231091237089</v>
      </c>
      <c r="AM26" s="881">
        <f>①CO2排出量の現状把握!AG36</f>
        <v>488.21112723026857</v>
      </c>
      <c r="AN26" s="881">
        <f>①CO2排出量の現状把握!AH36</f>
        <v>466.89855470061264</v>
      </c>
      <c r="AO26" s="881">
        <f>①CO2排出量の現状把握!AI36</f>
        <v>462.30364348110572</v>
      </c>
      <c r="AP26" s="882">
        <f>①CO2排出量の現状把握!AJ36</f>
        <v>426.51069281663996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3.371</v>
      </c>
      <c r="G27" s="879">
        <f>IFERROR(VLOOKUP(年度マスタ!$K$4&amp;"_"&amp;G$20,データシート1!$A:$BU,MATCH("ba_"&amp;$D27,データシート1!$A$1:$BU$1,0),0),0)</f>
        <v>2.7</v>
      </c>
      <c r="H27" s="879">
        <f>IFERROR(VLOOKUP(年度マスタ!$K$4&amp;"_"&amp;H$20,データシート1!$A:$BU,MATCH("ba_"&amp;$D27,データシート1!$A$1:$BU$1,0),0),0)</f>
        <v>3.0219999999999998</v>
      </c>
      <c r="I27" s="879">
        <f>IFERROR(VLOOKUP(年度マスタ!$K$4&amp;"_"&amp;I$20,データシート1!$A:$BU,MATCH("ba_"&amp;$D27,データシート1!$A$1:$BU$1,0),0),0)</f>
        <v>2.7240000000000002</v>
      </c>
      <c r="J27" s="879">
        <f>IFERROR(VLOOKUP(年度マスタ!$K$4&amp;"_"&amp;J$20,データシート1!$A:$BU,MATCH("ba_"&amp;$D27,データシート1!$A$1:$BU$1,0),0),0)</f>
        <v>8.3000000000000004E-2</v>
      </c>
      <c r="K27" s="879">
        <f>IFERROR(VLOOKUP(年度マスタ!$K$4&amp;"_"&amp;K$20,データシート1!$A:$BU,MATCH("ba_"&amp;$D27,データシート1!$A$1:$BU$1,0),0),0)</f>
        <v>2.347</v>
      </c>
      <c r="L27" s="879">
        <f>IFERROR(VLOOKUP(年度マスタ!$K$4&amp;"_"&amp;L$20,データシート1!$A:$BU,MATCH("ba_"&amp;$D27,データシート1!$A$1:$BU$1,0),0),0)</f>
        <v>2.3450000000000002</v>
      </c>
      <c r="M27" s="879">
        <f>IFERROR(VLOOKUP(年度マスタ!$K$4&amp;"_"&amp;M$20,データシート1!$A:$BU,MATCH("ba_"&amp;$D27,データシート1!$A$1:$BU$1,0),0),0)</f>
        <v>3.5289999999999999</v>
      </c>
      <c r="N27" s="879">
        <f>IFERROR(VLOOKUP(年度マスタ!$K$4&amp;"_"&amp;N$20,データシート1!$A:$BU,MATCH("ba_"&amp;$D27,データシート1!$A$1:$BU$1,0),0),0)</f>
        <v>1.64</v>
      </c>
      <c r="O27" s="879">
        <f>IFERROR(VLOOKUP(年度マスタ!$K$4&amp;"_"&amp;O$20,データシート1!$A:$BU,MATCH("ba_"&amp;$D27,データシート1!$A$1:$BU$1,0),0),0)</f>
        <v>1.2669999999999999</v>
      </c>
      <c r="P27" s="880">
        <f>IFERROR(VLOOKUP(年度マスタ!$K$4&amp;"_"&amp;P$20,データシート1!$A:$BU,MATCH("ba_"&amp;$D27,データシート1!$A$1:$BU$1,0),0),0)</f>
        <v>2.2799999999999998</v>
      </c>
      <c r="Z27" s="273"/>
      <c r="AB27" s="272"/>
      <c r="AC27" s="522"/>
      <c r="AD27" s="410"/>
      <c r="AE27" s="409" t="s">
        <v>194</v>
      </c>
      <c r="AF27" s="881">
        <f>①CO2排出量の現状把握!Z37</f>
        <v>91.951576425954471</v>
      </c>
      <c r="AG27" s="881">
        <f>①CO2排出量の現状把握!AA37</f>
        <v>89.665144023626269</v>
      </c>
      <c r="AH27" s="881">
        <f>①CO2排出量の現状把握!AB37</f>
        <v>77.295250260093255</v>
      </c>
      <c r="AI27" s="881">
        <f>①CO2排出量の現状把握!AC37</f>
        <v>80.12828083288565</v>
      </c>
      <c r="AJ27" s="881">
        <f>①CO2排出量の現状把握!AD37</f>
        <v>76.532767315165415</v>
      </c>
      <c r="AK27" s="881">
        <f>①CO2排出量の現状把握!AE37</f>
        <v>76.44018351674309</v>
      </c>
      <c r="AL27" s="881">
        <f>①CO2排出量の現状把握!AF37</f>
        <v>79.624447131843937</v>
      </c>
      <c r="AM27" s="881">
        <f>①CO2排出量の現状把握!AG37</f>
        <v>74.867200167886651</v>
      </c>
      <c r="AN27" s="881">
        <f>①CO2排出量の現状把握!AH37</f>
        <v>66.095482377406981</v>
      </c>
      <c r="AO27" s="881">
        <f>①CO2排出量の現状把握!AI37</f>
        <v>73.100960987852076</v>
      </c>
      <c r="AP27" s="882">
        <f>①CO2排出量の現状把握!AJ37</f>
        <v>81.393609165354917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12.382999999999999</v>
      </c>
      <c r="BG27" s="952">
        <f t="shared" si="2"/>
        <v>6.1914999999999996</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0.71387435174879821</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20.148004317806841</v>
      </c>
      <c r="AG28" s="881">
        <f>①CO2排出量の現状把握!AA38</f>
        <v>20.001590556326349</v>
      </c>
      <c r="AH28" s="881">
        <f>①CO2排出量の現状把握!AB38</f>
        <v>20.628095106524</v>
      </c>
      <c r="AI28" s="881">
        <f>①CO2排出量の現状把握!AC38</f>
        <v>21.371489004601681</v>
      </c>
      <c r="AJ28" s="881">
        <f>①CO2排出量の現状把握!AD38</f>
        <v>23.56284953587959</v>
      </c>
      <c r="AK28" s="881">
        <f>①CO2排出量の現状把握!AE38</f>
        <v>27.607896541360962</v>
      </c>
      <c r="AL28" s="881">
        <f>①CO2排出量の現状把握!AF38</f>
        <v>24.153140594269626</v>
      </c>
      <c r="AM28" s="881">
        <f>①CO2排出量の現状把握!AG38</f>
        <v>22.627073393666318</v>
      </c>
      <c r="AN28" s="881">
        <f>①CO2排出量の現状把握!AH38</f>
        <v>22.817549429189324</v>
      </c>
      <c r="AO28" s="881">
        <f>①CO2排出量の現状把握!AI38</f>
        <v>23.141630178604171</v>
      </c>
      <c r="AP28" s="882">
        <f>①CO2排出量の現状把握!AJ38</f>
        <v>21.277320987792809</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8.0050000000000008</v>
      </c>
      <c r="BG28" s="952">
        <f t="shared" si="2"/>
        <v>8.0050000000000008</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0.55220894765495077</v>
      </c>
    </row>
    <row r="29" spans="2:63" ht="15.95" customHeight="1">
      <c r="B29" s="285"/>
      <c r="Z29" s="273"/>
      <c r="AB29" s="272"/>
      <c r="AC29" s="522"/>
      <c r="AD29" s="408" t="s">
        <v>199</v>
      </c>
      <c r="AE29" s="413"/>
      <c r="AF29" s="883">
        <f>①CO2排出量の現状把握!Z39</f>
        <v>2256.7205033914679</v>
      </c>
      <c r="AG29" s="883">
        <f>①CO2排出量の現状把握!AA39</f>
        <v>2332.9192625678738</v>
      </c>
      <c r="AH29" s="883">
        <f>①CO2排出量の現状把握!AB39</f>
        <v>2247.5788992331732</v>
      </c>
      <c r="AI29" s="883">
        <f>①CO2排出量の現状把握!AC39</f>
        <v>2126.1075500143988</v>
      </c>
      <c r="AJ29" s="883">
        <f>①CO2排出量の現状把握!AD39</f>
        <v>2227.970815025516</v>
      </c>
      <c r="AK29" s="883">
        <f>①CO2排出量の現状把握!AE39</f>
        <v>1949.8413641431216</v>
      </c>
      <c r="AL29" s="883">
        <f>①CO2排出量の現状把握!AF39</f>
        <v>1880.7075561915426</v>
      </c>
      <c r="AM29" s="883">
        <f>①CO2排出量の現状把握!AG39</f>
        <v>1859.4061160526164</v>
      </c>
      <c r="AN29" s="883">
        <f>①CO2排出量の現状把握!AH39</f>
        <v>1760.5842941147394</v>
      </c>
      <c r="AO29" s="883">
        <f>①CO2排出量の現状把握!AI39</f>
        <v>1640.9638047310484</v>
      </c>
      <c r="AP29" s="884">
        <f>①CO2排出量の現状把握!AJ39</f>
        <v>1860.0694203966154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1559</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24：金属製品製造業(N=2)</v>
      </c>
      <c r="BE31" s="845">
        <f>VLOOKUP(BE$13&amp;"_"&amp;$AV$8,データシート2!$A:$SI,MATCH($AV$5&amp;"_"&amp;$BA31&amp;$AV$6,データシート2!$A$1:$SI$1,0),0)</f>
        <v>2</v>
      </c>
      <c r="BF31" s="952">
        <f>VLOOKUP(BF$13&amp;"_"&amp;$AW$8,データシート2!$A:$SI,MATCH($AW$5&amp;"_"&amp;$BA31&amp;$AW$6,データシート2!$A$1:$SI$1,0),0)</f>
        <v>15.372999999999999</v>
      </c>
      <c r="BG31" s="952">
        <f t="shared" si="2"/>
        <v>7.6864999999999997</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0.90771705175188</v>
      </c>
    </row>
    <row r="32" spans="2:63" ht="15.95" customHeight="1" thickTop="1" thickBot="1">
      <c r="B32" s="285"/>
      <c r="Z32" s="273"/>
      <c r="AB32" s="272"/>
      <c r="AC32" s="1114" t="s">
        <v>290</v>
      </c>
      <c r="AD32" s="1114"/>
      <c r="AE32" s="1115"/>
      <c r="AF32" s="461">
        <f t="shared" ref="AF32:AP32" si="16">IFERROR(IF(SUM(F23:F26)/AF24&gt;1,1,SUM(F23:F26)/AF24),0)</f>
        <v>0.19894452831201628</v>
      </c>
      <c r="AG32" s="461">
        <f t="shared" si="16"/>
        <v>0.2083069942944632</v>
      </c>
      <c r="AH32" s="461">
        <f t="shared" si="16"/>
        <v>0.23092230189163626</v>
      </c>
      <c r="AI32" s="461">
        <f t="shared" si="16"/>
        <v>0.24859994996857213</v>
      </c>
      <c r="AJ32" s="461">
        <f t="shared" si="16"/>
        <v>0.25828989264308772</v>
      </c>
      <c r="AK32" s="461">
        <f t="shared" si="16"/>
        <v>0.28793302401192833</v>
      </c>
      <c r="AL32" s="461">
        <f t="shared" si="16"/>
        <v>0.22772482929982527</v>
      </c>
      <c r="AM32" s="461">
        <f t="shared" si="16"/>
        <v>0.30773402146134982</v>
      </c>
      <c r="AN32" s="461">
        <f t="shared" si="16"/>
        <v>0.31284807837139855</v>
      </c>
      <c r="AO32" s="461">
        <f t="shared" si="16"/>
        <v>0.31426635369906369</v>
      </c>
      <c r="AP32" s="461">
        <f t="shared" si="16"/>
        <v>0.30050797800986584</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2.5720000000000001</v>
      </c>
      <c r="BG32" s="952">
        <f t="shared" si="2"/>
        <v>2.5720000000000001</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0.1617833417713751</v>
      </c>
    </row>
    <row r="33" spans="2:63" ht="15.95" customHeight="1" thickBot="1">
      <c r="B33" s="285"/>
      <c r="Z33" s="273"/>
      <c r="AB33" s="272"/>
      <c r="AC33" s="522"/>
      <c r="AD33" s="408" t="s">
        <v>114</v>
      </c>
      <c r="AE33" s="409"/>
      <c r="AF33" s="458">
        <f>IFERROR(IF(F22/AF25&gt;1,1,F22/AF25),0)</f>
        <v>0.3215054414776734</v>
      </c>
      <c r="AG33" s="458">
        <f t="shared" ref="AG33:AP33" si="17">IFERROR(IF(G22/AG25&gt;1,1,G22/AG25),0)</f>
        <v>0.30892645978334154</v>
      </c>
      <c r="AH33" s="458">
        <f t="shared" si="17"/>
        <v>0.35669389756591791</v>
      </c>
      <c r="AI33" s="458">
        <f t="shared" si="17"/>
        <v>0.3855906560638947</v>
      </c>
      <c r="AJ33" s="458">
        <f t="shared" si="17"/>
        <v>0.35179684438335623</v>
      </c>
      <c r="AK33" s="458">
        <f t="shared" si="17"/>
        <v>0.34649131301545349</v>
      </c>
      <c r="AL33" s="458">
        <f t="shared" si="17"/>
        <v>0.41320172721872289</v>
      </c>
      <c r="AM33" s="458">
        <f t="shared" si="17"/>
        <v>0.42423545977906502</v>
      </c>
      <c r="AN33" s="458">
        <f>IFERROR(IF(N22/AN25&gt;1,1,N22/AN25),0)</f>
        <v>0.41959902539198896</v>
      </c>
      <c r="AO33" s="458">
        <f t="shared" si="17"/>
        <v>0.36834372382765829</v>
      </c>
      <c r="AP33" s="458">
        <f t="shared" si="17"/>
        <v>0.41070209275277175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0.38452851644167957</v>
      </c>
      <c r="AG34" s="459">
        <f t="shared" ref="AG34:AP36" si="18">IFERROR(IF(G23/AG26&gt;1,1,G23/AG26),0)</f>
        <v>0.36610828289505931</v>
      </c>
      <c r="AH34" s="459">
        <f t="shared" si="18"/>
        <v>0.41640203539372084</v>
      </c>
      <c r="AI34" s="459">
        <f t="shared" si="18"/>
        <v>0.45825546625596547</v>
      </c>
      <c r="AJ34" s="459">
        <f t="shared" si="18"/>
        <v>0.41214817268575249</v>
      </c>
      <c r="AK34" s="459">
        <f t="shared" si="18"/>
        <v>0.40496963455032597</v>
      </c>
      <c r="AL34" s="459">
        <f t="shared" si="18"/>
        <v>0.49866436996579672</v>
      </c>
      <c r="AM34" s="459">
        <f t="shared" si="18"/>
        <v>0.50097383356983882</v>
      </c>
      <c r="AN34" s="459">
        <f t="shared" si="18"/>
        <v>0.49040631566491238</v>
      </c>
      <c r="AO34" s="459">
        <f t="shared" si="18"/>
        <v>0.43603809496742291</v>
      </c>
      <c r="AP34" s="459">
        <f t="shared" si="18"/>
        <v>0.50077525275977586</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1.675</v>
      </c>
      <c r="BG34" s="952">
        <f t="shared" si="2"/>
        <v>1.675</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0.16142640241036374</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5.6279299735821672E-2</v>
      </c>
      <c r="AL35" s="459">
        <f t="shared" si="18"/>
        <v>0</v>
      </c>
      <c r="AM35" s="459">
        <f t="shared" si="18"/>
        <v>5.2038809936305594E-2</v>
      </c>
      <c r="AN35" s="459">
        <f t="shared" si="18"/>
        <v>6.4270655833084112E-2</v>
      </c>
      <c r="AO35" s="459">
        <f t="shared" si="18"/>
        <v>5.6839198060480746E-2</v>
      </c>
      <c r="AP35" s="459">
        <f t="shared" si="18"/>
        <v>4.6072413282247995E-2</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0.16179894650279644</v>
      </c>
      <c r="AG37" s="460">
        <f t="shared" ref="AG37:AP37" si="21">IFERROR(IF(G26/AG29&gt;1,1,G26/AG29),0)</f>
        <v>0.17802330610569805</v>
      </c>
      <c r="AH37" s="460">
        <f t="shared" si="21"/>
        <v>0.19270736175169342</v>
      </c>
      <c r="AI37" s="460">
        <f t="shared" si="21"/>
        <v>0.2073565516462299</v>
      </c>
      <c r="AJ37" s="460">
        <f t="shared" si="21"/>
        <v>0.22960085318448908</v>
      </c>
      <c r="AK37" s="460">
        <f t="shared" si="21"/>
        <v>0.26850269956708717</v>
      </c>
      <c r="AL37" s="460">
        <f t="shared" si="21"/>
        <v>0.1680069817126951</v>
      </c>
      <c r="AM37" s="460">
        <f t="shared" si="21"/>
        <v>0.27103653991946913</v>
      </c>
      <c r="AN37" s="460">
        <f t="shared" si="21"/>
        <v>0.27914709999563975</v>
      </c>
      <c r="AO37" s="460">
        <f t="shared" si="21"/>
        <v>0.2958596640585695</v>
      </c>
      <c r="AP37" s="460">
        <f t="shared" si="21"/>
        <v>0.26915823383261023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12.332000000000001</v>
      </c>
      <c r="BG38" s="952">
        <f t="shared" si="2"/>
        <v>12.332000000000001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0.89603002316951541</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F：電気・ガス・熱供給・水道業(N=3)</v>
      </c>
      <c r="BE40" s="845">
        <f>VLOOKUP(BE$13&amp;"_"&amp;$AV$8,データシート2!$A:$SI,MATCH($AV$5&amp;"_"&amp;$BA40&amp;$AV$6,データシート2!$A$1:$SI$1,0),0)</f>
        <v>3</v>
      </c>
      <c r="BF40" s="952">
        <f>VLOOKUP(BF$13&amp;"_"&amp;$AW$8,データシート2!$A:$SI,MATCH($AW$5&amp;"_"&amp;$BA40&amp;$AW$6,データシート2!$A$1:$SI$1,0),0)</f>
        <v>47.024000000000001</v>
      </c>
      <c r="BG40" s="952">
        <f t="shared" ref="BG40:BG51" si="22">BF40/BE40</f>
        <v>15.674666666666667</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1.5860218219657796</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G：情報通信業(N=8)</v>
      </c>
      <c r="BE41" s="845">
        <f>VLOOKUP(BE$13&amp;"_"&amp;$AV$8,データシート2!$A:$SI,MATCH($AV$5&amp;"_"&amp;$BA41&amp;$AV$6,データシート2!$A$1:$SI$1,0),0)</f>
        <v>8</v>
      </c>
      <c r="BF41" s="952">
        <f>VLOOKUP(BF$13&amp;"_"&amp;$AW$8,データシート2!$A:$SI,MATCH($AW$5&amp;"_"&amp;$BA41&amp;$AW$6,データシート2!$A$1:$SI$1,0),0)</f>
        <v>59.048999999999999</v>
      </c>
      <c r="BG41" s="952">
        <f t="shared" si="22"/>
        <v>7.3811249999999999</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0.8712107184102682</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3.0489999999999999</v>
      </c>
      <c r="BG42" s="952">
        <f t="shared" si="22"/>
        <v>3.0489999999999999</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0.45718846849414252</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I：卸売業，小売業(N=9)</v>
      </c>
      <c r="BE43" s="845">
        <f>VLOOKUP(BE$13&amp;"_"&amp;$AV$8,データシート2!$A:$SI,MATCH($AV$5&amp;"_"&amp;$BA43&amp;$AV$6,データシート2!$A$1:$SI$1,0),0)</f>
        <v>9</v>
      </c>
      <c r="BF43" s="952">
        <f>VLOOKUP(BF$13&amp;"_"&amp;$AW$8,データシート2!$A:$SI,MATCH($AW$5&amp;"_"&amp;$BA43&amp;$AW$6,データシート2!$A$1:$SI$1,0),0)</f>
        <v>40.200000000000003</v>
      </c>
      <c r="BG43" s="952">
        <f t="shared" si="22"/>
        <v>4.4666666666666668</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1.0840797252992496</v>
      </c>
    </row>
    <row r="44" spans="2:63" ht="15.95" customHeight="1">
      <c r="B44" s="291"/>
      <c r="Z44" s="273"/>
      <c r="AB44" s="272"/>
      <c r="AQ44" s="273"/>
      <c r="BA44" s="70" t="s">
        <v>318</v>
      </c>
      <c r="BB44" s="70"/>
      <c r="BC44" s="70" t="s">
        <v>319</v>
      </c>
      <c r="BD44" s="70" t="str">
        <f t="shared" si="1"/>
        <v>J：金融業，保険業(N=2)</v>
      </c>
      <c r="BE44" s="845">
        <f>VLOOKUP(BE$13&amp;"_"&amp;$AV$8,データシート2!$A:$SI,MATCH($AV$5&amp;"_"&amp;$BA44&amp;$AV$6,データシート2!$A$1:$SI$1,0),0)</f>
        <v>2</v>
      </c>
      <c r="BF44" s="952">
        <f>VLOOKUP(BF$13&amp;"_"&amp;$AW$8,データシート2!$A:$SI,MATCH($AW$5&amp;"_"&amp;$BA44&amp;$AW$6,データシート2!$A$1:$SI$1,0),0)</f>
        <v>4.2229999999999999</v>
      </c>
      <c r="BG44" s="952">
        <f t="shared" si="22"/>
        <v>2.1114999999999999</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0.43239829026161286</v>
      </c>
    </row>
    <row r="45" spans="2:63" ht="15.95" customHeight="1">
      <c r="B45" s="292"/>
      <c r="Z45" s="273"/>
      <c r="AB45" s="272"/>
      <c r="AQ45" s="273"/>
      <c r="BA45" s="70" t="s">
        <v>320</v>
      </c>
      <c r="BB45" s="70"/>
      <c r="BC45" s="70" t="s">
        <v>321</v>
      </c>
      <c r="BD45" s="70" t="str">
        <f t="shared" si="1"/>
        <v>K：不動産業，物品賃貸業(N=6)</v>
      </c>
      <c r="BE45" s="845">
        <f>VLOOKUP(BE$13&amp;"_"&amp;$AV$8,データシート2!$A:$SI,MATCH($AV$5&amp;"_"&amp;$BA45&amp;$AV$6,データシート2!$A$1:$SI$1,0),0)</f>
        <v>6</v>
      </c>
      <c r="BF45" s="952">
        <f>VLOOKUP(BF$13&amp;"_"&amp;$AW$8,データシート2!$A:$SI,MATCH($AW$5&amp;"_"&amp;$BA45&amp;$AW$6,データシート2!$A$1:$SI$1,0),0)</f>
        <v>24.911000000000001</v>
      </c>
      <c r="BG45" s="952">
        <f t="shared" si="22"/>
        <v>4.1518333333333333</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0.76980071827676189</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N：生活関連ｻｰﾋﾞｽ業,娯楽業(N=3)</v>
      </c>
      <c r="BE48" s="845">
        <f>VLOOKUP(BE$13&amp;"_"&amp;$AV$8,データシート2!$A:$SI,MATCH($AV$5&amp;"_"&amp;$BA48&amp;$AV$6,データシート2!$A$1:$SI$1,0),0)</f>
        <v>3</v>
      </c>
      <c r="BF48" s="952">
        <f>VLOOKUP(BF$13&amp;"_"&amp;$AW$8,データシート2!$A:$SI,MATCH($AW$5&amp;"_"&amp;$BA48&amp;$AW$6,データシート2!$A$1:$SI$1,0),0)</f>
        <v>16.456</v>
      </c>
      <c r="BG48" s="952">
        <f t="shared" si="22"/>
        <v>5.4853333333333332</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1.1054627106801593</v>
      </c>
    </row>
    <row r="49" spans="2:63" ht="15.95" customHeight="1">
      <c r="B49" s="292"/>
      <c r="Z49" s="273"/>
      <c r="AB49" s="272"/>
      <c r="AQ49" s="273"/>
      <c r="BA49" s="70" t="s">
        <v>328</v>
      </c>
      <c r="BB49" s="70"/>
      <c r="BC49" s="70" t="s">
        <v>329</v>
      </c>
      <c r="BD49" s="70" t="str">
        <f t="shared" si="1"/>
        <v>O：教育，学習支援業(N=2)</v>
      </c>
      <c r="BE49" s="845">
        <f>VLOOKUP(BE$13&amp;"_"&amp;$AV$8,データシート2!$A:$SI,MATCH($AV$5&amp;"_"&amp;$BA49&amp;$AV$6,データシート2!$A$1:$SI$1,0),0)</f>
        <v>2</v>
      </c>
      <c r="BF49" s="952">
        <f>VLOOKUP(BF$13&amp;"_"&amp;$AW$8,データシート2!$A:$SI,MATCH($AW$5&amp;"_"&amp;$BA49&amp;$AW$6,データシート2!$A$1:$SI$1,0),0)</f>
        <v>9.2569999999999997</v>
      </c>
      <c r="BG49" s="952">
        <f t="shared" si="22"/>
        <v>4.6284999999999998</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0.5419960406589287</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P：医療，福祉(N=6)</v>
      </c>
      <c r="BE50" s="845">
        <f>VLOOKUP(BE$13&amp;"_"&amp;$AV$8,データシート2!$A:$SI,MATCH($AV$5&amp;"_"&amp;$BA50&amp;$AV$6,データシート2!$A$1:$SI$1,0),0)</f>
        <v>6</v>
      </c>
      <c r="BF50" s="952">
        <f>VLOOKUP(BF$13&amp;"_"&amp;$AW$8,データシート2!$A:$SI,MATCH($AW$5&amp;"_"&amp;$BA50&amp;$AW$6,データシート2!$A$1:$SI$1,0),0)</f>
        <v>41.209000000000003</v>
      </c>
      <c r="BG50" s="952">
        <f t="shared" si="22"/>
        <v>6.8681666666666672</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1.2389047984928538</v>
      </c>
    </row>
    <row r="51" spans="2:63" ht="15.95" customHeight="1">
      <c r="B51" s="272"/>
      <c r="Z51" s="273"/>
      <c r="AB51" s="272"/>
      <c r="AQ51" s="273"/>
      <c r="BA51" s="70" t="s">
        <v>332</v>
      </c>
      <c r="BB51" s="70"/>
      <c r="BC51" s="70" t="s">
        <v>333</v>
      </c>
      <c r="BD51" s="70" t="str">
        <f t="shared" si="1"/>
        <v>Q：複合サービス事業(N=1)</v>
      </c>
      <c r="BE51" s="845">
        <f>VLOOKUP(BE$13&amp;"_"&amp;$AV$8,データシート2!$A:$SI,MATCH($AV$5&amp;"_"&amp;$BA51&amp;$AV$6,データシート2!$A$1:$SI$1,0),0)</f>
        <v>1</v>
      </c>
      <c r="BF51" s="952">
        <f>VLOOKUP(BF$13&amp;"_"&amp;$AW$8,データシート2!$A:$SI,MATCH($AW$5&amp;"_"&amp;$BA51&amp;$AW$6,データシート2!$A$1:$SI$1,0),0)</f>
        <v>4.1230000000000002</v>
      </c>
      <c r="BG51" s="952">
        <f t="shared" si="22"/>
        <v>4.1230000000000002</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f t="shared" si="24"/>
        <v>0.74462705436156773</v>
      </c>
    </row>
    <row r="52" spans="2:63" ht="15.95" customHeight="1">
      <c r="B52" s="272"/>
      <c r="Z52" s="273"/>
      <c r="AB52" s="272"/>
      <c r="AQ52" s="273"/>
      <c r="BA52" s="70" t="s">
        <v>334</v>
      </c>
      <c r="BB52" s="70"/>
      <c r="BC52" s="16" t="s">
        <v>335</v>
      </c>
      <c r="BD52" s="70" t="str">
        <f t="shared" ref="BD52" si="25">BC52&amp;"(N="&amp;BE52&amp;")"</f>
        <v>R：ｻｰﾋﾞｽ業(他に分類されない)(N=5)</v>
      </c>
      <c r="BE52" s="845">
        <f>VLOOKUP(BE$13&amp;"_"&amp;$AV$8,データシート2!$A:$SI,MATCH($AV$5&amp;"_"&amp;$BA52&amp;$AV$6,データシート2!$A$1:$SI$1,0),0)</f>
        <v>5</v>
      </c>
      <c r="BF52" s="952">
        <f>VLOOKUP(BF$13&amp;"_"&amp;$AW$8,データシート2!$A:$SI,MATCH($AW$5&amp;"_"&amp;$BA52&amp;$AW$6,データシート2!$A$1:$SI$1,0),0)</f>
        <v>223.73699999999999</v>
      </c>
      <c r="BG52" s="952">
        <f t="shared" ref="BG52" si="26">BF52/BE52</f>
        <v>44.747399999999999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1.6778772501495183</v>
      </c>
    </row>
    <row r="53" spans="2:63" ht="15.95" customHeight="1">
      <c r="B53" s="272"/>
      <c r="P53" s="162" t="s">
        <v>101</v>
      </c>
      <c r="Z53" s="273"/>
      <c r="AB53" s="272"/>
      <c r="AQ53" s="273"/>
      <c r="BA53" s="70" t="s">
        <v>336</v>
      </c>
      <c r="BB53" s="70"/>
      <c r="BC53" s="70" t="s">
        <v>337</v>
      </c>
      <c r="BD53" s="70" t="str">
        <f>BC53&amp;"(N="&amp;BE53&amp;")"</f>
        <v>S：公務(N=4)</v>
      </c>
      <c r="BE53" s="845">
        <f>VLOOKUP(BE$13&amp;"_"&amp;$AV$8,データシート2!$A:$SI,MATCH($AV$5&amp;"_"&amp;$BA53&amp;$AV$6,データシート2!$A$1:$SI$1,0),0)</f>
        <v>4</v>
      </c>
      <c r="BF53" s="952">
        <f>VLOOKUP(BF$13&amp;"_"&amp;$AW$8,データシート2!$A:$SI,MATCH($AW$5&amp;"_"&amp;$BA53&amp;$AW$6,データシート2!$A$1:$SI$1,0),0)</f>
        <v>27.414999999999999</v>
      </c>
      <c r="BG53" s="952">
        <f t="shared" ref="BG53:BG63" si="29">BF53/BE53</f>
        <v>6.8537499999999998</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1.479953706904471</v>
      </c>
    </row>
    <row r="54" spans="2:63" ht="15.95" customHeight="1" thickBot="1">
      <c r="B54" s="404"/>
      <c r="C54" s="405" t="s">
        <v>340</v>
      </c>
      <c r="D54" s="406"/>
      <c r="E54" s="406"/>
      <c r="F54" s="1015" t="s">
        <v>1559</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588.404</v>
      </c>
      <c r="G55" s="885">
        <f t="shared" ref="G55:P55" si="32">SUM(G56,G57,G60,G61,G62,G63,G64,G65,)</f>
        <v>634.92500000000007</v>
      </c>
      <c r="H55" s="885">
        <f t="shared" si="32"/>
        <v>679.73800000000006</v>
      </c>
      <c r="I55" s="885">
        <f t="shared" si="32"/>
        <v>690.40332999999987</v>
      </c>
      <c r="J55" s="885">
        <f t="shared" si="32"/>
        <v>752.10400000000004</v>
      </c>
      <c r="K55" s="885">
        <f t="shared" si="32"/>
        <v>750.05766999999992</v>
      </c>
      <c r="L55" s="885">
        <f t="shared" si="32"/>
        <v>568.52300000000002</v>
      </c>
      <c r="M55" s="885">
        <f t="shared" si="32"/>
        <v>755.97300000000007</v>
      </c>
      <c r="N55" s="885">
        <f t="shared" si="32"/>
        <v>726.31999999999994</v>
      </c>
      <c r="O55" s="885">
        <f t="shared" si="32"/>
        <v>692.49900000000002</v>
      </c>
      <c r="P55" s="886">
        <f t="shared" si="32"/>
        <v>720.26900000000001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449.98399999999998</v>
      </c>
      <c r="G56" s="887">
        <f>IFERROR(VLOOKUP(年度マスタ!$K$4&amp;"_"&amp;G$54,データシート1!$A:$CE,MATCH("bc_"&amp;$C56,データシート1!$A$1:$CE$1,0),0),0)</f>
        <v>481.512</v>
      </c>
      <c r="H56" s="887">
        <f>IFERROR(VLOOKUP(年度マスタ!$K$4&amp;"_"&amp;H$54,データシート1!$A:$CE,MATCH("bc_"&amp;$C56,データシート1!$A$1:$CE$1,0),0),0)</f>
        <v>534.23800000000006</v>
      </c>
      <c r="I56" s="887">
        <f>IFERROR(VLOOKUP(年度マスタ!$K$4&amp;"_"&amp;I$54,データシート1!$A:$CE,MATCH("bc_"&amp;$C56,データシート1!$A$1:$CE$1,0),0),0)</f>
        <v>543.86699999999996</v>
      </c>
      <c r="J56" s="887">
        <f>IFERROR(VLOOKUP(年度マスタ!$K$4&amp;"_"&amp;J$54,データシート1!$A:$CE,MATCH("bc_"&amp;$C56,データシート1!$A$1:$CE$1,0),0),0)</f>
        <v>525.60500000000002</v>
      </c>
      <c r="K56" s="887">
        <f>IFERROR(VLOOKUP(年度マスタ!$K$4&amp;"_"&amp;K$54,データシート1!$A:$CE,MATCH("bc_"&amp;$C56,データシート1!$A$1:$CE$1,0),0),0)</f>
        <v>538.03099999999995</v>
      </c>
      <c r="L56" s="887">
        <f>IFERROR(VLOOKUP(年度マスタ!$K$4&amp;"_"&amp;L$54,データシート1!$A:$CE,MATCH("bc_"&amp;$C56,データシート1!$A$1:$CE$1,0),0),0)</f>
        <v>563.38499999999999</v>
      </c>
      <c r="M56" s="887">
        <f>IFERROR(VLOOKUP(年度マスタ!$K$4&amp;"_"&amp;M$54,データシート1!$A:$CE,MATCH("bc_"&amp;$C56,データシート1!$A$1:$CE$1,0),0),0)</f>
        <v>556.65200000000004</v>
      </c>
      <c r="N56" s="887">
        <f>IFERROR(VLOOKUP(年度マスタ!$K$4&amp;"_"&amp;N$54,データシート1!$A:$CE,MATCH("bc_"&amp;$C56,データシート1!$A$1:$CE$1,0),0),0)</f>
        <v>536.06799999999998</v>
      </c>
      <c r="O56" s="887">
        <f>IFERROR(VLOOKUP(年度マスタ!$K$4&amp;"_"&amp;O$54,データシート1!$A:$CE,MATCH("bc_"&amp;$C56,データシート1!$A$1:$CE$1,0),0),0)</f>
        <v>489.685</v>
      </c>
      <c r="P56" s="888">
        <f>IFERROR(VLOOKUP(年度マスタ!$K$4&amp;"_"&amp;P$54,データシート1!$A:$CE,MATCH("bc_"&amp;$C56,データシート1!$A$1:$CE$1,0),0),0)</f>
        <v>509.06200000000001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138.41999999999999</v>
      </c>
      <c r="G57" s="887">
        <f t="shared" ref="G57:J57" si="34">SUM(G58:G59)</f>
        <v>150.41800000000001</v>
      </c>
      <c r="H57" s="887">
        <f t="shared" si="34"/>
        <v>145.5</v>
      </c>
      <c r="I57" s="887">
        <f t="shared" si="34"/>
        <v>140.04300000000001</v>
      </c>
      <c r="J57" s="887">
        <f t="shared" si="34"/>
        <v>220.24799999999999</v>
      </c>
      <c r="K57" s="887">
        <f t="shared" ref="K57:O57" si="35">SUM(K58:K59)</f>
        <v>205.78800000000001</v>
      </c>
      <c r="L57" s="887">
        <f t="shared" si="35"/>
        <v>5.1379999999999999</v>
      </c>
      <c r="M57" s="887">
        <f t="shared" si="35"/>
        <v>199.321</v>
      </c>
      <c r="N57" s="887">
        <f t="shared" si="35"/>
        <v>190.25199999999998</v>
      </c>
      <c r="O57" s="887">
        <f t="shared" si="35"/>
        <v>202.81399999999999</v>
      </c>
      <c r="P57" s="888">
        <f>SUM(P58:P59)</f>
        <v>211.20699999999999</v>
      </c>
      <c r="Z57" s="273"/>
      <c r="AB57" s="272"/>
      <c r="AQ57" s="273"/>
      <c r="BA57" s="70">
        <v>3511</v>
      </c>
      <c r="BB57" s="70"/>
      <c r="BC57" s="70" t="s">
        <v>345</v>
      </c>
      <c r="BD57" s="70" t="str">
        <f t="shared" si="33"/>
        <v>熱供給業(N=1)</v>
      </c>
      <c r="BE57" s="845">
        <f>BE63</f>
        <v>1</v>
      </c>
      <c r="BF57" s="952">
        <f>BF63</f>
        <v>2.2799999999999998</v>
      </c>
      <c r="BG57" s="952">
        <f t="shared" si="29"/>
        <v>2.2799999999999998</v>
      </c>
      <c r="BH57" s="845">
        <f>BH63</f>
        <v>137</v>
      </c>
      <c r="BI57" s="845">
        <f>BI63</f>
        <v>553.39800000000002</v>
      </c>
      <c r="BJ57" s="845">
        <f t="shared" si="30"/>
        <v>4.0394014598540151</v>
      </c>
      <c r="BK57" s="279">
        <f t="shared" si="31"/>
        <v>0.56444005941474296</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5.7389999999999999</v>
      </c>
      <c r="K58" s="889">
        <f>IFERROR(VLOOKUP(年度マスタ!$K$4&amp;"_"&amp;K$54,データシート1!$A:$CE,MATCH("bc_"&amp;$C58,データシート1!$A$1:$CE$1,0),0),0)</f>
        <v>4.75</v>
      </c>
      <c r="L58" s="889">
        <f>IFERROR(VLOOKUP(年度マスタ!$K$4&amp;"_"&amp;L$54,データシート1!$A:$CE,MATCH("bc_"&amp;$C58,データシート1!$A$1:$CE$1,0),0),0)</f>
        <v>5.1379999999999999</v>
      </c>
      <c r="M58" s="889">
        <f>IFERROR(VLOOKUP(年度マスタ!$K$4&amp;"_"&amp;M$54,データシート1!$A:$CE,MATCH("bc_"&amp;$C58,データシート1!$A$1:$CE$1,0),0),0)</f>
        <v>6.5209999999999999</v>
      </c>
      <c r="N58" s="889">
        <f>IFERROR(VLOOKUP(年度マスタ!$K$4&amp;"_"&amp;N$54,データシート1!$A:$CE,MATCH("bc_"&amp;$C58,データシート1!$A$1:$CE$1,0),0),0)</f>
        <v>6.0819999999999999</v>
      </c>
      <c r="O58" s="889">
        <f>IFERROR(VLOOKUP(年度マスタ!$K$4&amp;"_"&amp;O$54,データシート1!$A:$CE,MATCH("bc_"&amp;$C58,データシート1!$A$1:$CE$1,0),0),0)</f>
        <v>5.3150000000000004</v>
      </c>
      <c r="P58" s="890">
        <f>IFERROR(VLOOKUP(年度マスタ!$K$4&amp;"_"&amp;P$54,データシート1!$A:$CE,MATCH("bc_"&amp;$C58,データシート1!$A$1:$CE$1,0),0),0)</f>
        <v>5.85</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138.41999999999999</v>
      </c>
      <c r="G59" s="889">
        <f>IFERROR(VLOOKUP(年度マスタ!$K$4&amp;"_"&amp;G$54,データシート1!$A:$CE,MATCH("bc_"&amp;$C59,データシート1!$A$1:$CE$1,0),0),0)</f>
        <v>150.41800000000001</v>
      </c>
      <c r="H59" s="889">
        <f>IFERROR(VLOOKUP(年度マスタ!$K$4&amp;"_"&amp;H$54,データシート1!$A:$CE,MATCH("bc_"&amp;$C59,データシート1!$A$1:$CE$1,0),0),0)</f>
        <v>145.5</v>
      </c>
      <c r="I59" s="889">
        <f>IFERROR(VLOOKUP(年度マスタ!$K$4&amp;"_"&amp;I$54,データシート1!$A:$CE,MATCH("bc_"&amp;$C59,データシート1!$A$1:$CE$1,0),0),0)</f>
        <v>140.04300000000001</v>
      </c>
      <c r="J59" s="889">
        <f>IFERROR(VLOOKUP(年度マスタ!$K$4&amp;"_"&amp;J$54,データシート1!$A:$CE,MATCH("bc_"&amp;$C59,データシート1!$A$1:$CE$1,0),0),0)</f>
        <v>214.50899999999999</v>
      </c>
      <c r="K59" s="889">
        <f>IFERROR(VLOOKUP(年度マスタ!$K$4&amp;"_"&amp;K$54,データシート1!$A:$CE,MATCH("bc_"&amp;$C59,データシート1!$A$1:$CE$1,0),0),0)</f>
        <v>201.03800000000001</v>
      </c>
      <c r="L59" s="889">
        <f>IFERROR(VLOOKUP(年度マスタ!$K$4&amp;"_"&amp;L$54,データシート1!$A:$CE,MATCH("bc_"&amp;$C59,データシート1!$A$1:$CE$1,0),0),0)</f>
        <v>0</v>
      </c>
      <c r="M59" s="889">
        <f>IFERROR(VLOOKUP(年度マスタ!$K$4&amp;"_"&amp;M$54,データシート1!$A:$CE,MATCH("bc_"&amp;$C59,データシート1!$A$1:$CE$1,0),0),0)</f>
        <v>192.8</v>
      </c>
      <c r="N59" s="889">
        <f>IFERROR(VLOOKUP(年度マスタ!$K$4&amp;"_"&amp;N$54,データシート1!$A:$CE,MATCH("bc_"&amp;$C59,データシート1!$A$1:$CE$1,0),0),0)</f>
        <v>184.17</v>
      </c>
      <c r="O59" s="889">
        <f>IFERROR(VLOOKUP(年度マスタ!$K$4&amp;"_"&amp;O$54,データシート1!$A:$CE,MATCH("bc_"&amp;$C59,データシート1!$A$1:$CE$1,0),0),0)</f>
        <v>197.499</v>
      </c>
      <c r="P59" s="890">
        <f>IFERROR(VLOOKUP(年度マスタ!$K$4&amp;"_"&amp;P$54,データシート1!$A:$CE,MATCH("bc_"&amp;$C59,データシート1!$A$1:$CE$1,0),0),0)</f>
        <v>205.357</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1.0330000000000001E-2</v>
      </c>
      <c r="J60" s="887">
        <f>IFERROR(VLOOKUP(年度マスタ!$K$4&amp;"_"&amp;J$54,データシート1!$A:$CE,MATCH("bc_"&amp;$C60,データシート1!$A$1:$CE$1,0),0),0)</f>
        <v>0.01</v>
      </c>
      <c r="K60" s="887">
        <f>IFERROR(VLOOKUP(年度マスタ!$K$4&amp;"_"&amp;K$54,データシート1!$A:$CE,MATCH("bc_"&amp;$C60,データシート1!$A$1:$CE$1,0),0),0)</f>
        <v>1.167E-2</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2.9950000000000001</v>
      </c>
      <c r="H61" s="887">
        <f>IFERROR(VLOOKUP(年度マスタ!$K$4&amp;"_"&amp;H$54,データシート1!$A:$CE,MATCH("bc_"&amp;$C61,データシート1!$A$1:$CE$1,0),0),0)</f>
        <v>0</v>
      </c>
      <c r="I61" s="887">
        <f>IFERROR(VLOOKUP(年度マスタ!$K$4&amp;"_"&amp;I$54,データシート1!$A:$CE,MATCH("bc_"&amp;$C61,データシート1!$A$1:$CE$1,0),0),0)</f>
        <v>6.4829999999999997</v>
      </c>
      <c r="J61" s="887">
        <f>IFERROR(VLOOKUP(年度マスタ!$K$4&amp;"_"&amp;J$54,データシート1!$A:$CE,MATCH("bc_"&amp;$C61,データシート1!$A$1:$CE$1,0),0),0)</f>
        <v>6.2409999999999997</v>
      </c>
      <c r="K61" s="887">
        <f>IFERROR(VLOOKUP(年度マスタ!$K$4&amp;"_"&amp;K$54,データシート1!$A:$CE,MATCH("bc_"&amp;$C61,データシート1!$A$1:$CE$1,0),0),0)</f>
        <v>6.2270000000000003</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1</v>
      </c>
      <c r="BF63" s="953">
        <f>VLOOKUP(BF$13&amp;"_"&amp;$AW$8,データシート2!$A:$SI,MATCH($AW$5&amp;"_"&amp;$BA63,データシート2!$A$1:$SI$1,0),0)</f>
        <v>2.2799999999999998</v>
      </c>
      <c r="BG63" s="953">
        <f t="shared" si="29"/>
        <v>2.2799999999999998</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f t="shared" si="31"/>
        <v>0.56444005941474296</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さいたま市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2272</v>
      </c>
      <c r="AE4" s="1118" t="s">
        <v>2273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2271</v>
      </c>
      <c r="D5" s="171"/>
      <c r="E5" s="172"/>
      <c r="F5" s="171"/>
      <c r="G5" s="1133"/>
      <c r="H5" s="1133"/>
      <c r="I5" s="1133"/>
      <c r="J5" s="1019" t="s">
        <v>182</v>
      </c>
      <c r="K5" s="1019" t="s">
        <v>155</v>
      </c>
      <c r="L5" s="1019" t="s">
        <v>156</v>
      </c>
      <c r="M5" s="1019" t="s">
        <v>183</v>
      </c>
      <c r="N5" s="1019" t="s">
        <v>158</v>
      </c>
      <c r="O5" s="1019" t="s">
        <v>159</v>
      </c>
      <c r="P5" s="1019" t="s">
        <v>160</v>
      </c>
      <c r="Q5" s="1019" t="s">
        <v>161</v>
      </c>
      <c r="R5" s="1020" t="s">
        <v>1557</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34593.699999999997</v>
      </c>
      <c r="K6" s="619">
        <f>VLOOKUP(年度マスタ!$K$4&amp;"_"&amp;K$5,データシート1!$A:$BT,MATCH("cb_"&amp;$G6,データシート1!$A$1:$BT$1,0),0)</f>
        <v>40995.9</v>
      </c>
      <c r="L6" s="619">
        <f>VLOOKUP(年度マスタ!$K$4&amp;"_"&amp;L$5,データシート1!$A:$BT,MATCH("cb_"&amp;$G6,データシート1!$A$1:$BT$1,0),0)</f>
        <v>46779.9</v>
      </c>
      <c r="M6" s="619">
        <f>VLOOKUP(年度マスタ!$K$4&amp;"_"&amp;M$5,データシート1!$A:$BT,MATCH("cb_"&amp;$G6,データシート1!$A$1:$BT$1,0),0)</f>
        <v>52568.920000000006</v>
      </c>
      <c r="N6" s="619">
        <f>VLOOKUP(年度マスタ!$K$4&amp;"_"&amp;N$5,データシート1!$A:$BT,MATCH("cb_"&amp;$G6,データシート1!$A$1:$BT$1,0),0)</f>
        <v>59630.070000000393</v>
      </c>
      <c r="O6" s="619">
        <f>VLOOKUP(年度マスタ!$K$4&amp;"_"&amp;O$5,データシート1!$A:$BT,MATCH("cb_"&amp;$G6,データシート1!$A$1:$BT$1,0),0)</f>
        <v>66748.170000000697</v>
      </c>
      <c r="P6" s="619">
        <f>VLOOKUP(年度マスタ!$K$4&amp;"_"&amp;P$5,データシート1!$A:$BT,MATCH("cb_"&amp;$G6,データシート1!$A$1:$BT$1,0),0)</f>
        <v>75000.170000000886</v>
      </c>
      <c r="Q6" s="619">
        <f>VLOOKUP(年度マスタ!$K$4&amp;"_"&amp;Q$5,データシート1!$A:$BT,MATCH("cb_"&amp;$G6,データシート1!$A$1:$BT$1,0),0)</f>
        <v>85379.06999999941</v>
      </c>
      <c r="R6" s="633">
        <f>VLOOKUP(年度マスタ!$K$4&amp;"_"&amp;R$5,データシート1!$A:$BT,MATCH("cb_"&amp;$G6,データシート1!$A$1:$BT$1,0),0)</f>
        <v>95076.769999997021</v>
      </c>
      <c r="S6" s="568"/>
      <c r="T6" s="190"/>
      <c r="U6" s="581"/>
      <c r="V6" s="195"/>
      <c r="W6" s="195"/>
      <c r="X6" s="195"/>
      <c r="Y6" s="196" t="s">
        <v>372</v>
      </c>
      <c r="Z6" s="663" t="s">
        <v>373</v>
      </c>
      <c r="AA6" s="663"/>
      <c r="AB6" s="663"/>
      <c r="AC6" s="664">
        <f>SUM(AC7:AC8)</f>
        <v>2915558</v>
      </c>
      <c r="AD6" s="664">
        <f>SUM(AD7:AD8)</f>
        <v>3924630.8389999997</v>
      </c>
      <c r="AE6" s="665">
        <f>$AD6*3600/100000000</f>
        <v>141.286710204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39359.4</v>
      </c>
      <c r="K7" s="617">
        <f>VLOOKUP(年度マスタ!$K$4&amp;"_"&amp;K$5,データシート1!$A:$BT,MATCH("cb_"&amp;$G7,データシート1!$A$1:$BT$1,0),0)</f>
        <v>45982.8</v>
      </c>
      <c r="L7" s="617">
        <f>VLOOKUP(年度マスタ!$K$4&amp;"_"&amp;L$5,データシート1!$A:$BT,MATCH("cb_"&amp;$G7,データシート1!$A$1:$BT$1,0),0)</f>
        <v>48490.699999999983</v>
      </c>
      <c r="M7" s="617">
        <f>VLOOKUP(年度マスタ!$K$4&amp;"_"&amp;M$5,データシート1!$A:$BT,MATCH("cb_"&amp;$G7,データシート1!$A$1:$BT$1,0),0)</f>
        <v>51606.9</v>
      </c>
      <c r="N7" s="617">
        <f>VLOOKUP(年度マスタ!$K$4&amp;"_"&amp;N$5,データシート1!$A:$BT,MATCH("cb_"&amp;$G7,データシート1!$A$1:$BT$1,0),0)</f>
        <v>53537.600000000028</v>
      </c>
      <c r="O7" s="617">
        <f>VLOOKUP(年度マスタ!$K$4&amp;"_"&amp;O$5,データシート1!$A:$BT,MATCH("cb_"&amp;$G7,データシート1!$A$1:$BT$1,0),0)</f>
        <v>54954.400000000023</v>
      </c>
      <c r="P7" s="617">
        <f>VLOOKUP(年度マスタ!$K$4&amp;"_"&amp;P$5,データシート1!$A:$BT,MATCH("cb_"&amp;$G7,データシート1!$A$1:$BT$1,0),0)</f>
        <v>55442.200000000033</v>
      </c>
      <c r="Q7" s="617">
        <f>VLOOKUP(年度マスタ!$K$4&amp;"_"&amp;Q$5,データシート1!$A:$BT,MATCH("cb_"&amp;$G7,データシート1!$A$1:$BT$1,0),0)</f>
        <v>56119.100000000028</v>
      </c>
      <c r="R7" s="634">
        <f>VLOOKUP(年度マスタ!$K$4&amp;"_"&amp;R$5,データシート1!$A:$BT,MATCH("cb_"&amp;$G7,データシート1!$A$1:$BT$1,0),0)</f>
        <v>57918.300000000025</v>
      </c>
      <c r="S7" s="568"/>
      <c r="T7" s="190"/>
      <c r="U7" s="581"/>
      <c r="V7" s="195"/>
      <c r="W7" s="195"/>
      <c r="X7" s="195"/>
      <c r="Y7" s="196" t="s">
        <v>375</v>
      </c>
      <c r="Z7" s="212" t="s">
        <v>376</v>
      </c>
      <c r="AA7" s="212"/>
      <c r="AB7" s="212"/>
      <c r="AC7" s="1022">
        <f>VLOOKUP(年度マスタ!$K$4&amp;"_"&amp;年度マスタ!$K$9,データシート3!A:AB,MATCH("ea_"&amp;$Y7&amp;"_設備",データシート3!$A$1:$AB$1,0),0)</f>
        <v>2545574</v>
      </c>
      <c r="AD7" s="1022">
        <f>VLOOKUP(年度マスタ!$K$4&amp;"_"&amp;年度マスタ!$K$9,データシート3!A:AB,MATCH("ea_"&amp;$Y7&amp;"_年間発電",データシート3!$A$1:$AB$1,0),0)/10^3</f>
        <v>3430791.07</v>
      </c>
      <c r="AE7" s="554">
        <f t="shared" ref="AE7:AE16" si="0">$AD7*3600/100000000</f>
        <v>123.50847852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369984</v>
      </c>
      <c r="AD8" s="1022">
        <f>VLOOKUP(年度マスタ!$K$4&amp;"_"&amp;年度マスタ!$K$9,データシート3!A:AB,MATCH("ea_"&amp;$Y8&amp;"_年間発電",データシート3!$A$1:$AB$1,0),0)/10^3</f>
        <v>493839.76899999997</v>
      </c>
      <c r="AE8" s="554">
        <f t="shared" si="0"/>
        <v>17.778231683999998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127</v>
      </c>
      <c r="K9" s="617">
        <f>VLOOKUP(年度マスタ!$K$4&amp;"_"&amp;K$5,データシート1!$A:$BT,MATCH("cb_"&amp;$G9,データシート1!$A$1:$BT$1,0),0)</f>
        <v>127</v>
      </c>
      <c r="L9" s="617">
        <f>VLOOKUP(年度マスタ!$K$4&amp;"_"&amp;L$5,データシート1!$A:$BT,MATCH("cb_"&amp;$G9,データシート1!$A$1:$BT$1,0),0)</f>
        <v>127</v>
      </c>
      <c r="M9" s="617">
        <f>VLOOKUP(年度マスタ!$K$4&amp;"_"&amp;M$5,データシート1!$A:$BT,MATCH("cb_"&amp;$G9,データシート1!$A$1:$BT$1,0),0)</f>
        <v>127</v>
      </c>
      <c r="N9" s="617">
        <f>VLOOKUP(年度マスタ!$K$4&amp;"_"&amp;N$5,データシート1!$A:$BT,MATCH("cb_"&amp;$G9,データシート1!$A$1:$BT$1,0),0)</f>
        <v>127</v>
      </c>
      <c r="O9" s="617">
        <f>VLOOKUP(年度マスタ!$K$4&amp;"_"&amp;O$5,データシート1!$A:$BT,MATCH("cb_"&amp;$G9,データシート1!$A$1:$BT$1,0),0)</f>
        <v>127</v>
      </c>
      <c r="P9" s="617">
        <f>VLOOKUP(年度マスタ!$K$4&amp;"_"&amp;P$5,データシート1!$A:$BT,MATCH("cb_"&amp;$G9,データシート1!$A$1:$BT$1,0),0)</f>
        <v>127</v>
      </c>
      <c r="Q9" s="617">
        <f>VLOOKUP(年度マスタ!$K$4&amp;"_"&amp;Q$5,データシート1!$A:$BT,MATCH("cb_"&amp;$G9,データシート1!$A$1:$BT$1,0),0)</f>
        <v>127</v>
      </c>
      <c r="R9" s="634">
        <f>VLOOKUP(年度マスタ!$K$4&amp;"_"&amp;R$5,データシート1!$A:$BT,MATCH("cb_"&amp;$G9,データシート1!$A$1:$BT$1,0),0)</f>
        <v>127</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4088.7</v>
      </c>
      <c r="K11" s="654">
        <f>VLOOKUP(年度マスタ!$K$4&amp;"_"&amp;K$5,データシート1!$A:$BT,MATCH("cb_"&amp;$G11,データシート1!$A$1:$BT$1,0),0)</f>
        <v>4088.7</v>
      </c>
      <c r="L11" s="654">
        <f>VLOOKUP(年度マスタ!$K$4&amp;"_"&amp;L$5,データシート1!$A:$BT,MATCH("cb_"&amp;$G11,データシート1!$A$1:$BT$1,0),0)</f>
        <v>4088.67</v>
      </c>
      <c r="M11" s="654">
        <f>VLOOKUP(年度マスタ!$K$4&amp;"_"&amp;M$5,データシート1!$A:$BT,MATCH("cb_"&amp;$G11,データシート1!$A$1:$BT$1,0),0)</f>
        <v>6079</v>
      </c>
      <c r="N11" s="654">
        <f>VLOOKUP(年度マスタ!$K$4&amp;"_"&amp;N$5,データシート1!$A:$BT,MATCH("cb_"&amp;$G11,データシート1!$A$1:$BT$1,0),0)</f>
        <v>6078.67</v>
      </c>
      <c r="O11" s="654">
        <f>VLOOKUP(年度マスタ!$K$4&amp;"_"&amp;O$5,データシート1!$A:$BT,MATCH("cb_"&amp;$G11,データシート1!$A$1:$BT$1,0),0)</f>
        <v>6078.67</v>
      </c>
      <c r="P11" s="654">
        <f>VLOOKUP(年度マスタ!$K$4&amp;"_"&amp;P$5,データシート1!$A:$BT,MATCH("cb_"&amp;$G11,データシート1!$A$1:$BT$1,0),0)</f>
        <v>6078.67</v>
      </c>
      <c r="Q11" s="654">
        <f>VLOOKUP(年度マスタ!$K$4&amp;"_"&amp;Q$5,データシート1!$A:$BT,MATCH("cb_"&amp;$G11,データシート1!$A$1:$BT$1,0),0)</f>
        <v>6078.67</v>
      </c>
      <c r="R11" s="655">
        <f>VLOOKUP(年度マスタ!$K$4&amp;"_"&amp;R$5,データシート1!$A:$BT,MATCH("cb_"&amp;$G11,データシート1!$A$1:$BT$1,0),0)</f>
        <v>7765.835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78168.800000000003</v>
      </c>
      <c r="K12" s="651">
        <f t="shared" ref="K12:Q12" si="1">SUM(K6:K11)</f>
        <v>91194.400000000009</v>
      </c>
      <c r="L12" s="651">
        <f t="shared" si="1"/>
        <v>99486.269999999975</v>
      </c>
      <c r="M12" s="651">
        <f t="shared" si="1"/>
        <v>110381.82</v>
      </c>
      <c r="N12" s="651">
        <f t="shared" si="1"/>
        <v>119373.34000000042</v>
      </c>
      <c r="O12" s="651">
        <f t="shared" si="1"/>
        <v>127908.24000000072</v>
      </c>
      <c r="P12" s="651">
        <f t="shared" si="1"/>
        <v>136648.04000000094</v>
      </c>
      <c r="Q12" s="651">
        <f t="shared" si="1"/>
        <v>147703.83999999944</v>
      </c>
      <c r="R12" s="652">
        <f t="shared" ref="R12" si="2">SUM(R6:R11)</f>
        <v>160887.90499999703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1041</v>
      </c>
      <c r="AD13" s="666">
        <f>SUM(AD14:AD16)</f>
        <v>6381.45</v>
      </c>
      <c r="AE13" s="667">
        <f t="shared" si="0"/>
        <v>0.2297322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2276</v>
      </c>
      <c r="S16" s="572"/>
      <c r="T16" s="191"/>
      <c r="U16" s="588"/>
      <c r="W16" s="201"/>
      <c r="X16" s="201"/>
      <c r="Y16" s="196" t="s">
        <v>397</v>
      </c>
      <c r="Z16" s="186" t="s">
        <v>398</v>
      </c>
      <c r="AA16" s="213"/>
      <c r="AB16" s="220"/>
      <c r="AC16" s="1022">
        <f>VLOOKUP(年度マスタ!$K$4&amp;"_"&amp;年度マスタ!$K$9,データシート3!A:AB,MATCH("ea_"&amp;$Y16&amp;"_設備",データシート3!$A$1:$AB$1,0),0)</f>
        <v>1041</v>
      </c>
      <c r="AD16" s="1022">
        <f>VLOOKUP(年度マスタ!$K$4&amp;"_"&amp;年度マスタ!$K$9,データシート3!A:AB,MATCH("ea_"&amp;$Y16&amp;"_年間発電",データシート3!$A$1:$AB$1,0),0)/10^3</f>
        <v>6381.45</v>
      </c>
      <c r="AE16" s="554">
        <f t="shared" si="0"/>
        <v>0.2297322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65.080260050000007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1557</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390.00184587000001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41516.591243999996</v>
      </c>
      <c r="K19" s="615">
        <f>K6*別紙!$C5/100*別紙!$E5/10^3</f>
        <v>49199.999508000001</v>
      </c>
      <c r="L19" s="615">
        <f>L6*別紙!$C5/100*別紙!$E5/10^3</f>
        <v>56141.493587999998</v>
      </c>
      <c r="M19" s="615">
        <f>M6*別紙!$C5/100*別紙!$E5/10^3</f>
        <v>63089.012270400002</v>
      </c>
      <c r="N19" s="615">
        <f>N6*別紙!$C5/100*別紙!$E5/10^3</f>
        <v>71563.239608400458</v>
      </c>
      <c r="O19" s="615">
        <f>O6*別紙!$C5/100*別紙!$E5/10^3</f>
        <v>80105.813780400844</v>
      </c>
      <c r="P19" s="615">
        <f>P6*別紙!$C5/100*別紙!$E5/10^3</f>
        <v>90009.204020401055</v>
      </c>
      <c r="Q19" s="615">
        <f>Q6*別紙!$C5/100*別紙!$E5/10^3</f>
        <v>102465.12948839928</v>
      </c>
      <c r="R19" s="639">
        <f>R6*別紙!$C5/100*別紙!$E5/10^3</f>
        <v>114103.53321239642</v>
      </c>
      <c r="S19" s="572"/>
      <c r="T19" s="191"/>
      <c r="U19" s="588"/>
      <c r="W19" s="201"/>
      <c r="X19" s="201"/>
      <c r="Y19" s="173"/>
      <c r="Z19" s="628" t="s">
        <v>389</v>
      </c>
      <c r="AA19" s="671"/>
      <c r="AB19" s="672"/>
      <c r="AC19" s="673">
        <f>SUM($AC$6,$AC$9,$AC$10,$AC$13)</f>
        <v>2916599</v>
      </c>
      <c r="AD19" s="673">
        <f>SUM($AD$6,$AD$9,$AD$10,$AD$13)</f>
        <v>3931012.2889999999</v>
      </c>
      <c r="AE19" s="674">
        <f>SUM($AE$6,$AE$9,$AE$10,$AE$13,$AE$17,$AE$18)</f>
        <v>596.59854832400003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2271</v>
      </c>
      <c r="D20" s="171"/>
      <c r="E20" s="172"/>
      <c r="F20" s="171"/>
      <c r="G20" s="622" t="s">
        <v>374</v>
      </c>
      <c r="H20" s="623"/>
      <c r="I20" s="642"/>
      <c r="J20" s="640">
        <f>J7*別紙!$C6/100*別紙!$E6/10^3</f>
        <v>52063.039944000004</v>
      </c>
      <c r="K20" s="617">
        <f>K7*別紙!$C6/100*別紙!$E6/10^3</f>
        <v>60824.208527999996</v>
      </c>
      <c r="L20" s="617">
        <f>L7*別紙!$C6/100*別紙!$E6/10^3</f>
        <v>64141.558331999971</v>
      </c>
      <c r="M20" s="617">
        <f>M7*別紙!$C6/100*別紙!$E6/10^3</f>
        <v>68263.543044000005</v>
      </c>
      <c r="N20" s="617">
        <f>N7*別紙!$C6/100*別紙!$E6/10^3</f>
        <v>70817.395776000034</v>
      </c>
      <c r="O20" s="617">
        <f>O7*別紙!$C6/100*別紙!$E6/10^3</f>
        <v>72691.482144000023</v>
      </c>
      <c r="P20" s="617">
        <f>P7*別紙!$C6/100*別紙!$E6/10^3</f>
        <v>73336.724472000045</v>
      </c>
      <c r="Q20" s="617">
        <f>Q7*別紙!$C6/100*別紙!$E6/10^3</f>
        <v>74232.10071600003</v>
      </c>
      <c r="R20" s="634">
        <f>R7*別紙!$C6/100*別紙!$E6/10^3</f>
        <v>76612.010508000036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667.51199999999994</v>
      </c>
      <c r="K22" s="617">
        <f>K9*別紙!$C8/100*別紙!$E8/10^3</f>
        <v>667.51199999999994</v>
      </c>
      <c r="L22" s="617">
        <f>L9*別紙!$C8/100*別紙!$E8/10^3</f>
        <v>667.51199999999994</v>
      </c>
      <c r="M22" s="617">
        <f>M9*別紙!$C8/100*別紙!$E8/10^3</f>
        <v>667.51199999999994</v>
      </c>
      <c r="N22" s="617">
        <f>N9*別紙!$C8/100*別紙!$E8/10^3</f>
        <v>667.51199999999994</v>
      </c>
      <c r="O22" s="617">
        <f>O9*別紙!$C8/100*別紙!$E8/10^3</f>
        <v>667.51199999999994</v>
      </c>
      <c r="P22" s="617">
        <f>P9*別紙!$C8/100*別紙!$E8/10^3</f>
        <v>667.51199999999994</v>
      </c>
      <c r="Q22" s="617">
        <f>Q9*別紙!$C8/100*別紙!$E8/10^3</f>
        <v>667.51199999999994</v>
      </c>
      <c r="R22" s="634">
        <f>R9*別紙!$C8/100*別紙!$E8/10^3</f>
        <v>667.51199999999994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28653.6096</v>
      </c>
      <c r="K24" s="654">
        <f>K11*別紙!$C10/100*別紙!$E10/10^3</f>
        <v>28653.6096</v>
      </c>
      <c r="L24" s="654">
        <f>L11*別紙!$C10/100*別紙!$E10/10^3</f>
        <v>28653.399359999996</v>
      </c>
      <c r="M24" s="654">
        <f>M11*別紙!$C10/100*別紙!$E10/10^3</f>
        <v>42601.631999999998</v>
      </c>
      <c r="N24" s="654">
        <f>N11*別紙!$C10/100*別紙!$E10/10^3</f>
        <v>42599.319360000001</v>
      </c>
      <c r="O24" s="654">
        <f>O11*別紙!$C10/100*別紙!$E10/10^3</f>
        <v>42599.319360000001</v>
      </c>
      <c r="P24" s="654">
        <f>P11*別紙!$C10/100*別紙!$E10/10^3</f>
        <v>42599.319360000001</v>
      </c>
      <c r="Q24" s="654">
        <f>Q11*別紙!$C10/100*別紙!$E10/10^3</f>
        <v>42599.319360000001</v>
      </c>
      <c r="R24" s="655">
        <f>R11*別紙!$C10/100*別紙!$E10/10^3</f>
        <v>54422.97168000001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122900.752788</v>
      </c>
      <c r="K25" s="657">
        <f t="shared" si="3"/>
        <v>139345.32963600001</v>
      </c>
      <c r="L25" s="657">
        <f t="shared" si="3"/>
        <v>149603.96327999997</v>
      </c>
      <c r="M25" s="657">
        <f t="shared" si="3"/>
        <v>174621.69931439997</v>
      </c>
      <c r="N25" s="657">
        <f t="shared" si="3"/>
        <v>185647.46674440047</v>
      </c>
      <c r="O25" s="657">
        <f t="shared" si="3"/>
        <v>196064.12728440083</v>
      </c>
      <c r="P25" s="657">
        <f t="shared" si="3"/>
        <v>206612.75985240107</v>
      </c>
      <c r="Q25" s="657">
        <f t="shared" si="3"/>
        <v>219964.06156439931</v>
      </c>
      <c r="R25" s="658">
        <f t="shared" ref="R25" si="4">SUM(R19:R24)</f>
        <v>245806.02740039647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6879216.467306979</v>
      </c>
      <c r="K26" s="654">
        <f>(VLOOKUP(年度マスタ!$K$4&amp;"_"&amp;K$18,データシート1!$A:$BT,MATCH("da_合計",データシート1!$A$1:$BT$1,0),0))/10^3</f>
        <v>6274571.0658124564</v>
      </c>
      <c r="L26" s="654">
        <f>(VLOOKUP(年度マスタ!$K$4&amp;"_"&amp;L$18,データシート1!$A:$BT,MATCH("da_合計",データシート1!$A$1:$BT$1,0),0))/10^3</f>
        <v>6495680.4769650986</v>
      </c>
      <c r="M26" s="654">
        <f>(VLOOKUP(年度マスタ!$K$4&amp;"_"&amp;M$18,データシート1!$A:$BT,MATCH("da_合計",データシート1!$A$1:$BT$1,0),0))/10^3</f>
        <v>6464128.9193642912</v>
      </c>
      <c r="N26" s="654">
        <f>(VLOOKUP(年度マスタ!$K$4&amp;"_"&amp;N$18,データシート1!$A:$BT,MATCH("da_合計",データシート1!$A$1:$BT$1,0),0))/10^3</f>
        <v>6138829.7387271551</v>
      </c>
      <c r="O26" s="654">
        <f>(VLOOKUP(年度マスタ!$K$4&amp;"_"&amp;O$18,データシート1!$A:$BT,MATCH("da_合計",データシート1!$A$1:$BT$1,0),0))/10^3</f>
        <v>6282108.5365176378</v>
      </c>
      <c r="P26" s="654">
        <f>(VLOOKUP(年度マスタ!$K$4&amp;"_"&amp;P$18,データシート1!$A:$BT,MATCH("da_合計",データシート1!$A$1:$BT$1,0),0))/10^3</f>
        <v>6294693.288143795</v>
      </c>
      <c r="Q26" s="654">
        <f>(VLOOKUP(年度マスタ!$K$4&amp;"_"&amp;Q$18,データシート1!$A:$BT,MATCH("da_合計",データシート1!$A$1:$BT$1,0),0))/10^3</f>
        <v>6373945.3723095385</v>
      </c>
      <c r="R26" s="655">
        <f>Q26</f>
        <v>6373945.3723095385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1.7865516134297807E-2</v>
      </c>
      <c r="K27" s="839">
        <f t="shared" ref="K27:P27" si="5">K25/K26</f>
        <v>2.2207945080937101E-2</v>
      </c>
      <c r="L27" s="839">
        <f t="shared" si="5"/>
        <v>2.303129961680284E-2</v>
      </c>
      <c r="M27" s="839">
        <f t="shared" si="5"/>
        <v>2.7013956790263548E-2</v>
      </c>
      <c r="N27" s="839">
        <f t="shared" si="5"/>
        <v>3.0241507688873161E-2</v>
      </c>
      <c r="O27" s="839">
        <f t="shared" si="5"/>
        <v>3.1209923570197515E-2</v>
      </c>
      <c r="P27" s="839">
        <f t="shared" si="5"/>
        <v>3.2823324409079806E-2</v>
      </c>
      <c r="Q27" s="839">
        <f>Q25/Q26</f>
        <v>3.4509875550548907E-2</v>
      </c>
      <c r="R27" s="840">
        <f>R25/R26</f>
        <v>3.8564187962491274E-2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2274</v>
      </c>
      <c r="AD50" s="1136" t="s">
        <v>2275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3.8564187962491274E-2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0.61673140564987849</v>
      </c>
      <c r="AA52" s="173"/>
      <c r="AB52" s="678" t="s">
        <v>413</v>
      </c>
      <c r="AC52" s="679">
        <f>$AD6</f>
        <v>3924630.8389999997</v>
      </c>
      <c r="AD52" s="680">
        <f>R19+R20</f>
        <v>190715.54372039647</v>
      </c>
      <c r="AE52" s="681">
        <f t="shared" ref="AE52:AE54" si="6">IFERROR(AD52/AC52,"-")</f>
        <v>4.8594517941715765E-2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2442933.0833095387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1558</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667.51199999999994</v>
      </c>
      <c r="AE54" s="681" t="str">
        <f t="shared" si="6"/>
        <v>-</v>
      </c>
      <c r="AF54" s="473"/>
      <c r="AG54" s="41"/>
      <c r="AH54" s="420"/>
      <c r="AI54" s="442" t="s">
        <v>440</v>
      </c>
      <c r="AJ54" s="443">
        <f>VLOOKUP(年度マスタ!$K$4&amp;"_"&amp;AJ$53,データシート1!$A$1:$BT$2000,MATCH("ca_太陽光発電（10kW未満）",データシート1!$A$1:$BT$1,0),0)</f>
        <v>8641</v>
      </c>
      <c r="AK54" s="443">
        <f>VLOOKUP(年度マスタ!$K$4&amp;"_"&amp;AK$53,データシート1!$A$1:$BT$2000,MATCH("ca_太陽光発電（10kW未満）",データシート1!$A$1:$BT$1,0),0)</f>
        <v>10130</v>
      </c>
      <c r="AL54" s="443">
        <f>VLOOKUP(年度マスタ!$K$4&amp;"_"&amp;AL$53,データシート1!$A$1:$BT$2000,MATCH("ca_太陽光発電（10kW未満）",データシート1!$A$1:$BT$1,0),0)</f>
        <v>11414</v>
      </c>
      <c r="AM54" s="443">
        <f>VLOOKUP(年度マスタ!$K$4&amp;"_"&amp;AM$53,データシート1!$A$1:$BT$2000,MATCH("ca_太陽光発電（10kW未満）",データシート1!$A$1:$BT$1,0),0)</f>
        <v>12729</v>
      </c>
      <c r="AN54" s="443">
        <f>VLOOKUP(年度マスタ!$K$4&amp;"_"&amp;AN$53,データシート1!$A$1:$BT$2000,MATCH("ca_太陽光発電（10kW未満）",データシート1!$A$1:$BT$1,0),0)</f>
        <v>14325</v>
      </c>
      <c r="AO54" s="443">
        <f>VLOOKUP(年度マスタ!$K$4&amp;"_"&amp;AO$53,データシート1!$A$1:$BT$2000,MATCH("ca_太陽光発電（10kW未満）",データシート1!$A$1:$BT$1,0),0)</f>
        <v>15921</v>
      </c>
      <c r="AP54" s="443">
        <f>VLOOKUP(年度マスタ!$K$4&amp;"_"&amp;AP$53,データシート1!$A$1:$BT$2000,MATCH("ca_太陽光発電（10kW未満）",データシート1!$A$1:$BT$1,0),0)</f>
        <v>17811</v>
      </c>
      <c r="AQ54" s="443">
        <f>VLOOKUP(年度マスタ!$K$4&amp;"_"&amp;AQ$53,データシート1!$A$1:$BT$2000,MATCH("ca_太陽光発電（10kW未満）",データシート1!$A$1:$BT$1,0),0)</f>
        <v>20292</v>
      </c>
      <c r="AR54" s="443">
        <f>VLOOKUP(年度マスタ!$K$4&amp;"_"&amp;AR$53,データシート1!$A$1:$BT$2000,MATCH("ca_太陽光発電（10kW未満）",データシート1!$A$1:$BT$1,0),0)</f>
        <v>22783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6381.45</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さいたま市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さいたま市</v>
      </c>
      <c r="AZ12" s="1023" t="str">
        <f>年度マスタ!$K4</f>
        <v>11100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14100</v>
      </c>
      <c r="AY21" s="18" t="str">
        <f>IF(IFERROR(比較地域マスタ!$Z6,"")=0,"",IFERROR(比較地域マスタ!$Z6,""))</f>
        <v>横浜市</v>
      </c>
      <c r="BB21" s="110" t="str">
        <f t="shared" ref="BB21:BC68" si="0">AX21</f>
        <v>14100</v>
      </c>
      <c r="BC21" s="1031" t="str">
        <f t="shared" si="0"/>
        <v>横浜市</v>
      </c>
      <c r="BD21" s="34">
        <f>SUM(BE21,BI21:BK21,BQ21)</f>
        <v>19124.371010993</v>
      </c>
      <c r="BE21" s="34">
        <f>SUM(BF21:BH21)</f>
        <v>5837.7105709848229</v>
      </c>
      <c r="BF21" s="34">
        <f>VLOOKUP($AX21&amp;"_"&amp;$BC$14,データシート1!$A:$BT,MATCH($BC$12&amp;"_"&amp;BF$20,データシート1!$A$1:$BT$1,0),0)</f>
        <v>5524.3507758399555</v>
      </c>
      <c r="BG21" s="34">
        <f>VLOOKUP($AX21&amp;"_"&amp;$BC$14,データシート1!$A:$BT,MATCH($BC$12&amp;"_"&amp;BG$20,データシート1!$A$1:$BT$1,0),0)</f>
        <v>219.20068738478895</v>
      </c>
      <c r="BH21" s="34">
        <f>VLOOKUP($AX21&amp;"_"&amp;$BC$14,データシート1!$A:$BT,MATCH($BC$12&amp;"_"&amp;BH$20,データシート1!$A$1:$BT$1,0),0)</f>
        <v>94.159107760078612</v>
      </c>
      <c r="BI21" s="34">
        <f>VLOOKUP($AX21&amp;"_"&amp;$BC$14,データシート1!$A:$BT,MATCH($BC$12&amp;"_"&amp;BI$20,データシート1!$A$1:$BT$1,0),0)</f>
        <v>5409.0341263092141</v>
      </c>
      <c r="BJ21" s="34">
        <f>VLOOKUP($AX21&amp;"_"&amp;$BC$14,データシート1!$A:$BT,MATCH($BC$12&amp;"_"&amp;BJ$20,データシート1!$A$1:$BT$1,0),0)</f>
        <v>4508.6726236051227</v>
      </c>
      <c r="BK21" s="34">
        <f t="shared" ref="BK21:BK68" si="1">SUM(BL21,BO21:BP21)</f>
        <v>3089.3768871421144</v>
      </c>
      <c r="BL21" s="34">
        <f t="shared" ref="BL21:BL67" si="2">SUM(BM21:BN21)</f>
        <v>2634.7612494859209</v>
      </c>
      <c r="BM21" s="34">
        <f>VLOOKUP($AX21&amp;"_"&amp;$BC$14,データシート1!$A:$BT,MATCH($BC$12&amp;"_"&amp;BM$20,データシート1!$A$1:$BT$1,0),0)</f>
        <v>1596.7411237315491</v>
      </c>
      <c r="BN21" s="34">
        <f>VLOOKUP($AX21&amp;"_"&amp;$BC$14,データシート1!$A:$BT,MATCH($BC$12&amp;"_"&amp;BN$20,データシート1!$A$1:$BT$1,0),0)</f>
        <v>1038.0201257543717</v>
      </c>
      <c r="BO21" s="34">
        <f>VLOOKUP($AX21&amp;"_"&amp;$BC$14,データシート1!$A:$BT,MATCH($BC$12&amp;"_"&amp;BO$20,データシート1!$A$1:$BT$1,0),0)</f>
        <v>219.28988925353801</v>
      </c>
      <c r="BP21" s="34">
        <f>VLOOKUP($AX21&amp;"_"&amp;$BC$14,データシート1!$A:$BT,MATCH($BC$12&amp;"_"&amp;BP$20,データシート1!$A$1:$BT$1,0),0)</f>
        <v>235.32574840265539</v>
      </c>
      <c r="BQ21" s="34">
        <f>VLOOKUP($AX21&amp;"_"&amp;$BC$14,データシート1!$A:$BT,MATCH($BC$12&amp;"_"&amp;BQ$20,データシート1!$A$1:$BT$1,0),0)</f>
        <v>279.57680295172457</v>
      </c>
      <c r="BR21" s="35">
        <f t="shared" ref="BR21:BR68" si="3">BD21</f>
        <v>19124.371010993</v>
      </c>
      <c r="BT21" s="111" t="str">
        <f t="shared" ref="BT21:BT68" si="4">AY21</f>
        <v>横浜市</v>
      </c>
      <c r="BU21" s="34">
        <f>BD21</f>
        <v>19124.371010993</v>
      </c>
      <c r="BV21" s="60">
        <f>BE21/$BR21</f>
        <v>0.30524980756905479</v>
      </c>
      <c r="BW21" s="60">
        <f t="shared" ref="BW21:CH42" si="5">BF21/$BR21</f>
        <v>0.28886444279210377</v>
      </c>
      <c r="BX21" s="60">
        <f t="shared" si="5"/>
        <v>1.1461850811134589E-2</v>
      </c>
      <c r="BY21" s="60">
        <f t="shared" si="5"/>
        <v>4.9235139658164138E-3</v>
      </c>
      <c r="BZ21" s="60">
        <f t="shared" si="5"/>
        <v>0.28283461574762447</v>
      </c>
      <c r="CA21" s="60">
        <f t="shared" si="5"/>
        <v>0.23575534175808785</v>
      </c>
      <c r="CB21" s="60">
        <f t="shared" si="5"/>
        <v>0.16154135920947624</v>
      </c>
      <c r="CC21" s="60">
        <f t="shared" si="5"/>
        <v>0.13776982510804758</v>
      </c>
      <c r="CD21" s="60">
        <f t="shared" si="5"/>
        <v>8.3492477886656577E-2</v>
      </c>
      <c r="CE21" s="60">
        <f t="shared" si="5"/>
        <v>5.4277347221391013E-2</v>
      </c>
      <c r="CF21" s="60">
        <f t="shared" si="5"/>
        <v>1.1466515114535615E-2</v>
      </c>
      <c r="CG21" s="60">
        <f t="shared" si="5"/>
        <v>1.2305018986893023E-2</v>
      </c>
      <c r="CH21" s="60">
        <f>BQ21/$BR21</f>
        <v>1.4618875715756574E-2</v>
      </c>
      <c r="CI21" s="112">
        <f t="shared" ref="CI21:CI68" si="6">BR21/$BR21</f>
        <v>1</v>
      </c>
      <c r="CK21" s="113" t="str">
        <f t="shared" ref="CK21:CK68" si="7">AY21</f>
        <v>横浜市</v>
      </c>
      <c r="CL21" s="114">
        <f>CN21+CP21+CR21</f>
        <v>5837.7105709848229</v>
      </c>
      <c r="CM21" s="61">
        <f>IF(IF(CL21=0,0,CW21/CL21)&gt;1,1,IF(CL21=0,0,CW21/CL21))</f>
        <v>0.18468712809414187</v>
      </c>
      <c r="CN21" s="62">
        <f>BF21</f>
        <v>5524.3507758399555</v>
      </c>
      <c r="CO21" s="61">
        <f>IF(IF(CN21=0,0,CX21/CN21)&gt;1,1,IF(CN21=0,0,CX21/CN21))</f>
        <v>0.19447914218239451</v>
      </c>
      <c r="CP21" s="62">
        <f t="shared" ref="CP21:CP68" si="8">BG21</f>
        <v>219.20068738478895</v>
      </c>
      <c r="CQ21" s="61">
        <f>IF(IF(CP21=0,0,CY21/CP21)&gt;1,1,IF(CP21=0,0,CY21/CP21))</f>
        <v>1.7239909441370833E-2</v>
      </c>
      <c r="CR21" s="62">
        <f t="shared" ref="CR21:CR68" si="9">BH21</f>
        <v>94.159107760078612</v>
      </c>
      <c r="CS21" s="61">
        <f>IF(IF(CR21=0,0,CZ21/CR21)&gt;1,1,IF(CR21=0,0,CZ21/CR21))</f>
        <v>0</v>
      </c>
      <c r="CT21" s="62">
        <f t="shared" ref="CT21:CT68" si="10">BI21</f>
        <v>5409.0341263092141</v>
      </c>
      <c r="CU21" s="63">
        <f>IF(IF(CT21=0,0,DA21/CT21)&gt;1,1,IF(CT21=0,0,DA21/CT21))</f>
        <v>0.29680345187532359</v>
      </c>
      <c r="CV21" s="16"/>
      <c r="CW21" s="956">
        <f>SUM(CX21:CZ21)</f>
        <v>1078.1500000000001</v>
      </c>
      <c r="CX21" s="957">
        <f>VLOOKUP($AX21&amp;"_"&amp;$CW$14,データシート1!$A:$BT,MATCH($CW$12&amp;"_"&amp;CX$20,データシート1!$A$1:$BT$1,0),0)</f>
        <v>1074.3710000000001</v>
      </c>
      <c r="CY21" s="957">
        <f>VLOOKUP($AX21&amp;"_"&amp;$CW$14,データシート1!$A:$BT,MATCH($CW$12&amp;"_"&amp;CY$20,データシート1!$A$1:$BT$1,0),0)</f>
        <v>3.7789999999999999</v>
      </c>
      <c r="CZ21" s="957">
        <f>VLOOKUP($AX21&amp;"_"&amp;$CW$14,データシート1!$A:$BT,MATCH($CW$12&amp;"_"&amp;CZ$20,データシート1!$A$1:$BT$1,0),0)</f>
        <v>0</v>
      </c>
      <c r="DA21" s="957">
        <f>VLOOKUP($AX21&amp;"_"&amp;$CW$14,データシート1!$A:$BT,MATCH($CW$12&amp;"_"&amp;DA$20,データシート1!$A$1:$BT$1,0),0)</f>
        <v>1605.4199999999998</v>
      </c>
      <c r="DB21" s="957">
        <f>VLOOKUP($AX21&amp;"_"&amp;$CW$14,データシート1!$A:$BT,MATCH($CW$12&amp;"_"&amp;DB$20,データシート1!$A$1:$BT$1,0),0)</f>
        <v>2691.8530000000001</v>
      </c>
      <c r="DC21" s="957">
        <f>VLOOKUP($AX21&amp;"_"&amp;$CW$14,データシート1!$A:$BT,MATCH($CW$12&amp;"_"&amp;DC$20,データシート1!$A$1:$BT$1,0),0)</f>
        <v>0</v>
      </c>
      <c r="DD21" s="958">
        <f t="shared" ref="DD21:DD68" si="11">SUM(CX21:DC21)</f>
        <v>5375.4229999999998</v>
      </c>
      <c r="DE21" s="16"/>
      <c r="DF21" s="115">
        <f>VLOOKUP($AX21&amp;"_"&amp;$DF$14,データシート1!$A:$BT,MATCH($DF$12&amp;"_"&amp;DF$20,データシート1!$A$1:$BT$1,0),0)</f>
        <v>89</v>
      </c>
      <c r="DG21" s="116">
        <f>VLOOKUP($AX21&amp;"_"&amp;$DF$14,データシート1!$A:$BT,MATCH($DF$12&amp;"_"&amp;DG$20,データシート1!$A$1:$BT$1,0),0)</f>
        <v>1</v>
      </c>
      <c r="DH21" s="116">
        <f>VLOOKUP($AX21&amp;"_"&amp;$DF$14,データシート1!$A:$BT,MATCH($DF$12&amp;"_"&amp;DH$20,データシート1!$A$1:$BT$1,0),0)</f>
        <v>0</v>
      </c>
      <c r="DI21" s="116">
        <f>VLOOKUP($AX21&amp;"_"&amp;$DF$14,データシート1!$A:$BT,MATCH($DF$12&amp;"_"&amp;DI$20,データシート1!$A$1:$BT$1,0),0)</f>
        <v>179</v>
      </c>
      <c r="DJ21" s="116">
        <f>VLOOKUP($AX21&amp;"_"&amp;$DF$14,データシート1!$A:$BT,MATCH($DF$12&amp;"_"&amp;DJ$20,データシート1!$A$1:$BT$1,0),0)</f>
        <v>11</v>
      </c>
      <c r="DK21" s="116">
        <f>VLOOKUP($AX21&amp;"_"&amp;$DF$14,データシート1!$A:$BT,MATCH($DF$12&amp;"_"&amp;DK$20,データシート1!$A$1:$BT$1,0),0)</f>
        <v>0</v>
      </c>
      <c r="DL21" s="117">
        <f t="shared" ref="DL21:DL68" si="12">SUM(DF21:DK21)</f>
        <v>280</v>
      </c>
      <c r="DM21" s="16"/>
      <c r="DN21" s="118">
        <f>IF($DD21=0,0,ROUND(CX21/$DD21,2))</f>
        <v>0.2</v>
      </c>
      <c r="DO21" s="119">
        <f>IF($DD21=0,0,ROUND(CY21/$DD21,2))</f>
        <v>0</v>
      </c>
      <c r="DP21" s="119">
        <f t="shared" ref="DP21:DR36" si="13">IF($DD21=0,0,ROUND(CZ21/$DD21,2))</f>
        <v>0</v>
      </c>
      <c r="DQ21" s="119">
        <f t="shared" si="13"/>
        <v>0.3</v>
      </c>
      <c r="DR21" s="119">
        <f t="shared" si="13"/>
        <v>0.5</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27100</v>
      </c>
      <c r="AY22" s="18" t="str">
        <f>IF(IFERROR(比較地域マスタ!$Z7,"")=0,"",IFERROR(比較地域マスタ!$Z7,""))</f>
        <v>大阪市</v>
      </c>
      <c r="BB22" s="110" t="str">
        <f t="shared" si="0"/>
        <v>27100</v>
      </c>
      <c r="BC22" s="1031" t="str">
        <f t="shared" si="0"/>
        <v>大阪市</v>
      </c>
      <c r="BD22" s="34">
        <f t="shared" ref="BD22:BD68" si="14">SUM(BE22,BI22:BK22,BQ22)</f>
        <v>13736.755595075883</v>
      </c>
      <c r="BE22" s="34">
        <f t="shared" ref="BE22:BE67" si="15">SUM(BF22:BH22)</f>
        <v>2203.971808732028</v>
      </c>
      <c r="BF22" s="34">
        <f>VLOOKUP($AX22&amp;"_"&amp;$BC$14,データシート1!$A:$BT,MATCH($BC$12&amp;"_"&amp;BF$20,データシート1!$A$1:$BT$1,0),0)</f>
        <v>1952.900934434552</v>
      </c>
      <c r="BG22" s="34">
        <f>VLOOKUP($AX22&amp;"_"&amp;$BC$14,データシート1!$A:$BT,MATCH($BC$12&amp;"_"&amp;BG$20,データシート1!$A$1:$BT$1,0),0)</f>
        <v>206.25031615340157</v>
      </c>
      <c r="BH22" s="34">
        <f>VLOOKUP($AX22&amp;"_"&amp;$BC$14,データシート1!$A:$BT,MATCH($BC$12&amp;"_"&amp;BH$20,データシート1!$A$1:$BT$1,0),0)</f>
        <v>44.820558144074347</v>
      </c>
      <c r="BI22" s="34">
        <f>VLOOKUP($AX22&amp;"_"&amp;$BC$14,データシート1!$A:$BT,MATCH($BC$12&amp;"_"&amp;BI$20,データシート1!$A$1:$BT$1,0),0)</f>
        <v>5865.0584682914105</v>
      </c>
      <c r="BJ22" s="34">
        <f>VLOOKUP($AX22&amp;"_"&amp;$BC$14,データシート1!$A:$BT,MATCH($BC$12&amp;"_"&amp;BJ$20,データシート1!$A$1:$BT$1,0),0)</f>
        <v>3039.0489472098757</v>
      </c>
      <c r="BK22" s="34">
        <f t="shared" si="1"/>
        <v>2251.8343521593588</v>
      </c>
      <c r="BL22" s="34">
        <f t="shared" si="2"/>
        <v>1864.6841987325854</v>
      </c>
      <c r="BM22" s="34">
        <f>VLOOKUP($AX22&amp;"_"&amp;$BC$14,データシート1!$A:$BT,MATCH($BC$12&amp;"_"&amp;BM$20,データシート1!$A$1:$BT$1,0),0)</f>
        <v>872.20085001416749</v>
      </c>
      <c r="BN22" s="34">
        <f>VLOOKUP($AX22&amp;"_"&amp;$BC$14,データシート1!$A:$BT,MATCH($BC$12&amp;"_"&amp;BN$20,データシート1!$A$1:$BT$1,0),0)</f>
        <v>992.48334871841791</v>
      </c>
      <c r="BO22" s="34">
        <f>VLOOKUP($AX22&amp;"_"&amp;$BC$14,データシート1!$A:$BT,MATCH($BC$12&amp;"_"&amp;BO$20,データシート1!$A$1:$BT$1,0),0)</f>
        <v>159.52507966995199</v>
      </c>
      <c r="BP22" s="34">
        <f>VLOOKUP($AX22&amp;"_"&amp;$BC$14,データシート1!$A:$BT,MATCH($BC$12&amp;"_"&amp;BP$20,データシート1!$A$1:$BT$1,0),0)</f>
        <v>227.62507375682154</v>
      </c>
      <c r="BQ22" s="34">
        <f>VLOOKUP($AX22&amp;"_"&amp;$BC$14,データシート1!$A:$BT,MATCH($BC$12&amp;"_"&amp;BQ$20,データシート1!$A$1:$BT$1,0),0)</f>
        <v>376.84201868321151</v>
      </c>
      <c r="BR22" s="35">
        <f t="shared" si="3"/>
        <v>13736.755595075883</v>
      </c>
      <c r="BT22" s="121" t="str">
        <f t="shared" si="4"/>
        <v>大阪市</v>
      </c>
      <c r="BU22" s="33">
        <f>BD22</f>
        <v>13736.755595075883</v>
      </c>
      <c r="BV22" s="59">
        <f t="shared" ref="BV22:BZ68" si="16">BE22/$BR22</f>
        <v>0.16044340262718731</v>
      </c>
      <c r="BW22" s="59">
        <f t="shared" si="5"/>
        <v>0.14216609743967451</v>
      </c>
      <c r="BX22" s="59">
        <f t="shared" si="5"/>
        <v>1.5014485387461843E-2</v>
      </c>
      <c r="BY22" s="59">
        <f t="shared" si="5"/>
        <v>3.2628198000509562E-3</v>
      </c>
      <c r="BZ22" s="59">
        <f t="shared" si="5"/>
        <v>0.42696096816294932</v>
      </c>
      <c r="CA22" s="59">
        <f t="shared" si="5"/>
        <v>0.22123484152977591</v>
      </c>
      <c r="CB22" s="59">
        <f t="shared" si="5"/>
        <v>0.16392767102637815</v>
      </c>
      <c r="CC22" s="59">
        <f t="shared" si="5"/>
        <v>0.13574414903334273</v>
      </c>
      <c r="CD22" s="59">
        <f t="shared" si="5"/>
        <v>6.3493948332808595E-2</v>
      </c>
      <c r="CE22" s="59">
        <f t="shared" si="5"/>
        <v>7.2250200700534145E-2</v>
      </c>
      <c r="CF22" s="59">
        <f t="shared" si="5"/>
        <v>1.1613009969190673E-2</v>
      </c>
      <c r="CG22" s="59">
        <f t="shared" si="5"/>
        <v>1.6570512023844748E-2</v>
      </c>
      <c r="CH22" s="59">
        <f t="shared" si="5"/>
        <v>2.7433116653709365E-2</v>
      </c>
      <c r="CI22" s="122">
        <f t="shared" si="6"/>
        <v>1</v>
      </c>
      <c r="CK22" s="123" t="str">
        <f t="shared" si="7"/>
        <v>大阪市</v>
      </c>
      <c r="CL22" s="124">
        <f t="shared" ref="CL22:CL68" si="17">CN22+CP22+CR22</f>
        <v>2203.971808732028</v>
      </c>
      <c r="CM22" s="65">
        <f t="shared" ref="CM22:CM68" si="18">IF(IF(CL22=0,0,CW22/CL22)&gt;1,1,IF(CL22=0,0,CW22/CL22))</f>
        <v>0.62466769971620517</v>
      </c>
      <c r="CN22" s="66">
        <f t="shared" ref="CN22:CN68" si="19">BF22</f>
        <v>1952.900934434552</v>
      </c>
      <c r="CO22" s="65">
        <f t="shared" ref="CO22:CO68" si="20">IF(IF(CN22=0,0,CX22/CN22)&gt;1,1,IF(CN22=0,0,CX22/CN22))</f>
        <v>0.70497687605368864</v>
      </c>
      <c r="CP22" s="66">
        <f t="shared" si="8"/>
        <v>206.25031615340157</v>
      </c>
      <c r="CQ22" s="65">
        <f t="shared" ref="CQ22:CQ68" si="21">IF(IF(CP22=0,0,CY22/CP22)&gt;1,1,IF(CP22=0,0,CY22/CP22))</f>
        <v>0</v>
      </c>
      <c r="CR22" s="66">
        <f t="shared" si="9"/>
        <v>44.820558144074347</v>
      </c>
      <c r="CS22" s="65">
        <f t="shared" ref="CS22:CS68" si="22">IF(IF(CR22=0,0,CZ22/CR22)&gt;1,1,IF(CR22=0,0,CZ22/CR22))</f>
        <v>0</v>
      </c>
      <c r="CT22" s="66">
        <f t="shared" si="10"/>
        <v>5865.0584682914105</v>
      </c>
      <c r="CU22" s="67">
        <f t="shared" ref="CU22:CU68" si="23">IF(IF(CT22=0,0,DA22/CT22)&gt;1,1,IF(CT22=0,0,DA22/CT22))</f>
        <v>0.34942601358192865</v>
      </c>
      <c r="CV22" s="16"/>
      <c r="CW22" s="959">
        <f t="shared" ref="CW22:CW68" si="24">SUM(CX22:CZ22)</f>
        <v>1376.75</v>
      </c>
      <c r="CX22" s="960">
        <f>VLOOKUP($AX22&amp;"_"&amp;$CW$14,データシート1!$A:$BT,MATCH($CW$12&amp;"_"&amp;CX$20,データシート1!$A$1:$BT$1,0),0)</f>
        <v>1376.75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2049.404</v>
      </c>
      <c r="DB22" s="960">
        <f>VLOOKUP($AX22&amp;"_"&amp;$CW$14,データシート1!$A:$BT,MATCH($CW$12&amp;"_"&amp;DB$20,データシート1!$A$1:$BT$1,0),0)</f>
        <v>74.274000000000001</v>
      </c>
      <c r="DC22" s="960">
        <f>VLOOKUP($AX22&amp;"_"&amp;$CW$14,データシート1!$A:$BT,MATCH($CW$12&amp;"_"&amp;DC$20,データシート1!$A$1:$BT$1,0),0)</f>
        <v>0</v>
      </c>
      <c r="DD22" s="961">
        <f t="shared" si="11"/>
        <v>3500.4279999999999</v>
      </c>
      <c r="DE22" s="16"/>
      <c r="DF22" s="125">
        <f>VLOOKUP($AX22&amp;"_"&amp;$DF$14,データシート1!$A:$BT,MATCH($DF$12&amp;"_"&amp;DF$20,データシート1!$A$1:$BT$1,0),0)</f>
        <v>69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253</v>
      </c>
      <c r="DJ22" s="64">
        <f>VLOOKUP($AX22&amp;"_"&amp;$DF$14,データシート1!$A:$BT,MATCH($DF$12&amp;"_"&amp;DJ$20,データシート1!$A$1:$BT$1,0),0)</f>
        <v>11</v>
      </c>
      <c r="DK22" s="64">
        <f>VLOOKUP($AX22&amp;"_"&amp;$DF$14,データシート1!$A:$BT,MATCH($DF$12&amp;"_"&amp;DK$20,データシート1!$A$1:$BT$1,0),0)</f>
        <v>0</v>
      </c>
      <c r="DL22" s="68">
        <f t="shared" si="12"/>
        <v>333</v>
      </c>
      <c r="DM22" s="16"/>
      <c r="DN22" s="126">
        <f>IF($DD22=0,0,ROUND(CX22/$DD22,2))</f>
        <v>0.39</v>
      </c>
      <c r="DO22" s="127">
        <f>IF($DD22=0,0,ROUND(CY22/$DD22,2))</f>
        <v>0</v>
      </c>
      <c r="DP22" s="127">
        <f t="shared" si="13"/>
        <v>0</v>
      </c>
      <c r="DQ22" s="127">
        <f t="shared" si="13"/>
        <v>0.59</v>
      </c>
      <c r="DR22" s="127">
        <f t="shared" si="13"/>
        <v>0.02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23100</v>
      </c>
      <c r="AY23" s="18" t="str">
        <f>IF(IFERROR(比較地域マスタ!$Z8,"")=0,"",IFERROR(比較地域マスタ!$Z8,""))</f>
        <v>名古屋市</v>
      </c>
      <c r="BB23" s="110" t="str">
        <f t="shared" si="0"/>
        <v>23100</v>
      </c>
      <c r="BC23" s="1031" t="str">
        <f t="shared" si="0"/>
        <v>名古屋市</v>
      </c>
      <c r="BD23" s="34">
        <f t="shared" si="14"/>
        <v>12961.637674150878</v>
      </c>
      <c r="BE23" s="34">
        <f t="shared" si="15"/>
        <v>2358.0816112360189</v>
      </c>
      <c r="BF23" s="34">
        <f>VLOOKUP($AX23&amp;"_"&amp;$BC$14,データシート1!$A:$BT,MATCH($BC$12&amp;"_"&amp;BF$20,データシート1!$A$1:$BT$1,0),0)</f>
        <v>2138.0925600615951</v>
      </c>
      <c r="BG23" s="34">
        <f>VLOOKUP($AX23&amp;"_"&amp;$BC$14,データシート1!$A:$BT,MATCH($BC$12&amp;"_"&amp;BG$20,データシート1!$A$1:$BT$1,0),0)</f>
        <v>195.46328151965687</v>
      </c>
      <c r="BH23" s="34">
        <f>VLOOKUP($AX23&amp;"_"&amp;$BC$14,データシート1!$A:$BT,MATCH($BC$12&amp;"_"&amp;BH$20,データシート1!$A$1:$BT$1,0),0)</f>
        <v>24.525769654766819</v>
      </c>
      <c r="BI23" s="34">
        <f>VLOOKUP($AX23&amp;"_"&amp;$BC$14,データシート1!$A:$BT,MATCH($BC$12&amp;"_"&amp;BI$20,データシート1!$A$1:$BT$1,0),0)</f>
        <v>4830.3183874014612</v>
      </c>
      <c r="BJ23" s="34">
        <f>VLOOKUP($AX23&amp;"_"&amp;$BC$14,データシート1!$A:$BT,MATCH($BC$12&amp;"_"&amp;BJ$20,データシート1!$A$1:$BT$1,0),0)</f>
        <v>2910.9616154426308</v>
      </c>
      <c r="BK23" s="34">
        <f t="shared" si="1"/>
        <v>2626.2196156911473</v>
      </c>
      <c r="BL23" s="34">
        <f t="shared" si="2"/>
        <v>2446.2718927214364</v>
      </c>
      <c r="BM23" s="34">
        <f>VLOOKUP($AX23&amp;"_"&amp;$BC$14,データシート1!$A:$BT,MATCH($BC$12&amp;"_"&amp;BM$20,データシート1!$A$1:$BT$1,0),0)</f>
        <v>1479.8513789412495</v>
      </c>
      <c r="BN23" s="34">
        <f>VLOOKUP($AX23&amp;"_"&amp;$BC$14,データシート1!$A:$BT,MATCH($BC$12&amp;"_"&amp;BN$20,データシート1!$A$1:$BT$1,0),0)</f>
        <v>966.42051378018687</v>
      </c>
      <c r="BO23" s="34">
        <f>VLOOKUP($AX23&amp;"_"&amp;$BC$14,データシート1!$A:$BT,MATCH($BC$12&amp;"_"&amp;BO$20,データシート1!$A$1:$BT$1,0),0)</f>
        <v>133.907152428253</v>
      </c>
      <c r="BP23" s="34">
        <f>VLOOKUP($AX23&amp;"_"&amp;$BC$14,データシート1!$A:$BT,MATCH($BC$12&amp;"_"&amp;BP$20,データシート1!$A$1:$BT$1,0),0)</f>
        <v>46.04057054145791</v>
      </c>
      <c r="BQ23" s="34">
        <f>VLOOKUP($AX23&amp;"_"&amp;$BC$14,データシート1!$A:$BT,MATCH($BC$12&amp;"_"&amp;BQ$20,データシート1!$A$1:$BT$1,0),0)</f>
        <v>236.05644437961999</v>
      </c>
      <c r="BR23" s="35">
        <f t="shared" si="3"/>
        <v>12961.637674150878</v>
      </c>
      <c r="BT23" s="121" t="str">
        <f t="shared" si="4"/>
        <v>名古屋市</v>
      </c>
      <c r="BU23" s="33">
        <f t="shared" ref="BU23:BU68" si="25">BD23</f>
        <v>12961.637674150878</v>
      </c>
      <c r="BV23" s="59">
        <f t="shared" si="16"/>
        <v>0.18192775253536764</v>
      </c>
      <c r="BW23" s="59">
        <f t="shared" si="5"/>
        <v>0.16495543339600893</v>
      </c>
      <c r="BX23" s="59">
        <f t="shared" si="5"/>
        <v>1.5080137744435273E-2</v>
      </c>
      <c r="BY23" s="59">
        <f t="shared" si="5"/>
        <v>1.8921813949234244E-3</v>
      </c>
      <c r="BZ23" s="59">
        <f t="shared" si="5"/>
        <v>0.37266266106438573</v>
      </c>
      <c r="CA23" s="59">
        <f t="shared" si="5"/>
        <v>0.22458285662836422</v>
      </c>
      <c r="CB23" s="59">
        <f t="shared" si="5"/>
        <v>0.20261479928022999</v>
      </c>
      <c r="CC23" s="59">
        <f t="shared" si="5"/>
        <v>0.18873169843344603</v>
      </c>
      <c r="CD23" s="59">
        <f t="shared" si="5"/>
        <v>0.11417163603427105</v>
      </c>
      <c r="CE23" s="59">
        <f t="shared" si="5"/>
        <v>7.4560062399174995E-2</v>
      </c>
      <c r="CF23" s="59">
        <f t="shared" si="5"/>
        <v>1.0331036539873448E-2</v>
      </c>
      <c r="CG23" s="59">
        <f t="shared" si="5"/>
        <v>3.5520643069105115E-3</v>
      </c>
      <c r="CH23" s="59">
        <f t="shared" si="5"/>
        <v>1.8211930491652487E-2</v>
      </c>
      <c r="CI23" s="122">
        <f t="shared" si="6"/>
        <v>1</v>
      </c>
      <c r="CK23" s="123" t="str">
        <f t="shared" si="7"/>
        <v>名古屋市</v>
      </c>
      <c r="CL23" s="124">
        <f t="shared" si="17"/>
        <v>2358.0816112360189</v>
      </c>
      <c r="CM23" s="65">
        <f t="shared" si="18"/>
        <v>0.60832584977756465</v>
      </c>
      <c r="CN23" s="66">
        <f t="shared" si="19"/>
        <v>2138.0925600615951</v>
      </c>
      <c r="CO23" s="65">
        <f t="shared" si="20"/>
        <v>0.6709166978059522</v>
      </c>
      <c r="CP23" s="66">
        <f t="shared" si="8"/>
        <v>195.46328151965687</v>
      </c>
      <c r="CQ23" s="65">
        <f t="shared" si="21"/>
        <v>0</v>
      </c>
      <c r="CR23" s="66">
        <f t="shared" si="9"/>
        <v>24.525769654766819</v>
      </c>
      <c r="CS23" s="65">
        <f t="shared" si="22"/>
        <v>0</v>
      </c>
      <c r="CT23" s="66">
        <f t="shared" si="10"/>
        <v>4830.3183874014612</v>
      </c>
      <c r="CU23" s="67">
        <f t="shared" si="23"/>
        <v>0.20339466701873637</v>
      </c>
      <c r="CV23" s="16"/>
      <c r="CW23" s="959">
        <f t="shared" si="24"/>
        <v>1434.482</v>
      </c>
      <c r="CX23" s="962">
        <f>VLOOKUP($AX23&amp;"_"&amp;$CW$14,データシート1!$A:$BT,MATCH($CW$12&amp;"_"&amp;CX$20,データシート1!$A$1:$BT$1,0),0)</f>
        <v>1434.482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982.4609999999999</v>
      </c>
      <c r="DB23" s="962">
        <f>VLOOKUP($AX23&amp;"_"&amp;$CW$14,データシート1!$A:$BT,MATCH($CW$12&amp;"_"&amp;DB$20,データシート1!$A$1:$BT$1,0),0)</f>
        <v>1421.479</v>
      </c>
      <c r="DC23" s="962">
        <f>VLOOKUP($AX23&amp;"_"&amp;$CW$14,データシート1!$A:$BT,MATCH($CW$12&amp;"_"&amp;DC$20,データシート1!$A$1:$BT$1,0),0)</f>
        <v>0</v>
      </c>
      <c r="DD23" s="961">
        <f t="shared" si="11"/>
        <v>3838.4219999999996</v>
      </c>
      <c r="DE23" s="16"/>
      <c r="DF23" s="125">
        <f>VLOOKUP($AX23&amp;"_"&amp;$DF$14,データシート1!$A:$BT,MATCH($DF$12&amp;"_"&amp;DF$20,データシート1!$A$1:$BT$1,0),0)</f>
        <v>62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141</v>
      </c>
      <c r="DJ23" s="64">
        <f>VLOOKUP($AX23&amp;"_"&amp;$DF$14,データシート1!$A:$BT,MATCH($DF$12&amp;"_"&amp;DJ$20,データシート1!$A$1:$BT$1,0),0)</f>
        <v>9</v>
      </c>
      <c r="DK23" s="64">
        <f>VLOOKUP($AX23&amp;"_"&amp;$DF$14,データシート1!$A:$BT,MATCH($DF$12&amp;"_"&amp;DK$20,データシート1!$A$1:$BT$1,0),0)</f>
        <v>0</v>
      </c>
      <c r="DL23" s="68">
        <f t="shared" si="12"/>
        <v>212</v>
      </c>
      <c r="DM23" s="16"/>
      <c r="DN23" s="126">
        <f t="shared" ref="DN23:DN67" si="26">IF($DD23=0,0,ROUND(CX23/$DD23,2))</f>
        <v>0.37</v>
      </c>
      <c r="DO23" s="127">
        <f t="shared" ref="DO23:DO67" si="27">IF($DD23=0,0,ROUND(CY23/$DD23,2))</f>
        <v>0</v>
      </c>
      <c r="DP23" s="127">
        <f t="shared" si="13"/>
        <v>0</v>
      </c>
      <c r="DQ23" s="127">
        <f t="shared" si="13"/>
        <v>0.26</v>
      </c>
      <c r="DR23" s="127">
        <f t="shared" si="13"/>
        <v>0.37</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01100</v>
      </c>
      <c r="AY24" s="18" t="str">
        <f>IF(IFERROR(比較地域マスタ!$Z9,"")=0,"",IFERROR(比較地域マスタ!$Z9,""))</f>
        <v>札幌市</v>
      </c>
      <c r="BB24" s="110" t="str">
        <f t="shared" si="0"/>
        <v>01100</v>
      </c>
      <c r="BC24" s="1031" t="str">
        <f t="shared" si="0"/>
        <v>札幌市</v>
      </c>
      <c r="BD24" s="34">
        <f t="shared" si="14"/>
        <v>12151.968084765485</v>
      </c>
      <c r="BE24" s="34">
        <f t="shared" si="15"/>
        <v>1420.280075666391</v>
      </c>
      <c r="BF24" s="34">
        <f>VLOOKUP($AX24&amp;"_"&amp;$BC$14,データシート1!$A:$BT,MATCH($BC$12&amp;"_"&amp;BF$20,データシート1!$A$1:$BT$1,0),0)</f>
        <v>1186.4881188997633</v>
      </c>
      <c r="BG24" s="34">
        <f>VLOOKUP($AX24&amp;"_"&amp;$BC$14,データシート1!$A:$BT,MATCH($BC$12&amp;"_"&amp;BG$20,データシート1!$A$1:$BT$1,0),0)</f>
        <v>181.51427215232718</v>
      </c>
      <c r="BH24" s="34">
        <f>VLOOKUP($AX24&amp;"_"&amp;$BC$14,データシート1!$A:$BT,MATCH($BC$12&amp;"_"&amp;BH$20,データシート1!$A$1:$BT$1,0),0)</f>
        <v>52.277684614300711</v>
      </c>
      <c r="BI24" s="34">
        <f>VLOOKUP($AX24&amp;"_"&amp;$BC$14,データシート1!$A:$BT,MATCH($BC$12&amp;"_"&amp;BI$20,データシート1!$A$1:$BT$1,0),0)</f>
        <v>3750.3078693538882</v>
      </c>
      <c r="BJ24" s="34">
        <f>VLOOKUP($AX24&amp;"_"&amp;$BC$14,データシート1!$A:$BT,MATCH($BC$12&amp;"_"&amp;BJ$20,データシート1!$A$1:$BT$1,0),0)</f>
        <v>4774.2451816333632</v>
      </c>
      <c r="BK24" s="34">
        <f t="shared" si="1"/>
        <v>2022.3809375288233</v>
      </c>
      <c r="BL24" s="34">
        <f t="shared" si="2"/>
        <v>1907.9032044421074</v>
      </c>
      <c r="BM24" s="34">
        <f>VLOOKUP($AX24&amp;"_"&amp;$BC$14,データシート1!$A:$BT,MATCH($BC$12&amp;"_"&amp;BM$20,データシート1!$A$1:$BT$1,0),0)</f>
        <v>1180.58329636999</v>
      </c>
      <c r="BN24" s="34">
        <f>VLOOKUP($AX24&amp;"_"&amp;$BC$14,データシート1!$A:$BT,MATCH($BC$12&amp;"_"&amp;BN$20,データシート1!$A$1:$BT$1,0),0)</f>
        <v>727.31990807211753</v>
      </c>
      <c r="BO24" s="34">
        <f>VLOOKUP($AX24&amp;"_"&amp;$BC$14,データシート1!$A:$BT,MATCH($BC$12&amp;"_"&amp;BO$20,データシート1!$A$1:$BT$1,0),0)</f>
        <v>114.477733086716</v>
      </c>
      <c r="BP24" s="34">
        <f>VLOOKUP($AX24&amp;"_"&amp;$BC$14,データシート1!$A:$BT,MATCH($BC$12&amp;"_"&amp;BP$20,データシート1!$A$1:$BT$1,0),0)</f>
        <v>0</v>
      </c>
      <c r="BQ24" s="34">
        <f>VLOOKUP($AX24&amp;"_"&amp;$BC$14,データシート1!$A:$BT,MATCH($BC$12&amp;"_"&amp;BQ$20,データシート1!$A$1:$BT$1,0),0)</f>
        <v>184.75402058302001</v>
      </c>
      <c r="BR24" s="35">
        <f t="shared" si="3"/>
        <v>12151.968084765485</v>
      </c>
      <c r="BT24" s="121" t="str">
        <f t="shared" si="4"/>
        <v>札幌市</v>
      </c>
      <c r="BU24" s="33">
        <f t="shared" si="25"/>
        <v>12151.968084765485</v>
      </c>
      <c r="BV24" s="59">
        <f t="shared" si="16"/>
        <v>0.11687654754845418</v>
      </c>
      <c r="BW24" s="59">
        <f t="shared" si="5"/>
        <v>9.7637527569482643E-2</v>
      </c>
      <c r="BX24" s="59">
        <f t="shared" si="5"/>
        <v>1.4937026733956414E-2</v>
      </c>
      <c r="BY24" s="59">
        <f t="shared" si="5"/>
        <v>4.3019932450151423E-3</v>
      </c>
      <c r="BZ24" s="59">
        <f t="shared" si="5"/>
        <v>0.3086173238107433</v>
      </c>
      <c r="CA24" s="59">
        <f t="shared" si="5"/>
        <v>0.39287835092479167</v>
      </c>
      <c r="CB24" s="59">
        <f t="shared" si="5"/>
        <v>0.1664241482056075</v>
      </c>
      <c r="CC24" s="59">
        <f t="shared" si="5"/>
        <v>0.15700363851629776</v>
      </c>
      <c r="CD24" s="59">
        <f t="shared" si="5"/>
        <v>9.7151612655241221E-2</v>
      </c>
      <c r="CE24" s="59">
        <f t="shared" si="5"/>
        <v>5.9852025861056542E-2</v>
      </c>
      <c r="CF24" s="59">
        <f t="shared" si="5"/>
        <v>9.4205096893097418E-3</v>
      </c>
      <c r="CG24" s="59">
        <f t="shared" si="5"/>
        <v>0</v>
      </c>
      <c r="CH24" s="59">
        <f t="shared" si="5"/>
        <v>1.5203629510403334E-2</v>
      </c>
      <c r="CI24" s="122">
        <f t="shared" si="6"/>
        <v>1</v>
      </c>
      <c r="CK24" s="123" t="str">
        <f t="shared" si="7"/>
        <v>札幌市</v>
      </c>
      <c r="CL24" s="124">
        <f t="shared" si="17"/>
        <v>1420.280075666391</v>
      </c>
      <c r="CM24" s="65">
        <f t="shared" si="18"/>
        <v>0.11445770646590701</v>
      </c>
      <c r="CN24" s="66">
        <f t="shared" si="19"/>
        <v>1186.4881188997633</v>
      </c>
      <c r="CO24" s="65">
        <f t="shared" si="20"/>
        <v>0.1332301583825253</v>
      </c>
      <c r="CP24" s="66">
        <f t="shared" si="8"/>
        <v>181.51427215232718</v>
      </c>
      <c r="CQ24" s="65">
        <f t="shared" si="21"/>
        <v>2.4714310047395823E-2</v>
      </c>
      <c r="CR24" s="66">
        <f t="shared" si="9"/>
        <v>52.277684614300711</v>
      </c>
      <c r="CS24" s="65">
        <f t="shared" si="22"/>
        <v>0</v>
      </c>
      <c r="CT24" s="66">
        <f t="shared" si="10"/>
        <v>3750.3078693538882</v>
      </c>
      <c r="CU24" s="67">
        <f t="shared" si="23"/>
        <v>0.17322764493783396</v>
      </c>
      <c r="CV24" s="16"/>
      <c r="CW24" s="959">
        <f t="shared" si="24"/>
        <v>162.56199999999998</v>
      </c>
      <c r="CX24" s="962">
        <f>VLOOKUP($AX24&amp;"_"&amp;$CW$14,データシート1!$A:$BT,MATCH($CW$12&amp;"_"&amp;CX$20,データシート1!$A$1:$BT$1,0),0)</f>
        <v>158.07599999999999</v>
      </c>
      <c r="CY24" s="962">
        <f>VLOOKUP($AX24&amp;"_"&amp;$CW$14,データシート1!$A:$BT,MATCH($CW$12&amp;"_"&amp;CY$20,データシート1!$A$1:$BT$1,0),0)</f>
        <v>4.4859999999999998</v>
      </c>
      <c r="CZ24" s="962">
        <f>VLOOKUP($AX24&amp;"_"&amp;$CW$14,データシート1!$A:$BT,MATCH($CW$12&amp;"_"&amp;CZ$20,データシート1!$A$1:$BT$1,0),0)</f>
        <v>0</v>
      </c>
      <c r="DA24" s="962">
        <f>VLOOKUP($AX24&amp;"_"&amp;$CW$14,データシート1!$A:$BT,MATCH($CW$12&amp;"_"&amp;DA$20,データシート1!$A$1:$BT$1,0),0)</f>
        <v>649.65699999999993</v>
      </c>
      <c r="DB24" s="962">
        <f>VLOOKUP($AX24&amp;"_"&amp;$CW$14,データシート1!$A:$BT,MATCH($CW$12&amp;"_"&amp;DB$20,データシート1!$A$1:$BT$1,0),0)</f>
        <v>26.794</v>
      </c>
      <c r="DC24" s="962">
        <f>VLOOKUP($AX24&amp;"_"&amp;$CW$14,データシート1!$A:$BT,MATCH($CW$12&amp;"_"&amp;DC$20,データシート1!$A$1:$BT$1,0),0)</f>
        <v>0</v>
      </c>
      <c r="DD24" s="961">
        <f t="shared" si="11"/>
        <v>839.01299999999992</v>
      </c>
      <c r="DE24" s="16"/>
      <c r="DF24" s="125">
        <f>VLOOKUP($AX24&amp;"_"&amp;$DF$14,データシート1!$A:$BT,MATCH($DF$12&amp;"_"&amp;DF$20,データシート1!$A$1:$BT$1,0),0)</f>
        <v>16</v>
      </c>
      <c r="DG24" s="64">
        <f>VLOOKUP($AX24&amp;"_"&amp;$DF$14,データシート1!$A:$BT,MATCH($DF$12&amp;"_"&amp;DG$20,データシート1!$A$1:$BT$1,0),0)</f>
        <v>1</v>
      </c>
      <c r="DH24" s="64">
        <f>VLOOKUP($AX24&amp;"_"&amp;$DF$14,データシート1!$A:$BT,MATCH($DF$12&amp;"_"&amp;DH$20,データシート1!$A$1:$BT$1,0),0)</f>
        <v>0</v>
      </c>
      <c r="DI24" s="64">
        <f>VLOOKUP($AX24&amp;"_"&amp;$DF$14,データシート1!$A:$BT,MATCH($DF$12&amp;"_"&amp;DI$20,データシート1!$A$1:$BT$1,0),0)</f>
        <v>109</v>
      </c>
      <c r="DJ24" s="64">
        <f>VLOOKUP($AX24&amp;"_"&amp;$DF$14,データシート1!$A:$BT,MATCH($DF$12&amp;"_"&amp;DJ$20,データシート1!$A$1:$BT$1,0),0)</f>
        <v>11</v>
      </c>
      <c r="DK24" s="64">
        <f>VLOOKUP($AX24&amp;"_"&amp;$DF$14,データシート1!$A:$BT,MATCH($DF$12&amp;"_"&amp;DK$20,データシート1!$A$1:$BT$1,0),0)</f>
        <v>0</v>
      </c>
      <c r="DL24" s="68">
        <f t="shared" si="12"/>
        <v>137</v>
      </c>
      <c r="DM24" s="16"/>
      <c r="DN24" s="126">
        <f t="shared" si="26"/>
        <v>0.19</v>
      </c>
      <c r="DO24" s="127">
        <f t="shared" si="27"/>
        <v>0.01</v>
      </c>
      <c r="DP24" s="127">
        <f t="shared" si="13"/>
        <v>0</v>
      </c>
      <c r="DQ24" s="127">
        <f t="shared" si="13"/>
        <v>0.77</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40130</v>
      </c>
      <c r="AY25" s="18" t="str">
        <f>IF(IFERROR(比較地域マスタ!$Z10,"")=0,"",IFERROR(比較地域マスタ!$Z10,""))</f>
        <v>福岡市</v>
      </c>
      <c r="BB25" s="110" t="str">
        <f t="shared" si="0"/>
        <v>40130</v>
      </c>
      <c r="BC25" s="1031" t="str">
        <f t="shared" si="0"/>
        <v>福岡市</v>
      </c>
      <c r="BD25" s="34">
        <f t="shared" si="14"/>
        <v>7209.5202497936516</v>
      </c>
      <c r="BE25" s="34">
        <f t="shared" si="15"/>
        <v>1156.6155939917012</v>
      </c>
      <c r="BF25" s="34">
        <f>VLOOKUP($AX25&amp;"_"&amp;$BC$14,データシート1!$A:$BT,MATCH($BC$12&amp;"_"&amp;BF$20,データシート1!$A$1:$BT$1,0),0)</f>
        <v>1014.7008691841589</v>
      </c>
      <c r="BG25" s="34">
        <f>VLOOKUP($AX25&amp;"_"&amp;$BC$14,データシート1!$A:$BT,MATCH($BC$12&amp;"_"&amp;BG$20,データシート1!$A$1:$BT$1,0),0)</f>
        <v>123.49548577045361</v>
      </c>
      <c r="BH25" s="34">
        <f>VLOOKUP($AX25&amp;"_"&amp;$BC$14,データシート1!$A:$BT,MATCH($BC$12&amp;"_"&amp;BH$20,データシート1!$A$1:$BT$1,0),0)</f>
        <v>18.419239037088609</v>
      </c>
      <c r="BI25" s="34">
        <f>VLOOKUP($AX25&amp;"_"&amp;$BC$14,データシート1!$A:$BT,MATCH($BC$12&amp;"_"&amp;BI$20,データシート1!$A$1:$BT$1,0),0)</f>
        <v>2728.9855080216998</v>
      </c>
      <c r="BJ25" s="34">
        <f>VLOOKUP($AX25&amp;"_"&amp;$BC$14,データシート1!$A:$BT,MATCH($BC$12&amp;"_"&amp;BJ$20,データシート1!$A$1:$BT$1,0),0)</f>
        <v>1493.3299293631244</v>
      </c>
      <c r="BK25" s="34">
        <f t="shared" si="1"/>
        <v>1650.7907239808173</v>
      </c>
      <c r="BL25" s="34">
        <f t="shared" si="2"/>
        <v>1444.1407911926181</v>
      </c>
      <c r="BM25" s="34">
        <f>VLOOKUP($AX25&amp;"_"&amp;$BC$14,データシート1!$A:$BT,MATCH($BC$12&amp;"_"&amp;BM$20,データシート1!$A$1:$BT$1,0),0)</f>
        <v>877.00811286922249</v>
      </c>
      <c r="BN25" s="34">
        <f>VLOOKUP($AX25&amp;"_"&amp;$BC$14,データシート1!$A:$BT,MATCH($BC$12&amp;"_"&amp;BN$20,データシート1!$A$1:$BT$1,0),0)</f>
        <v>567.13267832339568</v>
      </c>
      <c r="BO25" s="34">
        <f>VLOOKUP($AX25&amp;"_"&amp;$BC$14,データシート1!$A:$BT,MATCH($BC$12&amp;"_"&amp;BO$20,データシート1!$A$1:$BT$1,0),0)</f>
        <v>91.566456982640005</v>
      </c>
      <c r="BP25" s="34">
        <f>VLOOKUP($AX25&amp;"_"&amp;$BC$14,データシート1!$A:$BT,MATCH($BC$12&amp;"_"&amp;BP$20,データシート1!$A$1:$BT$1,0),0)</f>
        <v>115.08347580555939</v>
      </c>
      <c r="BQ25" s="34">
        <f>VLOOKUP($AX25&amp;"_"&amp;$BC$14,データシート1!$A:$BT,MATCH($BC$12&amp;"_"&amp;BQ$20,データシート1!$A$1:$BT$1,0),0)</f>
        <v>179.798494436309</v>
      </c>
      <c r="BR25" s="35">
        <f t="shared" si="3"/>
        <v>7209.5202497936516</v>
      </c>
      <c r="BT25" s="121" t="str">
        <f t="shared" si="4"/>
        <v>福岡市</v>
      </c>
      <c r="BU25" s="33">
        <f t="shared" si="25"/>
        <v>7209.5202497936516</v>
      </c>
      <c r="BV25" s="59">
        <f t="shared" si="16"/>
        <v>0.16042892646356122</v>
      </c>
      <c r="BW25" s="59">
        <f t="shared" si="5"/>
        <v>0.14074457578688421</v>
      </c>
      <c r="BX25" s="59">
        <f t="shared" si="5"/>
        <v>1.7129501200026209E-2</v>
      </c>
      <c r="BY25" s="59">
        <f t="shared" si="5"/>
        <v>2.5548494766507936E-3</v>
      </c>
      <c r="BZ25" s="59">
        <f t="shared" si="5"/>
        <v>0.37852525736366549</v>
      </c>
      <c r="CA25" s="59">
        <f t="shared" si="5"/>
        <v>0.20713305152390216</v>
      </c>
      <c r="CB25" s="59">
        <f t="shared" si="5"/>
        <v>0.22897372734726221</v>
      </c>
      <c r="CC25" s="59">
        <f t="shared" si="5"/>
        <v>0.20031024827677704</v>
      </c>
      <c r="CD25" s="59">
        <f t="shared" si="5"/>
        <v>0.12164583529595106</v>
      </c>
      <c r="CE25" s="59">
        <f t="shared" si="5"/>
        <v>7.8664412980826007E-2</v>
      </c>
      <c r="CF25" s="59">
        <f t="shared" si="5"/>
        <v>1.2700769789121654E-2</v>
      </c>
      <c r="CG25" s="59">
        <f t="shared" si="5"/>
        <v>1.5962709281363525E-2</v>
      </c>
      <c r="CH25" s="59">
        <f t="shared" si="5"/>
        <v>2.4939037301608957E-2</v>
      </c>
      <c r="CI25" s="122">
        <f t="shared" si="6"/>
        <v>1</v>
      </c>
      <c r="CK25" s="123" t="str">
        <f t="shared" si="7"/>
        <v>福岡市</v>
      </c>
      <c r="CL25" s="124">
        <f t="shared" si="17"/>
        <v>1156.6155939917012</v>
      </c>
      <c r="CM25" s="65">
        <f t="shared" si="18"/>
        <v>0.1083531993265683</v>
      </c>
      <c r="CN25" s="66">
        <f t="shared" si="19"/>
        <v>1014.7008691841589</v>
      </c>
      <c r="CO25" s="65">
        <f t="shared" si="20"/>
        <v>0.12350733482741801</v>
      </c>
      <c r="CP25" s="66">
        <f t="shared" si="8"/>
        <v>123.49548577045361</v>
      </c>
      <c r="CQ25" s="65">
        <f t="shared" si="21"/>
        <v>0</v>
      </c>
      <c r="CR25" s="66">
        <f t="shared" si="9"/>
        <v>18.419239037088609</v>
      </c>
      <c r="CS25" s="65">
        <f t="shared" si="22"/>
        <v>0</v>
      </c>
      <c r="CT25" s="66">
        <f t="shared" si="10"/>
        <v>2728.9855080216998</v>
      </c>
      <c r="CU25" s="67">
        <f t="shared" si="23"/>
        <v>0.23566596382045943</v>
      </c>
      <c r="CV25" s="16"/>
      <c r="CW25" s="959">
        <f t="shared" si="24"/>
        <v>125.32299999999999</v>
      </c>
      <c r="CX25" s="962">
        <f>VLOOKUP($AX25&amp;"_"&amp;$CW$14,データシート1!$A:$BT,MATCH($CW$12&amp;"_"&amp;CX$20,データシート1!$A$1:$BT$1,0),0)</f>
        <v>125.32299999999999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643.12900000000002</v>
      </c>
      <c r="DB25" s="962">
        <f>VLOOKUP($AX25&amp;"_"&amp;$CW$14,データシート1!$A:$BT,MATCH($CW$12&amp;"_"&amp;DB$20,データシート1!$A$1:$BT$1,0),0)</f>
        <v>5.3520000000000003</v>
      </c>
      <c r="DC25" s="962">
        <f>VLOOKUP($AX25&amp;"_"&amp;$CW$14,データシート1!$A:$BT,MATCH($CW$12&amp;"_"&amp;DC$20,データシート1!$A$1:$BT$1,0),0)</f>
        <v>0</v>
      </c>
      <c r="DD25" s="961">
        <f t="shared" si="11"/>
        <v>773.80399999999997</v>
      </c>
      <c r="DE25" s="16"/>
      <c r="DF25" s="125">
        <f>VLOOKUP($AX25&amp;"_"&amp;$DF$14,データシート1!$A:$BT,MATCH($DF$12&amp;"_"&amp;DF$20,データシート1!$A$1:$BT$1,0),0)</f>
        <v>18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93</v>
      </c>
      <c r="DJ25" s="64">
        <f>VLOOKUP($AX25&amp;"_"&amp;$DF$14,データシート1!$A:$BT,MATCH($DF$12&amp;"_"&amp;DJ$20,データシート1!$A$1:$BT$1,0),0)</f>
        <v>6</v>
      </c>
      <c r="DK25" s="64">
        <f>VLOOKUP($AX25&amp;"_"&amp;$DF$14,データシート1!$A:$BT,MATCH($DF$12&amp;"_"&amp;DK$20,データシート1!$A$1:$BT$1,0),0)</f>
        <v>0</v>
      </c>
      <c r="DL25" s="68">
        <f t="shared" si="12"/>
        <v>117</v>
      </c>
      <c r="DM25" s="16"/>
      <c r="DN25" s="126">
        <f t="shared" si="26"/>
        <v>0.16</v>
      </c>
      <c r="DO25" s="127">
        <f t="shared" si="27"/>
        <v>0</v>
      </c>
      <c r="DP25" s="127">
        <f t="shared" si="13"/>
        <v>0</v>
      </c>
      <c r="DQ25" s="127">
        <f t="shared" si="13"/>
        <v>0.83</v>
      </c>
      <c r="DR25" s="127">
        <f t="shared" si="13"/>
        <v>0.01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14130</v>
      </c>
      <c r="AY26" s="18" t="str">
        <f>IF(IFERROR(比較地域マスタ!$Z11,"")=0,"",IFERROR(比較地域マスタ!$Z11,""))</f>
        <v>川崎市</v>
      </c>
      <c r="BB26" s="110" t="str">
        <f t="shared" si="0"/>
        <v>14130</v>
      </c>
      <c r="BC26" s="1031" t="str">
        <f t="shared" si="0"/>
        <v>川崎市</v>
      </c>
      <c r="BD26" s="34">
        <f t="shared" si="14"/>
        <v>10335.33981461722</v>
      </c>
      <c r="BE26" s="34">
        <f t="shared" si="15"/>
        <v>5367.0207261575824</v>
      </c>
      <c r="BF26" s="34">
        <f>VLOOKUP($AX26&amp;"_"&amp;$BC$14,データシート1!$A:$BT,MATCH($BC$12&amp;"_"&amp;BF$20,データシート1!$A$1:$BT$1,0),0)</f>
        <v>5263.4595579061934</v>
      </c>
      <c r="BG26" s="34">
        <f>VLOOKUP($AX26&amp;"_"&amp;$BC$14,データシート1!$A:$BT,MATCH($BC$12&amp;"_"&amp;BG$20,データシート1!$A$1:$BT$1,0),0)</f>
        <v>71.371491558272027</v>
      </c>
      <c r="BH26" s="34">
        <f>VLOOKUP($AX26&amp;"_"&amp;$BC$14,データシート1!$A:$BT,MATCH($BC$12&amp;"_"&amp;BH$20,データシート1!$A$1:$BT$1,0),0)</f>
        <v>32.189676693116446</v>
      </c>
      <c r="BI26" s="34">
        <f>VLOOKUP($AX26&amp;"_"&amp;$BC$14,データシート1!$A:$BT,MATCH($BC$12&amp;"_"&amp;BI$20,データシート1!$A$1:$BT$1,0),0)</f>
        <v>1849.8279857373577</v>
      </c>
      <c r="BJ26" s="34">
        <f>VLOOKUP($AX26&amp;"_"&amp;$BC$14,データシート1!$A:$BT,MATCH($BC$12&amp;"_"&amp;BJ$20,データシート1!$A$1:$BT$1,0),0)</f>
        <v>1891.7822069510623</v>
      </c>
      <c r="BK26" s="34">
        <f t="shared" si="1"/>
        <v>1068.8828212359583</v>
      </c>
      <c r="BL26" s="34">
        <f t="shared" si="2"/>
        <v>857.2909154242866</v>
      </c>
      <c r="BM26" s="34">
        <f>VLOOKUP($AX26&amp;"_"&amp;$BC$14,データシート1!$A:$BT,MATCH($BC$12&amp;"_"&amp;BM$20,データシート1!$A$1:$BT$1,0),0)</f>
        <v>498.40999967205221</v>
      </c>
      <c r="BN26" s="34">
        <f>VLOOKUP($AX26&amp;"_"&amp;$BC$14,データシート1!$A:$BT,MATCH($BC$12&amp;"_"&amp;BN$20,データシート1!$A$1:$BT$1,0),0)</f>
        <v>358.88091575223444</v>
      </c>
      <c r="BO26" s="34">
        <f>VLOOKUP($AX26&amp;"_"&amp;$BC$14,データシート1!$A:$BT,MATCH($BC$12&amp;"_"&amp;BO$20,データシート1!$A$1:$BT$1,0),0)</f>
        <v>88.8879484307826</v>
      </c>
      <c r="BP26" s="34">
        <f>VLOOKUP($AX26&amp;"_"&amp;$BC$14,データシート1!$A:$BT,MATCH($BC$12&amp;"_"&amp;BP$20,データシート1!$A$1:$BT$1,0),0)</f>
        <v>122.70395738088925</v>
      </c>
      <c r="BQ26" s="34">
        <f>VLOOKUP($AX26&amp;"_"&amp;$BC$14,データシート1!$A:$BT,MATCH($BC$12&amp;"_"&amp;BQ$20,データシート1!$A$1:$BT$1,0),0)</f>
        <v>157.82607453526001</v>
      </c>
      <c r="BR26" s="35">
        <f t="shared" si="3"/>
        <v>10335.33981461722</v>
      </c>
      <c r="BT26" s="121" t="str">
        <f t="shared" si="4"/>
        <v>川崎市</v>
      </c>
      <c r="BU26" s="33">
        <f t="shared" si="25"/>
        <v>10335.33981461722</v>
      </c>
      <c r="BV26" s="59">
        <f t="shared" si="16"/>
        <v>0.51928826941587647</v>
      </c>
      <c r="BW26" s="59">
        <f t="shared" si="5"/>
        <v>0.50926816653498985</v>
      </c>
      <c r="BX26" s="59">
        <f t="shared" si="5"/>
        <v>6.9055776431590256E-3</v>
      </c>
      <c r="BY26" s="59">
        <f t="shared" si="5"/>
        <v>3.1145252377276214E-3</v>
      </c>
      <c r="BZ26" s="59">
        <f t="shared" si="5"/>
        <v>0.1789808578060641</v>
      </c>
      <c r="CA26" s="59">
        <f t="shared" si="5"/>
        <v>0.18304015551337016</v>
      </c>
      <c r="CB26" s="59">
        <f t="shared" si="5"/>
        <v>0.1034201913442887</v>
      </c>
      <c r="CC26" s="59">
        <f t="shared" si="5"/>
        <v>8.2947530589349783E-2</v>
      </c>
      <c r="CD26" s="59">
        <f t="shared" si="5"/>
        <v>4.8223861877008958E-2</v>
      </c>
      <c r="CE26" s="59">
        <f t="shared" si="5"/>
        <v>3.4723668712340831E-2</v>
      </c>
      <c r="CF26" s="59">
        <f t="shared" si="5"/>
        <v>8.6003895396906845E-3</v>
      </c>
      <c r="CG26" s="59">
        <f t="shared" si="5"/>
        <v>1.1872271215248253E-2</v>
      </c>
      <c r="CH26" s="59">
        <f t="shared" si="5"/>
        <v>1.5270525920400542E-2</v>
      </c>
      <c r="CI26" s="122">
        <f t="shared" si="6"/>
        <v>1</v>
      </c>
      <c r="CK26" s="123" t="str">
        <f t="shared" si="7"/>
        <v>川崎市</v>
      </c>
      <c r="CL26" s="124">
        <f t="shared" si="17"/>
        <v>5367.0207261575824</v>
      </c>
      <c r="CM26" s="65">
        <f t="shared" si="18"/>
        <v>1</v>
      </c>
      <c r="CN26" s="66">
        <f t="shared" si="19"/>
        <v>5263.4595579061934</v>
      </c>
      <c r="CO26" s="65">
        <f t="shared" si="20"/>
        <v>1</v>
      </c>
      <c r="CP26" s="66">
        <f t="shared" si="8"/>
        <v>71.371491558272027</v>
      </c>
      <c r="CQ26" s="65">
        <f t="shared" si="21"/>
        <v>0</v>
      </c>
      <c r="CR26" s="66">
        <f t="shared" si="9"/>
        <v>32.189676693116446</v>
      </c>
      <c r="CS26" s="65">
        <f t="shared" si="22"/>
        <v>0.10994207968409923</v>
      </c>
      <c r="CT26" s="66">
        <f t="shared" si="10"/>
        <v>1849.8279857373577</v>
      </c>
      <c r="CU26" s="67">
        <f t="shared" si="23"/>
        <v>0.41824699699934653</v>
      </c>
      <c r="CV26" s="16"/>
      <c r="CW26" s="959">
        <f t="shared" si="24"/>
        <v>12173.863000000001</v>
      </c>
      <c r="CX26" s="962">
        <f>VLOOKUP($AX26&amp;"_"&amp;$CW$14,データシート1!$A:$BT,MATCH($CW$12&amp;"_"&amp;CX$20,データシート1!$A$1:$BT$1,0),0)</f>
        <v>12170.324000000001</v>
      </c>
      <c r="CY26" s="962">
        <f>VLOOKUP($AX26&amp;"_"&amp;$CW$14,データシート1!$A:$BT,MATCH($CW$12&amp;"_"&amp;CY$20,データシート1!$A$1:$BT$1,0),0)</f>
        <v>0</v>
      </c>
      <c r="CZ26" s="962">
        <f>VLOOKUP($AX26&amp;"_"&amp;$CW$14,データシート1!$A:$BT,MATCH($CW$12&amp;"_"&amp;CZ$20,データシート1!$A$1:$BT$1,0),0)</f>
        <v>3.5390000000000001</v>
      </c>
      <c r="DA26" s="962">
        <f>VLOOKUP($AX26&amp;"_"&amp;$CW$14,データシート1!$A:$BT,MATCH($CW$12&amp;"_"&amp;DA$20,データシート1!$A$1:$BT$1,0),0)</f>
        <v>773.68499999999995</v>
      </c>
      <c r="DB26" s="962">
        <f>VLOOKUP($AX26&amp;"_"&amp;$CW$14,データシート1!$A:$BT,MATCH($CW$12&amp;"_"&amp;DB$20,データシート1!$A$1:$BT$1,0),0)</f>
        <v>2360.451</v>
      </c>
      <c r="DC26" s="962">
        <f>VLOOKUP($AX26&amp;"_"&amp;$CW$14,データシート1!$A:$BT,MATCH($CW$12&amp;"_"&amp;DC$20,データシート1!$A$1:$BT$1,0),0)</f>
        <v>0</v>
      </c>
      <c r="DD26" s="961">
        <f t="shared" si="11"/>
        <v>15307.999</v>
      </c>
      <c r="DE26" s="16"/>
      <c r="DF26" s="125">
        <f>VLOOKUP($AX26&amp;"_"&amp;$DF$14,データシート1!$A:$BT,MATCH($DF$12&amp;"_"&amp;DF$20,データシート1!$A$1:$BT$1,0),0)</f>
        <v>72</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83</v>
      </c>
      <c r="DJ26" s="64">
        <f>VLOOKUP($AX26&amp;"_"&amp;$DF$14,データシート1!$A:$BT,MATCH($DF$12&amp;"_"&amp;DJ$20,データシート1!$A$1:$BT$1,0),0)</f>
        <v>8</v>
      </c>
      <c r="DK26" s="64">
        <f>VLOOKUP($AX26&amp;"_"&amp;$DF$14,データシート1!$A:$BT,MATCH($DF$12&amp;"_"&amp;DK$20,データシート1!$A$1:$BT$1,0),0)</f>
        <v>0</v>
      </c>
      <c r="DL26" s="68">
        <f t="shared" si="12"/>
        <v>164</v>
      </c>
      <c r="DM26" s="16"/>
      <c r="DN26" s="126">
        <f t="shared" si="26"/>
        <v>0.8</v>
      </c>
      <c r="DO26" s="127">
        <f t="shared" si="27"/>
        <v>0</v>
      </c>
      <c r="DP26" s="127">
        <f t="shared" si="13"/>
        <v>0</v>
      </c>
      <c r="DQ26" s="127">
        <f t="shared" si="13"/>
        <v>0.05</v>
      </c>
      <c r="DR26" s="127">
        <f t="shared" si="13"/>
        <v>0.15</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28100</v>
      </c>
      <c r="AY27" s="18" t="str">
        <f>IF(IFERROR(比較地域マスタ!$Z12,"")=0,"",IFERROR(比較地域マスタ!$Z12,""))</f>
        <v>神戸市</v>
      </c>
      <c r="BB27" s="110" t="str">
        <f t="shared" si="0"/>
        <v>28100</v>
      </c>
      <c r="BC27" s="1031" t="str">
        <f t="shared" si="0"/>
        <v>神戸市</v>
      </c>
      <c r="BD27" s="34">
        <f t="shared" si="14"/>
        <v>10768.675344235864</v>
      </c>
      <c r="BE27" s="34">
        <f t="shared" si="15"/>
        <v>5620.2931735793418</v>
      </c>
      <c r="BF27" s="34">
        <f>VLOOKUP($AX27&amp;"_"&amp;$BC$14,データシート1!$A:$BT,MATCH($BC$12&amp;"_"&amp;BF$20,データシート1!$A$1:$BT$1,0),0)</f>
        <v>5534.334151519718</v>
      </c>
      <c r="BG27" s="34">
        <f>VLOOKUP($AX27&amp;"_"&amp;$BC$14,データシート1!$A:$BT,MATCH($BC$12&amp;"_"&amp;BG$20,データシート1!$A$1:$BT$1,0),0)</f>
        <v>53.529006486917829</v>
      </c>
      <c r="BH27" s="34">
        <f>VLOOKUP($AX27&amp;"_"&amp;$BC$14,データシート1!$A:$BT,MATCH($BC$12&amp;"_"&amp;BH$20,データシート1!$A$1:$BT$1,0),0)</f>
        <v>32.430015572706125</v>
      </c>
      <c r="BI27" s="34">
        <f>VLOOKUP($AX27&amp;"_"&amp;$BC$14,データシート1!$A:$BT,MATCH($BC$12&amp;"_"&amp;BI$20,データシート1!$A$1:$BT$1,0),0)</f>
        <v>1903.5432923251938</v>
      </c>
      <c r="BJ27" s="34">
        <f>VLOOKUP($AX27&amp;"_"&amp;$BC$14,データシート1!$A:$BT,MATCH($BC$12&amp;"_"&amp;BJ$20,データシート1!$A$1:$BT$1,0),0)</f>
        <v>1378.7138819169202</v>
      </c>
      <c r="BK27" s="34">
        <f t="shared" si="1"/>
        <v>1555.1967252103816</v>
      </c>
      <c r="BL27" s="34">
        <f t="shared" si="2"/>
        <v>1237.9458416608452</v>
      </c>
      <c r="BM27" s="34">
        <f>VLOOKUP($AX27&amp;"_"&amp;$BC$14,データシート1!$A:$BT,MATCH($BC$12&amp;"_"&amp;BM$20,データシート1!$A$1:$BT$1,0),0)</f>
        <v>725.72679915488857</v>
      </c>
      <c r="BN27" s="34">
        <f>VLOOKUP($AX27&amp;"_"&amp;$BC$14,データシート1!$A:$BT,MATCH($BC$12&amp;"_"&amp;BN$20,データシート1!$A$1:$BT$1,0),0)</f>
        <v>512.21904250595662</v>
      </c>
      <c r="BO27" s="34">
        <f>VLOOKUP($AX27&amp;"_"&amp;$BC$14,データシート1!$A:$BT,MATCH($BC$12&amp;"_"&amp;BO$20,データシート1!$A$1:$BT$1,0),0)</f>
        <v>88.609850638248702</v>
      </c>
      <c r="BP27" s="34">
        <f>VLOOKUP($AX27&amp;"_"&amp;$BC$14,データシート1!$A:$BT,MATCH($BC$12&amp;"_"&amp;BP$20,データシート1!$A$1:$BT$1,0),0)</f>
        <v>228.64103291128774</v>
      </c>
      <c r="BQ27" s="34">
        <f>VLOOKUP($AX27&amp;"_"&amp;$BC$14,データシート1!$A:$BT,MATCH($BC$12&amp;"_"&amp;BQ$20,データシート1!$A$1:$BT$1,0),0)</f>
        <v>310.9282712040262</v>
      </c>
      <c r="BR27" s="35">
        <f t="shared" si="3"/>
        <v>10768.675344235864</v>
      </c>
      <c r="BT27" s="121" t="str">
        <f t="shared" si="4"/>
        <v>神戸市</v>
      </c>
      <c r="BU27" s="33">
        <f t="shared" si="25"/>
        <v>10768.675344235864</v>
      </c>
      <c r="BV27" s="59">
        <f t="shared" si="16"/>
        <v>0.52191128378549456</v>
      </c>
      <c r="BW27" s="59">
        <f t="shared" si="5"/>
        <v>0.51392896290462264</v>
      </c>
      <c r="BX27" s="59">
        <f t="shared" si="5"/>
        <v>4.9708069726115602E-3</v>
      </c>
      <c r="BY27" s="59">
        <f t="shared" si="5"/>
        <v>3.0115139082603042E-3</v>
      </c>
      <c r="BZ27" s="59">
        <f t="shared" si="5"/>
        <v>0.17676670820465407</v>
      </c>
      <c r="CA27" s="59">
        <f t="shared" si="5"/>
        <v>0.12803003506414581</v>
      </c>
      <c r="CB27" s="59">
        <f t="shared" si="5"/>
        <v>0.14441857289743903</v>
      </c>
      <c r="CC27" s="59">
        <f t="shared" si="5"/>
        <v>0.11495804285004088</v>
      </c>
      <c r="CD27" s="59">
        <f t="shared" si="5"/>
        <v>6.7392392839045662E-2</v>
      </c>
      <c r="CE27" s="59">
        <f t="shared" si="5"/>
        <v>4.7565650010995227E-2</v>
      </c>
      <c r="CF27" s="59">
        <f t="shared" si="5"/>
        <v>8.2284819446877266E-3</v>
      </c>
      <c r="CG27" s="59">
        <f t="shared" si="5"/>
        <v>2.1232048102710437E-2</v>
      </c>
      <c r="CH27" s="59">
        <f t="shared" si="5"/>
        <v>2.8873400048266513E-2</v>
      </c>
      <c r="CI27" s="122">
        <f t="shared" si="6"/>
        <v>1</v>
      </c>
      <c r="CK27" s="123" t="str">
        <f t="shared" si="7"/>
        <v>神戸市</v>
      </c>
      <c r="CL27" s="124">
        <f t="shared" si="17"/>
        <v>5620.2931735793418</v>
      </c>
      <c r="CM27" s="65">
        <f t="shared" si="18"/>
        <v>0.16085904633053696</v>
      </c>
      <c r="CN27" s="66">
        <f t="shared" si="19"/>
        <v>5534.334151519718</v>
      </c>
      <c r="CO27" s="65">
        <f t="shared" si="20"/>
        <v>0.1633575015978648</v>
      </c>
      <c r="CP27" s="66">
        <f t="shared" si="8"/>
        <v>53.529006486917829</v>
      </c>
      <c r="CQ27" s="65">
        <f t="shared" si="21"/>
        <v>0</v>
      </c>
      <c r="CR27" s="66">
        <f t="shared" si="9"/>
        <v>32.430015572706125</v>
      </c>
      <c r="CS27" s="65">
        <f t="shared" si="22"/>
        <v>0</v>
      </c>
      <c r="CT27" s="66">
        <f t="shared" si="10"/>
        <v>1903.5432923251938</v>
      </c>
      <c r="CU27" s="67">
        <f t="shared" si="23"/>
        <v>0.41398848304489916</v>
      </c>
      <c r="CV27" s="16"/>
      <c r="CW27" s="959">
        <f t="shared" si="24"/>
        <v>904.07500000000005</v>
      </c>
      <c r="CX27" s="962">
        <f>VLOOKUP($AX27&amp;"_"&amp;$CW$14,データシート1!$A:$BT,MATCH($CW$12&amp;"_"&amp;CX$20,データシート1!$A$1:$BT$1,0),0)</f>
        <v>904.07500000000005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788.04499999999996</v>
      </c>
      <c r="DB27" s="962">
        <f>VLOOKUP($AX27&amp;"_"&amp;$CW$14,データシート1!$A:$BT,MATCH($CW$12&amp;"_"&amp;DB$20,データシート1!$A$1:$BT$1,0),0)</f>
        <v>371.14100000000002</v>
      </c>
      <c r="DC27" s="962">
        <f>VLOOKUP($AX27&amp;"_"&amp;$CW$14,データシート1!$A:$BT,MATCH($CW$12&amp;"_"&amp;DC$20,データシート1!$A$1:$BT$1,0),0)</f>
        <v>0</v>
      </c>
      <c r="DD27" s="961">
        <f t="shared" si="11"/>
        <v>2063.261</v>
      </c>
      <c r="DE27" s="16"/>
      <c r="DF27" s="125">
        <f>VLOOKUP($AX27&amp;"_"&amp;$DF$14,データシート1!$A:$BT,MATCH($DF$12&amp;"_"&amp;DF$20,データシート1!$A$1:$BT$1,0),0)</f>
        <v>79</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94</v>
      </c>
      <c r="DJ27" s="64">
        <f>VLOOKUP($AX27&amp;"_"&amp;$DF$14,データシート1!$A:$BT,MATCH($DF$12&amp;"_"&amp;DJ$20,データシート1!$A$1:$BT$1,0),0)</f>
        <v>8</v>
      </c>
      <c r="DK27" s="64">
        <f>VLOOKUP($AX27&amp;"_"&amp;$DF$14,データシート1!$A:$BT,MATCH($DF$12&amp;"_"&amp;DK$20,データシート1!$A$1:$BT$1,0),0)</f>
        <v>0</v>
      </c>
      <c r="DL27" s="68">
        <f t="shared" si="12"/>
        <v>181</v>
      </c>
      <c r="DM27" s="16"/>
      <c r="DN27" s="126">
        <f t="shared" si="26"/>
        <v>0.44</v>
      </c>
      <c r="DO27" s="127">
        <f t="shared" si="27"/>
        <v>0</v>
      </c>
      <c r="DP27" s="127">
        <f t="shared" si="13"/>
        <v>0</v>
      </c>
      <c r="DQ27" s="127">
        <f t="shared" si="13"/>
        <v>0.38</v>
      </c>
      <c r="DR27" s="127">
        <f t="shared" si="13"/>
        <v>0.18</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26100</v>
      </c>
      <c r="AY28" s="18" t="str">
        <f>IF(IFERROR(比較地域マスタ!$Z13,"")=0,"",IFERROR(比較地域マスタ!$Z13,""))</f>
        <v>京都市</v>
      </c>
      <c r="BB28" s="110" t="str">
        <f t="shared" si="0"/>
        <v>26100</v>
      </c>
      <c r="BC28" s="1031" t="str">
        <f t="shared" si="0"/>
        <v>京都市</v>
      </c>
      <c r="BD28" s="34">
        <f t="shared" si="14"/>
        <v>6033.5534870878701</v>
      </c>
      <c r="BE28" s="34">
        <f t="shared" si="15"/>
        <v>986.95190873764795</v>
      </c>
      <c r="BF28" s="34">
        <f>VLOOKUP($AX28&amp;"_"&amp;$BC$14,データシート1!$A:$BT,MATCH($BC$12&amp;"_"&amp;BF$20,データシート1!$A$1:$BT$1,0),0)</f>
        <v>893.18255003947365</v>
      </c>
      <c r="BG28" s="34">
        <f>VLOOKUP($AX28&amp;"_"&amp;$BC$14,データシート1!$A:$BT,MATCH($BC$12&amp;"_"&amp;BG$20,データシート1!$A$1:$BT$1,0),0)</f>
        <v>63.776404736805617</v>
      </c>
      <c r="BH28" s="34">
        <f>VLOOKUP($AX28&amp;"_"&amp;$BC$14,データシート1!$A:$BT,MATCH($BC$12&amp;"_"&amp;BH$20,データシート1!$A$1:$BT$1,0),0)</f>
        <v>29.992953961368691</v>
      </c>
      <c r="BI28" s="34">
        <f>VLOOKUP($AX28&amp;"_"&amp;$BC$14,データシート1!$A:$BT,MATCH($BC$12&amp;"_"&amp;BI$20,データシート1!$A$1:$BT$1,0),0)</f>
        <v>2070.2863360205874</v>
      </c>
      <c r="BJ28" s="34">
        <f>VLOOKUP($AX28&amp;"_"&amp;$BC$14,データシート1!$A:$BT,MATCH($BC$12&amp;"_"&amp;BJ$20,データシート1!$A$1:$BT$1,0),0)</f>
        <v>1571.544580381011</v>
      </c>
      <c r="BK28" s="34">
        <f t="shared" si="1"/>
        <v>1242.8964229428004</v>
      </c>
      <c r="BL28" s="34">
        <f t="shared" si="2"/>
        <v>1161.8079994794894</v>
      </c>
      <c r="BM28" s="34">
        <f>VLOOKUP($AX28&amp;"_"&amp;$BC$14,データシート1!$A:$BT,MATCH($BC$12&amp;"_"&amp;BM$20,データシート1!$A$1:$BT$1,0),0)</f>
        <v>640.816157479259</v>
      </c>
      <c r="BN28" s="34">
        <f>VLOOKUP($AX28&amp;"_"&amp;$BC$14,データシート1!$A:$BT,MATCH($BC$12&amp;"_"&amp;BN$20,データシート1!$A$1:$BT$1,0),0)</f>
        <v>520.99184200023024</v>
      </c>
      <c r="BO28" s="34">
        <f>VLOOKUP($AX28&amp;"_"&amp;$BC$14,データシート1!$A:$BT,MATCH($BC$12&amp;"_"&amp;BO$20,データシート1!$A$1:$BT$1,0),0)</f>
        <v>81.088423463311003</v>
      </c>
      <c r="BP28" s="34">
        <f>VLOOKUP($AX28&amp;"_"&amp;$BC$14,データシート1!$A:$BT,MATCH($BC$12&amp;"_"&amp;BP$20,データシート1!$A$1:$BT$1,0),0)</f>
        <v>0</v>
      </c>
      <c r="BQ28" s="34">
        <f>VLOOKUP($AX28&amp;"_"&amp;$BC$14,データシート1!$A:$BT,MATCH($BC$12&amp;"_"&amp;BQ$20,データシート1!$A$1:$BT$1,0),0)</f>
        <v>161.87423900582289</v>
      </c>
      <c r="BR28" s="35">
        <f t="shared" si="3"/>
        <v>6033.5534870878701</v>
      </c>
      <c r="BT28" s="121" t="str">
        <f t="shared" si="4"/>
        <v>京都市</v>
      </c>
      <c r="BU28" s="33">
        <f t="shared" si="25"/>
        <v>6033.5534870878701</v>
      </c>
      <c r="BV28" s="59">
        <f t="shared" si="16"/>
        <v>0.16357722043067627</v>
      </c>
      <c r="BW28" s="59">
        <f t="shared" si="5"/>
        <v>0.1480359048694824</v>
      </c>
      <c r="BX28" s="59">
        <f t="shared" si="5"/>
        <v>1.0570289112923348E-2</v>
      </c>
      <c r="BY28" s="59">
        <f t="shared" si="5"/>
        <v>4.9710264482705309E-3</v>
      </c>
      <c r="BZ28" s="59">
        <f t="shared" si="5"/>
        <v>0.34312886103539347</v>
      </c>
      <c r="CA28" s="59">
        <f t="shared" si="5"/>
        <v>0.26046749792542673</v>
      </c>
      <c r="CB28" s="59">
        <f t="shared" si="5"/>
        <v>0.20599741522183665</v>
      </c>
      <c r="CC28" s="59">
        <f t="shared" si="5"/>
        <v>0.1925578354390694</v>
      </c>
      <c r="CD28" s="59">
        <f t="shared" si="5"/>
        <v>0.10620874727482571</v>
      </c>
      <c r="CE28" s="59">
        <f t="shared" si="5"/>
        <v>8.6349088164243651E-2</v>
      </c>
      <c r="CF28" s="59">
        <f t="shared" si="5"/>
        <v>1.3439579782767254E-2</v>
      </c>
      <c r="CG28" s="59">
        <f t="shared" si="5"/>
        <v>0</v>
      </c>
      <c r="CH28" s="59">
        <f t="shared" si="5"/>
        <v>2.6829005386666827E-2</v>
      </c>
      <c r="CI28" s="122">
        <f t="shared" si="6"/>
        <v>1</v>
      </c>
      <c r="CK28" s="123" t="str">
        <f t="shared" si="7"/>
        <v>京都市</v>
      </c>
      <c r="CL28" s="124">
        <f t="shared" si="17"/>
        <v>986.95190873764795</v>
      </c>
      <c r="CM28" s="65">
        <f t="shared" si="18"/>
        <v>0.38607757543867144</v>
      </c>
      <c r="CN28" s="66">
        <f t="shared" si="19"/>
        <v>893.18255003947365</v>
      </c>
      <c r="CO28" s="65">
        <f t="shared" si="20"/>
        <v>0.42660931965493526</v>
      </c>
      <c r="CP28" s="66">
        <f t="shared" si="8"/>
        <v>63.776404736805617</v>
      </c>
      <c r="CQ28" s="65">
        <f t="shared" si="21"/>
        <v>0</v>
      </c>
      <c r="CR28" s="66">
        <f t="shared" si="9"/>
        <v>29.992953961368691</v>
      </c>
      <c r="CS28" s="65">
        <f t="shared" si="22"/>
        <v>0</v>
      </c>
      <c r="CT28" s="66">
        <f t="shared" si="10"/>
        <v>2070.2863360205874</v>
      </c>
      <c r="CU28" s="67">
        <f t="shared" si="23"/>
        <v>0.31355421165932129</v>
      </c>
      <c r="CV28" s="16"/>
      <c r="CW28" s="959">
        <f t="shared" si="24"/>
        <v>381.04</v>
      </c>
      <c r="CX28" s="962">
        <f>VLOOKUP($AX28&amp;"_"&amp;$CW$14,データシート1!$A:$BT,MATCH($CW$12&amp;"_"&amp;CX$20,データシート1!$A$1:$BT$1,0),0)</f>
        <v>381.04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649.14700000000005</v>
      </c>
      <c r="DB28" s="962">
        <f>VLOOKUP($AX28&amp;"_"&amp;$CW$14,データシート1!$A:$BT,MATCH($CW$12&amp;"_"&amp;DB$20,データシート1!$A$1:$BT$1,0),0)</f>
        <v>0</v>
      </c>
      <c r="DC28" s="962">
        <f>VLOOKUP($AX28&amp;"_"&amp;$CW$14,データシート1!$A:$BT,MATCH($CW$12&amp;"_"&amp;DC$20,データシート1!$A$1:$BT$1,0),0)</f>
        <v>0</v>
      </c>
      <c r="DD28" s="961">
        <f t="shared" si="11"/>
        <v>1030.1870000000001</v>
      </c>
      <c r="DE28" s="16"/>
      <c r="DF28" s="125">
        <f>VLOOKUP($AX28&amp;"_"&amp;$DF$14,データシート1!$A:$BT,MATCH($DF$12&amp;"_"&amp;DF$20,データシート1!$A$1:$BT$1,0),0)</f>
        <v>35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69</v>
      </c>
      <c r="DJ28" s="64">
        <f>VLOOKUP($AX28&amp;"_"&amp;$DF$14,データシート1!$A:$BT,MATCH($DF$12&amp;"_"&amp;DJ$20,データシート1!$A$1:$BT$1,0),0)</f>
        <v>0</v>
      </c>
      <c r="DK28" s="64">
        <f>VLOOKUP($AX28&amp;"_"&amp;$DF$14,データシート1!$A:$BT,MATCH($DF$12&amp;"_"&amp;DK$20,データシート1!$A$1:$BT$1,0),0)</f>
        <v>0</v>
      </c>
      <c r="DL28" s="68">
        <f t="shared" si="12"/>
        <v>104</v>
      </c>
      <c r="DM28" s="16"/>
      <c r="DN28" s="126">
        <f t="shared" si="26"/>
        <v>0.37</v>
      </c>
      <c r="DO28" s="127">
        <f t="shared" si="27"/>
        <v>0</v>
      </c>
      <c r="DP28" s="127">
        <f t="shared" si="13"/>
        <v>0</v>
      </c>
      <c r="DQ28" s="127">
        <f t="shared" si="13"/>
        <v>0.63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11100</v>
      </c>
      <c r="AY29" s="18" t="str">
        <f>IF(IFERROR(比較地域マスタ!$Z14,"")=0,"",IFERROR(比較地域マスタ!$Z14,""))</f>
        <v>さいたま市</v>
      </c>
      <c r="BB29" s="110" t="str">
        <f t="shared" si="0"/>
        <v>11100</v>
      </c>
      <c r="BC29" s="1031" t="str">
        <f t="shared" si="0"/>
        <v>さいたま市</v>
      </c>
      <c r="BD29" s="34">
        <f t="shared" si="14"/>
        <v>5334.2915969788764</v>
      </c>
      <c r="BE29" s="34">
        <f t="shared" si="15"/>
        <v>529.18162296978767</v>
      </c>
      <c r="BF29" s="34">
        <f>VLOOKUP($AX29&amp;"_"&amp;$BC$14,データシート1!$A:$BT,MATCH($BC$12&amp;"_"&amp;BF$20,データシート1!$A$1:$BT$1,0),0)</f>
        <v>426.51069281663996</v>
      </c>
      <c r="BG29" s="34">
        <f>VLOOKUP($AX29&amp;"_"&amp;$BC$14,データシート1!$A:$BT,MATCH($BC$12&amp;"_"&amp;BG$20,データシート1!$A$1:$BT$1,0),0)</f>
        <v>81.393609165354917</v>
      </c>
      <c r="BH29" s="34">
        <f>VLOOKUP($AX29&amp;"_"&amp;$BC$14,データシート1!$A:$BT,MATCH($BC$12&amp;"_"&amp;BH$20,データシート1!$A$1:$BT$1,0),0)</f>
        <v>21.277320987792809</v>
      </c>
      <c r="BI29" s="34">
        <f>VLOOKUP($AX29&amp;"_"&amp;$BC$14,データシート1!$A:$BT,MATCH($BC$12&amp;"_"&amp;BI$20,データシート1!$A$1:$BT$1,0),0)</f>
        <v>1860.0694203966154</v>
      </c>
      <c r="BJ29" s="34">
        <f>VLOOKUP($AX29&amp;"_"&amp;$BC$14,データシート1!$A:$BT,MATCH($BC$12&amp;"_"&amp;BJ$20,データシート1!$A$1:$BT$1,0),0)</f>
        <v>1550.936248662362</v>
      </c>
      <c r="BK29" s="34">
        <f t="shared" si="1"/>
        <v>1202.2213551092909</v>
      </c>
      <c r="BL29" s="34">
        <f t="shared" si="2"/>
        <v>1124.4365325696342</v>
      </c>
      <c r="BM29" s="34">
        <f>VLOOKUP($AX29&amp;"_"&amp;$BC$14,データシート1!$A:$BT,MATCH($BC$12&amp;"_"&amp;BM$20,データシート1!$A$1:$BT$1,0),0)</f>
        <v>687.56226961857465</v>
      </c>
      <c r="BN29" s="34">
        <f>VLOOKUP($AX29&amp;"_"&amp;$BC$14,データシート1!$A:$BT,MATCH($BC$12&amp;"_"&amp;BN$20,データシート1!$A$1:$BT$1,0),0)</f>
        <v>436.87426295105951</v>
      </c>
      <c r="BO29" s="34">
        <f>VLOOKUP($AX29&amp;"_"&amp;$BC$14,データシート1!$A:$BT,MATCH($BC$12&amp;"_"&amp;BO$20,データシート1!$A$1:$BT$1,0),0)</f>
        <v>77.784822539656602</v>
      </c>
      <c r="BP29" s="34">
        <f>VLOOKUP($AX29&amp;"_"&amp;$BC$14,データシート1!$A:$BT,MATCH($BC$12&amp;"_"&amp;BP$20,データシート1!$A$1:$BT$1,0),0)</f>
        <v>0</v>
      </c>
      <c r="BQ29" s="34">
        <f>VLOOKUP($AX29&amp;"_"&amp;$BC$14,データシート1!$A:$BT,MATCH($BC$12&amp;"_"&amp;BQ$20,データシート1!$A$1:$BT$1,0),0)</f>
        <v>191.88294984082</v>
      </c>
      <c r="BR29" s="35">
        <f t="shared" si="3"/>
        <v>5334.2915969788764</v>
      </c>
      <c r="BT29" s="121" t="str">
        <f t="shared" si="4"/>
        <v>さいたま市</v>
      </c>
      <c r="BU29" s="33">
        <f t="shared" si="25"/>
        <v>5334.2915969788764</v>
      </c>
      <c r="BV29" s="59">
        <f t="shared" si="16"/>
        <v>9.9203729932854506E-2</v>
      </c>
      <c r="BW29" s="59">
        <f t="shared" si="5"/>
        <v>7.9956388784257329E-2</v>
      </c>
      <c r="BX29" s="59">
        <f t="shared" si="5"/>
        <v>1.5258560145353305E-2</v>
      </c>
      <c r="BY29" s="59">
        <f t="shared" si="5"/>
        <v>3.9887810032438811E-3</v>
      </c>
      <c r="BZ29" s="59">
        <f t="shared" si="5"/>
        <v>0.34870036378402752</v>
      </c>
      <c r="CA29" s="59">
        <f t="shared" si="5"/>
        <v>0.29074830658690437</v>
      </c>
      <c r="CB29" s="59">
        <f t="shared" si="5"/>
        <v>0.22537600977610217</v>
      </c>
      <c r="CC29" s="59">
        <f t="shared" si="5"/>
        <v>0.21079397556865262</v>
      </c>
      <c r="CD29" s="59">
        <f t="shared" si="5"/>
        <v>0.12889476645933298</v>
      </c>
      <c r="CE29" s="59">
        <f t="shared" si="5"/>
        <v>8.1899209109319623E-2</v>
      </c>
      <c r="CF29" s="59">
        <f t="shared" si="5"/>
        <v>1.4582034207449537E-2</v>
      </c>
      <c r="CG29" s="59">
        <f t="shared" si="5"/>
        <v>0</v>
      </c>
      <c r="CH29" s="59">
        <f t="shared" si="5"/>
        <v>3.5971589920111346E-2</v>
      </c>
      <c r="CI29" s="122">
        <f t="shared" si="6"/>
        <v>1</v>
      </c>
      <c r="CK29" s="123" t="str">
        <f t="shared" si="7"/>
        <v>さいたま市</v>
      </c>
      <c r="CL29" s="124">
        <f t="shared" si="17"/>
        <v>529.18162296978767</v>
      </c>
      <c r="CM29" s="65">
        <f t="shared" si="18"/>
        <v>0.41070209275277175</v>
      </c>
      <c r="CN29" s="66">
        <f t="shared" si="19"/>
        <v>426.51069281663996</v>
      </c>
      <c r="CO29" s="65">
        <f t="shared" si="20"/>
        <v>0.50077525275977586</v>
      </c>
      <c r="CP29" s="66">
        <f t="shared" si="8"/>
        <v>81.393609165354917</v>
      </c>
      <c r="CQ29" s="65">
        <f t="shared" si="21"/>
        <v>4.6072413282247995E-2</v>
      </c>
      <c r="CR29" s="66">
        <f t="shared" si="9"/>
        <v>21.277320987792809</v>
      </c>
      <c r="CS29" s="65">
        <f t="shared" si="22"/>
        <v>0</v>
      </c>
      <c r="CT29" s="66">
        <f t="shared" si="10"/>
        <v>1860.0694203966154</v>
      </c>
      <c r="CU29" s="67">
        <f t="shared" si="23"/>
        <v>0.26915823383261023</v>
      </c>
      <c r="CV29" s="16"/>
      <c r="CW29" s="959">
        <f t="shared" si="24"/>
        <v>217.33600000000001</v>
      </c>
      <c r="CX29" s="962">
        <f>VLOOKUP($AX29&amp;"_"&amp;$CW$14,データシート1!$A:$BT,MATCH($CW$12&amp;"_"&amp;CX$20,データシート1!$A$1:$BT$1,0),0)</f>
        <v>213.58600000000001</v>
      </c>
      <c r="CY29" s="962">
        <f>VLOOKUP($AX29&amp;"_"&amp;$CW$14,データシート1!$A:$BT,MATCH($CW$12&amp;"_"&amp;CY$20,データシート1!$A$1:$BT$1,0),0)</f>
        <v>3.75</v>
      </c>
      <c r="CZ29" s="962">
        <f>VLOOKUP($AX29&amp;"_"&amp;$CW$14,データシート1!$A:$BT,MATCH($CW$12&amp;"_"&amp;CZ$20,データシート1!$A$1:$BT$1,0),0)</f>
        <v>0</v>
      </c>
      <c r="DA29" s="962">
        <f>VLOOKUP($AX29&amp;"_"&amp;$CW$14,データシート1!$A:$BT,MATCH($CW$12&amp;"_"&amp;DA$20,データシート1!$A$1:$BT$1,0),0)</f>
        <v>500.65300000000002</v>
      </c>
      <c r="DB29" s="962">
        <f>VLOOKUP($AX29&amp;"_"&amp;$CW$14,データシート1!$A:$BT,MATCH($CW$12&amp;"_"&amp;DB$20,データシート1!$A$1:$BT$1,0),0)</f>
        <v>2.2799999999999998</v>
      </c>
      <c r="DC29" s="962">
        <f>VLOOKUP($AX29&amp;"_"&amp;$CW$14,データシート1!$A:$BT,MATCH($CW$12&amp;"_"&amp;DC$20,データシート1!$A$1:$BT$1,0),0)</f>
        <v>0</v>
      </c>
      <c r="DD29" s="961">
        <f t="shared" si="11"/>
        <v>720.26900000000001</v>
      </c>
      <c r="DE29" s="16"/>
      <c r="DF29" s="125">
        <f>VLOOKUP($AX29&amp;"_"&amp;$DF$14,データシート1!$A:$BT,MATCH($DF$12&amp;"_"&amp;DF$20,データシート1!$A$1:$BT$1,0),0)</f>
        <v>22</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50</v>
      </c>
      <c r="DJ29" s="64">
        <f>VLOOKUP($AX29&amp;"_"&amp;$DF$14,データシート1!$A:$BT,MATCH($DF$12&amp;"_"&amp;DJ$20,データシート1!$A$1:$BT$1,0),0)</f>
        <v>1</v>
      </c>
      <c r="DK29" s="64">
        <f>VLOOKUP($AX29&amp;"_"&amp;$DF$14,データシート1!$A:$BT,MATCH($DF$12&amp;"_"&amp;DK$20,データシート1!$A$1:$BT$1,0),0)</f>
        <v>0</v>
      </c>
      <c r="DL29" s="68">
        <f t="shared" si="12"/>
        <v>74</v>
      </c>
      <c r="DM29" s="16"/>
      <c r="DN29" s="126">
        <f t="shared" si="26"/>
        <v>0.3</v>
      </c>
      <c r="DO29" s="127">
        <f t="shared" si="27"/>
        <v>0.01</v>
      </c>
      <c r="DP29" s="127">
        <f t="shared" si="13"/>
        <v>0</v>
      </c>
      <c r="DQ29" s="127">
        <f t="shared" si="13"/>
        <v>0.7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34100</v>
      </c>
      <c r="AY30" s="18" t="str">
        <f>IF(IFERROR(比較地域マスタ!$Z15,"")=0,"",IFERROR(比較地域マスタ!$Z15,""))</f>
        <v>広島市</v>
      </c>
      <c r="BB30" s="110" t="str">
        <f t="shared" si="0"/>
        <v>34100</v>
      </c>
      <c r="BC30" s="1031" t="str">
        <f t="shared" si="0"/>
        <v>広島市</v>
      </c>
      <c r="BD30" s="34">
        <f t="shared" si="14"/>
        <v>13282.846523726055</v>
      </c>
      <c r="BE30" s="34">
        <f t="shared" si="15"/>
        <v>7702.2079062721205</v>
      </c>
      <c r="BF30" s="34">
        <f>VLOOKUP($AX30&amp;"_"&amp;$BC$14,データシート1!$A:$BT,MATCH($BC$12&amp;"_"&amp;BF$20,データシート1!$A$1:$BT$1,0),0)</f>
        <v>7582.8541335836208</v>
      </c>
      <c r="BG30" s="34">
        <f>VLOOKUP($AX30&amp;"_"&amp;$BC$14,データシート1!$A:$BT,MATCH($BC$12&amp;"_"&amp;BG$20,データシート1!$A$1:$BT$1,0),0)</f>
        <v>94.23259916743649</v>
      </c>
      <c r="BH30" s="34">
        <f>VLOOKUP($AX30&amp;"_"&amp;$BC$14,データシート1!$A:$BT,MATCH($BC$12&amp;"_"&amp;BH$20,データシート1!$A$1:$BT$1,0),0)</f>
        <v>25.121173521063739</v>
      </c>
      <c r="BI30" s="34">
        <f>VLOOKUP($AX30&amp;"_"&amp;$BC$14,データシート1!$A:$BT,MATCH($BC$12&amp;"_"&amp;BI$20,データシート1!$A$1:$BT$1,0),0)</f>
        <v>2423.3957258630244</v>
      </c>
      <c r="BJ30" s="34">
        <f>VLOOKUP($AX30&amp;"_"&amp;$BC$14,データシート1!$A:$BT,MATCH($BC$12&amp;"_"&amp;BJ$20,データシート1!$A$1:$BT$1,0),0)</f>
        <v>1680.2392365377596</v>
      </c>
      <c r="BK30" s="34">
        <f t="shared" si="1"/>
        <v>1358.9757793179401</v>
      </c>
      <c r="BL30" s="34">
        <f t="shared" si="2"/>
        <v>1265.2524883490587</v>
      </c>
      <c r="BM30" s="34">
        <f>VLOOKUP($AX30&amp;"_"&amp;$BC$14,データシート1!$A:$BT,MATCH($BC$12&amp;"_"&amp;BM$20,データシート1!$A$1:$BT$1,0),0)</f>
        <v>764.80330872392574</v>
      </c>
      <c r="BN30" s="34">
        <f>VLOOKUP($AX30&amp;"_"&amp;$BC$14,データシート1!$A:$BT,MATCH($BC$12&amp;"_"&amp;BN$20,データシート1!$A$1:$BT$1,0),0)</f>
        <v>500.44917962513307</v>
      </c>
      <c r="BO30" s="34">
        <f>VLOOKUP($AX30&amp;"_"&amp;$BC$14,データシート1!$A:$BT,MATCH($BC$12&amp;"_"&amp;BO$20,データシート1!$A$1:$BT$1,0),0)</f>
        <v>69.430970374553695</v>
      </c>
      <c r="BP30" s="34">
        <f>VLOOKUP($AX30&amp;"_"&amp;$BC$14,データシート1!$A:$BT,MATCH($BC$12&amp;"_"&amp;BP$20,データシート1!$A$1:$BT$1,0),0)</f>
        <v>24.292320594327702</v>
      </c>
      <c r="BQ30" s="34">
        <f>VLOOKUP($AX30&amp;"_"&amp;$BC$14,データシート1!$A:$BT,MATCH($BC$12&amp;"_"&amp;BQ$20,データシート1!$A$1:$BT$1,0),0)</f>
        <v>118.02787573521</v>
      </c>
      <c r="BR30" s="35">
        <f t="shared" si="3"/>
        <v>13282.846523726055</v>
      </c>
      <c r="BT30" s="121" t="str">
        <f t="shared" si="4"/>
        <v>広島市</v>
      </c>
      <c r="BU30" s="33">
        <f t="shared" si="25"/>
        <v>13282.846523726055</v>
      </c>
      <c r="BV30" s="59">
        <f t="shared" si="16"/>
        <v>0.57986124378643544</v>
      </c>
      <c r="BW30" s="59">
        <f t="shared" si="5"/>
        <v>0.57087568692742119</v>
      </c>
      <c r="BX30" s="59">
        <f t="shared" si="5"/>
        <v>7.0943076093754869E-3</v>
      </c>
      <c r="BY30" s="59">
        <f t="shared" si="5"/>
        <v>1.8912492496387619E-3</v>
      </c>
      <c r="BZ30" s="59">
        <f t="shared" si="5"/>
        <v>0.18244551132427164</v>
      </c>
      <c r="CA30" s="59">
        <f t="shared" si="5"/>
        <v>0.12649692470183152</v>
      </c>
      <c r="CB30" s="59">
        <f t="shared" si="5"/>
        <v>0.10231058357035998</v>
      </c>
      <c r="CC30" s="59">
        <f t="shared" si="5"/>
        <v>9.5254619263201029E-2</v>
      </c>
      <c r="CD30" s="59">
        <f t="shared" si="5"/>
        <v>5.7578268886704406E-2</v>
      </c>
      <c r="CE30" s="59">
        <f t="shared" si="5"/>
        <v>3.767635037649663E-2</v>
      </c>
      <c r="CF30" s="59">
        <f t="shared" si="5"/>
        <v>5.2271153062361199E-3</v>
      </c>
      <c r="CG30" s="59">
        <f t="shared" si="5"/>
        <v>1.8288490009228315E-3</v>
      </c>
      <c r="CH30" s="59">
        <f t="shared" si="5"/>
        <v>8.8857366171013509E-3</v>
      </c>
      <c r="CI30" s="122">
        <f t="shared" si="6"/>
        <v>1</v>
      </c>
      <c r="CK30" s="123" t="str">
        <f t="shared" si="7"/>
        <v>広島市</v>
      </c>
      <c r="CL30" s="124">
        <f t="shared" si="17"/>
        <v>7702.2079062721205</v>
      </c>
      <c r="CM30" s="65">
        <f t="shared" si="18"/>
        <v>3.116002617957905E-2</v>
      </c>
      <c r="CN30" s="66">
        <f t="shared" si="19"/>
        <v>7582.8541335836208</v>
      </c>
      <c r="CO30" s="65">
        <f t="shared" si="20"/>
        <v>3.1650483547753107E-2</v>
      </c>
      <c r="CP30" s="66">
        <f t="shared" si="8"/>
        <v>94.23259916743649</v>
      </c>
      <c r="CQ30" s="65">
        <f t="shared" si="21"/>
        <v>0</v>
      </c>
      <c r="CR30" s="66">
        <f t="shared" si="9"/>
        <v>25.121173521063739</v>
      </c>
      <c r="CS30" s="65">
        <f t="shared" si="22"/>
        <v>0</v>
      </c>
      <c r="CT30" s="66">
        <f t="shared" si="10"/>
        <v>2423.3957258630244</v>
      </c>
      <c r="CU30" s="67">
        <f t="shared" si="23"/>
        <v>0.17846982041943488</v>
      </c>
      <c r="CV30" s="16"/>
      <c r="CW30" s="959">
        <f t="shared" si="24"/>
        <v>240.001</v>
      </c>
      <c r="CX30" s="962">
        <f>VLOOKUP($AX30&amp;"_"&amp;$CW$14,データシート1!$A:$BT,MATCH($CW$12&amp;"_"&amp;CX$20,データシート1!$A$1:$BT$1,0),0)</f>
        <v>240.001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432.50299999999999</v>
      </c>
      <c r="DB30" s="962">
        <f>VLOOKUP($AX30&amp;"_"&amp;$CW$14,データシート1!$A:$BT,MATCH($CW$12&amp;"_"&amp;DB$20,データシート1!$A$1:$BT$1,0),0)</f>
        <v>75.147000000000006</v>
      </c>
      <c r="DC30" s="962">
        <f>VLOOKUP($AX30&amp;"_"&amp;$CW$14,データシート1!$A:$BT,MATCH($CW$12&amp;"_"&amp;DC$20,データシート1!$A$1:$BT$1,0),0)</f>
        <v>0</v>
      </c>
      <c r="DD30" s="961">
        <f t="shared" si="11"/>
        <v>747.65100000000007</v>
      </c>
      <c r="DE30" s="16"/>
      <c r="DF30" s="125">
        <f>VLOOKUP($AX30&amp;"_"&amp;$DF$14,データシート1!$A:$BT,MATCH($DF$12&amp;"_"&amp;DF$20,データシート1!$A$1:$BT$1,0),0)</f>
        <v>32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59</v>
      </c>
      <c r="DJ30" s="64">
        <f>VLOOKUP($AX30&amp;"_"&amp;$DF$14,データシート1!$A:$BT,MATCH($DF$12&amp;"_"&amp;DJ$20,データシート1!$A$1:$BT$1,0),0)</f>
        <v>1</v>
      </c>
      <c r="DK30" s="64">
        <f>VLOOKUP($AX30&amp;"_"&amp;$DF$14,データシート1!$A:$BT,MATCH($DF$12&amp;"_"&amp;DK$20,データシート1!$A$1:$BT$1,0),0)</f>
        <v>0</v>
      </c>
      <c r="DL30" s="68">
        <f t="shared" si="12"/>
        <v>92</v>
      </c>
      <c r="DM30" s="16"/>
      <c r="DN30" s="126">
        <f t="shared" si="26"/>
        <v>0.32</v>
      </c>
      <c r="DO30" s="127">
        <f t="shared" si="27"/>
        <v>0</v>
      </c>
      <c r="DP30" s="127">
        <f t="shared" si="13"/>
        <v>0</v>
      </c>
      <c r="DQ30" s="127">
        <f t="shared" si="13"/>
        <v>0.57999999999999996</v>
      </c>
      <c r="DR30" s="127">
        <f t="shared" si="13"/>
        <v>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04100</v>
      </c>
      <c r="AY31" s="18" t="str">
        <f>IF(IFERROR(比較地域マスタ!$Z16,"")=0,"",IFERROR(比較地域マスタ!$Z16,""))</f>
        <v>仙台市</v>
      </c>
      <c r="BB31" s="110" t="str">
        <f t="shared" si="0"/>
        <v>04100</v>
      </c>
      <c r="BC31" s="1031" t="str">
        <f t="shared" si="0"/>
        <v>仙台市</v>
      </c>
      <c r="BD31" s="34">
        <f t="shared" si="14"/>
        <v>6286.3607297884055</v>
      </c>
      <c r="BE31" s="34">
        <f t="shared" si="15"/>
        <v>1151.4121557186086</v>
      </c>
      <c r="BF31" s="34">
        <f>VLOOKUP($AX31&amp;"_"&amp;$BC$14,データシート1!$A:$BT,MATCH($BC$12&amp;"_"&amp;BF$20,データシート1!$A$1:$BT$1,0),0)</f>
        <v>984.89245394595673</v>
      </c>
      <c r="BG31" s="34">
        <f>VLOOKUP($AX31&amp;"_"&amp;$BC$14,データシート1!$A:$BT,MATCH($BC$12&amp;"_"&amp;BG$20,データシート1!$A$1:$BT$1,0),0)</f>
        <v>121.86867249937742</v>
      </c>
      <c r="BH31" s="34">
        <f>VLOOKUP($AX31&amp;"_"&amp;$BC$14,データシート1!$A:$BT,MATCH($BC$12&amp;"_"&amp;BH$20,データシート1!$A$1:$BT$1,0),0)</f>
        <v>44.651029273274283</v>
      </c>
      <c r="BI31" s="34">
        <f>VLOOKUP($AX31&amp;"_"&amp;$BC$14,データシート1!$A:$BT,MATCH($BC$12&amp;"_"&amp;BI$20,データシート1!$A$1:$BT$1,0),0)</f>
        <v>2138.3771549294124</v>
      </c>
      <c r="BJ31" s="34">
        <f>VLOOKUP($AX31&amp;"_"&amp;$BC$14,データシート1!$A:$BT,MATCH($BC$12&amp;"_"&amp;BJ$20,データシート1!$A$1:$BT$1,0),0)</f>
        <v>1528.3128994716017</v>
      </c>
      <c r="BK31" s="34">
        <f t="shared" si="1"/>
        <v>1339.2897548032167</v>
      </c>
      <c r="BL31" s="34">
        <f t="shared" si="2"/>
        <v>1228.1848194493743</v>
      </c>
      <c r="BM31" s="34">
        <f>VLOOKUP($AX31&amp;"_"&amp;$BC$14,データシート1!$A:$BT,MATCH($BC$12&amp;"_"&amp;BM$20,データシート1!$A$1:$BT$1,0),0)</f>
        <v>750.56908088084106</v>
      </c>
      <c r="BN31" s="34">
        <f>VLOOKUP($AX31&amp;"_"&amp;$BC$14,データシート1!$A:$BT,MATCH($BC$12&amp;"_"&amp;BN$20,データシート1!$A$1:$BT$1,0),0)</f>
        <v>477.61573856853335</v>
      </c>
      <c r="BO31" s="34">
        <f>VLOOKUP($AX31&amp;"_"&amp;$BC$14,データシート1!$A:$BT,MATCH($BC$12&amp;"_"&amp;BO$20,データシート1!$A$1:$BT$1,0),0)</f>
        <v>62.2035806724694</v>
      </c>
      <c r="BP31" s="34">
        <f>VLOOKUP($AX31&amp;"_"&amp;$BC$14,データシート1!$A:$BT,MATCH($BC$12&amp;"_"&amp;BP$20,データシート1!$A$1:$BT$1,0),0)</f>
        <v>48.901354681373078</v>
      </c>
      <c r="BQ31" s="34">
        <f>VLOOKUP($AX31&amp;"_"&amp;$BC$14,データシート1!$A:$BT,MATCH($BC$12&amp;"_"&amp;BQ$20,データシート1!$A$1:$BT$1,0),0)</f>
        <v>128.96876486556559</v>
      </c>
      <c r="BR31" s="35">
        <f t="shared" si="3"/>
        <v>6286.3607297884055</v>
      </c>
      <c r="BT31" s="121" t="str">
        <f t="shared" si="4"/>
        <v>仙台市</v>
      </c>
      <c r="BU31" s="33">
        <f t="shared" si="25"/>
        <v>6286.3607297884055</v>
      </c>
      <c r="BV31" s="59">
        <f t="shared" si="16"/>
        <v>0.18316036976092595</v>
      </c>
      <c r="BW31" s="59">
        <f t="shared" si="5"/>
        <v>0.15667132324732302</v>
      </c>
      <c r="BX31" s="59">
        <f t="shared" si="5"/>
        <v>1.9386204154956191E-2</v>
      </c>
      <c r="BY31" s="59">
        <f t="shared" si="5"/>
        <v>7.1028423586467025E-3</v>
      </c>
      <c r="BZ31" s="59">
        <f t="shared" si="5"/>
        <v>0.34016138221221498</v>
      </c>
      <c r="CA31" s="59">
        <f t="shared" si="5"/>
        <v>0.24311568571456185</v>
      </c>
      <c r="CB31" s="59">
        <f t="shared" si="5"/>
        <v>0.21304691416400731</v>
      </c>
      <c r="CC31" s="59">
        <f t="shared" si="5"/>
        <v>0.19537294664455473</v>
      </c>
      <c r="CD31" s="59">
        <f t="shared" si="5"/>
        <v>0.11939643828013426</v>
      </c>
      <c r="CE31" s="59">
        <f t="shared" si="5"/>
        <v>7.5976508364420506E-2</v>
      </c>
      <c r="CF31" s="59">
        <f t="shared" si="5"/>
        <v>9.8950065620181382E-3</v>
      </c>
      <c r="CG31" s="59">
        <f t="shared" si="5"/>
        <v>7.7789609574344396E-3</v>
      </c>
      <c r="CH31" s="59">
        <f t="shared" si="5"/>
        <v>2.051564814828986E-2</v>
      </c>
      <c r="CI31" s="122">
        <f t="shared" si="6"/>
        <v>1</v>
      </c>
      <c r="CK31" s="123" t="str">
        <f t="shared" si="7"/>
        <v>仙台市</v>
      </c>
      <c r="CL31" s="124">
        <f t="shared" si="17"/>
        <v>1151.4121557186086</v>
      </c>
      <c r="CM31" s="65">
        <f t="shared" si="18"/>
        <v>0.48018165975930427</v>
      </c>
      <c r="CN31" s="66">
        <f t="shared" si="19"/>
        <v>984.89245394595673</v>
      </c>
      <c r="CO31" s="65">
        <f t="shared" si="20"/>
        <v>0.55783146454094679</v>
      </c>
      <c r="CP31" s="66">
        <f t="shared" si="8"/>
        <v>121.86867249937742</v>
      </c>
      <c r="CQ31" s="65">
        <f t="shared" si="21"/>
        <v>2.8579945350744616E-2</v>
      </c>
      <c r="CR31" s="66">
        <f t="shared" si="9"/>
        <v>44.651029273274283</v>
      </c>
      <c r="CS31" s="65">
        <f t="shared" si="22"/>
        <v>0</v>
      </c>
      <c r="CT31" s="66">
        <f t="shared" si="10"/>
        <v>2138.3771549294124</v>
      </c>
      <c r="CU31" s="67">
        <f t="shared" si="23"/>
        <v>0.22694453075375259</v>
      </c>
      <c r="CV31" s="16"/>
      <c r="CW31" s="959">
        <f t="shared" si="24"/>
        <v>552.88699999999994</v>
      </c>
      <c r="CX31" s="962">
        <f>VLOOKUP($AX31&amp;"_"&amp;$CW$14,データシート1!$A:$BT,MATCH($CW$12&amp;"_"&amp;CX$20,データシート1!$A$1:$BT$1,0),0)</f>
        <v>549.404</v>
      </c>
      <c r="CY31" s="962">
        <f>VLOOKUP($AX31&amp;"_"&amp;$CW$14,データシート1!$A:$BT,MATCH($CW$12&amp;"_"&amp;CY$20,データシート1!$A$1:$BT$1,0),0)</f>
        <v>3.4830000000000001</v>
      </c>
      <c r="CZ31" s="962">
        <f>VLOOKUP($AX31&amp;"_"&amp;$CW$14,データシート1!$A:$BT,MATCH($CW$12&amp;"_"&amp;CZ$20,データシート1!$A$1:$BT$1,0),0)</f>
        <v>0</v>
      </c>
      <c r="DA31" s="962">
        <f>VLOOKUP($AX31&amp;"_"&amp;$CW$14,データシート1!$A:$BT,MATCH($CW$12&amp;"_"&amp;DA$20,データシート1!$A$1:$BT$1,0),0)</f>
        <v>485.29300000000001</v>
      </c>
      <c r="DB31" s="962">
        <f>VLOOKUP($AX31&amp;"_"&amp;$CW$14,データシート1!$A:$BT,MATCH($CW$12&amp;"_"&amp;DB$20,データシート1!$A$1:$BT$1,0),0)</f>
        <v>980.60799999999995</v>
      </c>
      <c r="DC31" s="962">
        <f>VLOOKUP($AX31&amp;"_"&amp;$CW$14,データシート1!$A:$BT,MATCH($CW$12&amp;"_"&amp;DC$20,データシート1!$A$1:$BT$1,0),0)</f>
        <v>0</v>
      </c>
      <c r="DD31" s="961">
        <f t="shared" si="11"/>
        <v>2018.7879999999998</v>
      </c>
      <c r="DE31" s="16"/>
      <c r="DF31" s="125">
        <f>VLOOKUP($AX31&amp;"_"&amp;$DF$14,データシート1!$A:$BT,MATCH($DF$12&amp;"_"&amp;DF$20,データシート1!$A$1:$BT$1,0),0)</f>
        <v>21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53</v>
      </c>
      <c r="DJ31" s="64">
        <f>VLOOKUP($AX31&amp;"_"&amp;$DF$14,データシート1!$A:$BT,MATCH($DF$12&amp;"_"&amp;DJ$20,データシート1!$A$1:$BT$1,0),0)</f>
        <v>4</v>
      </c>
      <c r="DK31" s="64">
        <f>VLOOKUP($AX31&amp;"_"&amp;$DF$14,データシート1!$A:$BT,MATCH($DF$12&amp;"_"&amp;DK$20,データシート1!$A$1:$BT$1,0),0)</f>
        <v>0</v>
      </c>
      <c r="DL31" s="68">
        <f t="shared" si="12"/>
        <v>79</v>
      </c>
      <c r="DM31" s="16"/>
      <c r="DN31" s="126">
        <f t="shared" si="26"/>
        <v>0.27</v>
      </c>
      <c r="DO31" s="127">
        <f t="shared" si="27"/>
        <v>0</v>
      </c>
      <c r="DP31" s="127">
        <f t="shared" si="13"/>
        <v>0</v>
      </c>
      <c r="DQ31" s="127">
        <f t="shared" si="13"/>
        <v>0.24</v>
      </c>
      <c r="DR31" s="127">
        <f t="shared" si="13"/>
        <v>0.49</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12100</v>
      </c>
      <c r="AY32" s="18" t="str">
        <f>IF(IFERROR(比較地域マスタ!$Z17,"")=0,"",IFERROR(比較地域マスタ!$Z17,""))</f>
        <v>千葉市</v>
      </c>
      <c r="AZ32" s="16"/>
      <c r="BA32" s="16"/>
      <c r="BB32" s="110" t="str">
        <f t="shared" si="0"/>
        <v>12100</v>
      </c>
      <c r="BC32" s="1031" t="str">
        <f t="shared" si="0"/>
        <v>千葉市</v>
      </c>
      <c r="BD32" s="34">
        <f t="shared" si="14"/>
        <v>8061.1532205295371</v>
      </c>
      <c r="BE32" s="34">
        <f t="shared" si="15"/>
        <v>3951.4276521208958</v>
      </c>
      <c r="BF32" s="34">
        <f>VLOOKUP($AX32&amp;"_"&amp;$BC$14,データシート1!$A:$BT,MATCH($BC$12&amp;"_"&amp;BF$20,データシート1!$A$1:$BT$1,0),0)</f>
        <v>3859.7791223288987</v>
      </c>
      <c r="BG32" s="34">
        <f>VLOOKUP($AX32&amp;"_"&amp;$BC$14,データシート1!$A:$BT,MATCH($BC$12&amp;"_"&amp;BG$20,データシート1!$A$1:$BT$1,0),0)</f>
        <v>65.496162071605681</v>
      </c>
      <c r="BH32" s="34">
        <f>VLOOKUP($AX32&amp;"_"&amp;$BC$14,データシート1!$A:$BT,MATCH($BC$12&amp;"_"&amp;BH$20,データシート1!$A$1:$BT$1,0),0)</f>
        <v>26.152367720391378</v>
      </c>
      <c r="BI32" s="34">
        <f>VLOOKUP($AX32&amp;"_"&amp;$BC$14,データシート1!$A:$BT,MATCH($BC$12&amp;"_"&amp;BI$20,データシート1!$A$1:$BT$1,0),0)</f>
        <v>1776.6890603331212</v>
      </c>
      <c r="BJ32" s="34">
        <f>VLOOKUP($AX32&amp;"_"&amp;$BC$14,データシート1!$A:$BT,MATCH($BC$12&amp;"_"&amp;BJ$20,データシート1!$A$1:$BT$1,0),0)</f>
        <v>1141.7787138321444</v>
      </c>
      <c r="BK32" s="34">
        <f t="shared" si="1"/>
        <v>1074.8489974684148</v>
      </c>
      <c r="BL32" s="34">
        <f t="shared" si="2"/>
        <v>973.86453560100733</v>
      </c>
      <c r="BM32" s="34">
        <f>VLOOKUP($AX32&amp;"_"&amp;$BC$14,データシート1!$A:$BT,MATCH($BC$12&amp;"_"&amp;BM$20,データシート1!$A$1:$BT$1,0),0)</f>
        <v>585.02227920307587</v>
      </c>
      <c r="BN32" s="34">
        <f>VLOOKUP($AX32&amp;"_"&amp;$BC$14,データシート1!$A:$BT,MATCH($BC$12&amp;"_"&amp;BN$20,データシート1!$A$1:$BT$1,0),0)</f>
        <v>388.84225639793146</v>
      </c>
      <c r="BO32" s="34">
        <f>VLOOKUP($AX32&amp;"_"&amp;$BC$14,データシート1!$A:$BT,MATCH($BC$12&amp;"_"&amp;BO$20,データシート1!$A$1:$BT$1,0),0)</f>
        <v>57.004967791123903</v>
      </c>
      <c r="BP32" s="34">
        <f>VLOOKUP($AX32&amp;"_"&amp;$BC$14,データシート1!$A:$BT,MATCH($BC$12&amp;"_"&amp;BP$20,データシート1!$A$1:$BT$1,0),0)</f>
        <v>43.979494076283473</v>
      </c>
      <c r="BQ32" s="34">
        <f>VLOOKUP($AX32&amp;"_"&amp;$BC$14,データシート1!$A:$BT,MATCH($BC$12&amp;"_"&amp;BQ$20,データシート1!$A$1:$BT$1,0),0)</f>
        <v>116.40879677496</v>
      </c>
      <c r="BR32" s="35">
        <f t="shared" si="3"/>
        <v>8061.1532205295371</v>
      </c>
      <c r="BS32" s="21"/>
      <c r="BT32" s="121" t="str">
        <f t="shared" si="4"/>
        <v>千葉市</v>
      </c>
      <c r="BU32" s="33">
        <f t="shared" si="25"/>
        <v>8061.1532205295371</v>
      </c>
      <c r="BV32" s="59">
        <f t="shared" si="16"/>
        <v>0.49018143484206428</v>
      </c>
      <c r="BW32" s="59">
        <f t="shared" si="5"/>
        <v>0.47881227620126415</v>
      </c>
      <c r="BX32" s="59">
        <f t="shared" si="5"/>
        <v>8.1249121905790107E-3</v>
      </c>
      <c r="BY32" s="59">
        <f t="shared" si="5"/>
        <v>3.2442464502211049E-3</v>
      </c>
      <c r="BZ32" s="59">
        <f t="shared" si="5"/>
        <v>0.22040135098888625</v>
      </c>
      <c r="CA32" s="59">
        <f t="shared" si="5"/>
        <v>0.14163962433121213</v>
      </c>
      <c r="CB32" s="59">
        <f t="shared" si="5"/>
        <v>0.13333687725114449</v>
      </c>
      <c r="CC32" s="59">
        <f t="shared" si="5"/>
        <v>0.12080958008847203</v>
      </c>
      <c r="CD32" s="59">
        <f t="shared" si="5"/>
        <v>7.2573025620352338E-2</v>
      </c>
      <c r="CE32" s="59">
        <f t="shared" si="5"/>
        <v>4.823655446811969E-2</v>
      </c>
      <c r="CF32" s="59">
        <f t="shared" si="5"/>
        <v>7.0715648532703674E-3</v>
      </c>
      <c r="CG32" s="59">
        <f t="shared" si="5"/>
        <v>5.4557323094020609E-3</v>
      </c>
      <c r="CH32" s="59">
        <f t="shared" si="5"/>
        <v>1.4440712586692789E-2</v>
      </c>
      <c r="CI32" s="122">
        <f t="shared" si="6"/>
        <v>1</v>
      </c>
      <c r="CJ32" s="16"/>
      <c r="CK32" s="123" t="str">
        <f t="shared" si="7"/>
        <v>千葉市</v>
      </c>
      <c r="CL32" s="124">
        <f t="shared" si="17"/>
        <v>3951.4276521208958</v>
      </c>
      <c r="CM32" s="65">
        <f t="shared" si="18"/>
        <v>1</v>
      </c>
      <c r="CN32" s="66">
        <f t="shared" si="19"/>
        <v>3859.7791223288987</v>
      </c>
      <c r="CO32" s="65">
        <f t="shared" si="20"/>
        <v>1</v>
      </c>
      <c r="CP32" s="66">
        <f t="shared" si="8"/>
        <v>65.496162071605681</v>
      </c>
      <c r="CQ32" s="65">
        <f t="shared" si="21"/>
        <v>0</v>
      </c>
      <c r="CR32" s="66">
        <f t="shared" si="9"/>
        <v>26.152367720391378</v>
      </c>
      <c r="CS32" s="65">
        <f t="shared" si="22"/>
        <v>0</v>
      </c>
      <c r="CT32" s="66">
        <f t="shared" si="10"/>
        <v>1776.6890603331212</v>
      </c>
      <c r="CU32" s="67">
        <f t="shared" si="23"/>
        <v>0.33510253048351085</v>
      </c>
      <c r="CV32" s="16"/>
      <c r="CW32" s="959">
        <f t="shared" si="24"/>
        <v>7999.4660000000003</v>
      </c>
      <c r="CX32" s="962">
        <f>VLOOKUP($AX32&amp;"_"&amp;$CW$14,データシート1!$A:$BT,MATCH($CW$12&amp;"_"&amp;CX$20,データシート1!$A$1:$BT$1,0),0)</f>
        <v>7999.4660000000003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595.37300000000005</v>
      </c>
      <c r="DB32" s="962">
        <f>VLOOKUP($AX32&amp;"_"&amp;$CW$14,データシート1!$A:$BT,MATCH($CW$12&amp;"_"&amp;DB$20,データシート1!$A$1:$BT$1,0),0)</f>
        <v>183.56800000000001</v>
      </c>
      <c r="DC32" s="962">
        <f>VLOOKUP($AX32&amp;"_"&amp;$CW$14,データシート1!$A:$BT,MATCH($CW$12&amp;"_"&amp;DC$20,データシート1!$A$1:$BT$1,0),0)</f>
        <v>0</v>
      </c>
      <c r="DD32" s="961">
        <f t="shared" si="11"/>
        <v>8778.4069999999992</v>
      </c>
      <c r="DE32" s="16"/>
      <c r="DF32" s="125">
        <f>VLOOKUP($AX32&amp;"_"&amp;$DF$14,データシート1!$A:$BT,MATCH($DF$12&amp;"_"&amp;DF$20,データシート1!$A$1:$BT$1,0),0)</f>
        <v>32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61</v>
      </c>
      <c r="DJ32" s="64">
        <f>VLOOKUP($AX32&amp;"_"&amp;$DF$14,データシート1!$A:$BT,MATCH($DF$12&amp;"_"&amp;DJ$20,データシート1!$A$1:$BT$1,0),0)</f>
        <v>5</v>
      </c>
      <c r="DK32" s="64">
        <f>VLOOKUP($AX32&amp;"_"&amp;$DF$14,データシート1!$A:$BT,MATCH($DF$12&amp;"_"&amp;DK$20,データシート1!$A$1:$BT$1,0),0)</f>
        <v>0</v>
      </c>
      <c r="DL32" s="68">
        <f t="shared" si="12"/>
        <v>98</v>
      </c>
      <c r="DM32" s="16"/>
      <c r="DN32" s="126">
        <f t="shared" si="26"/>
        <v>0.91</v>
      </c>
      <c r="DO32" s="127">
        <f t="shared" si="27"/>
        <v>0</v>
      </c>
      <c r="DP32" s="127">
        <f t="shared" si="13"/>
        <v>0</v>
      </c>
      <c r="DQ32" s="127">
        <f t="shared" si="13"/>
        <v>7.0000000000000007E-2</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40100</v>
      </c>
      <c r="AY33" s="18" t="str">
        <f>IF(IFERROR(比較地域マスタ!$Z18,"")=0,"",IFERROR(比較地域マスタ!$Z18,""))</f>
        <v>北九州市</v>
      </c>
      <c r="BB33" s="110" t="str">
        <f t="shared" si="0"/>
        <v>40100</v>
      </c>
      <c r="BC33" s="1031" t="str">
        <f t="shared" si="0"/>
        <v>北九州市</v>
      </c>
      <c r="BD33" s="34">
        <f t="shared" si="14"/>
        <v>8075.9268353600464</v>
      </c>
      <c r="BE33" s="34">
        <f t="shared" si="15"/>
        <v>4354.21083057334</v>
      </c>
      <c r="BF33" s="34">
        <f>VLOOKUP($AX33&amp;"_"&amp;$BC$14,データシート1!$A:$BT,MATCH($BC$12&amp;"_"&amp;BF$20,データシート1!$A$1:$BT$1,0),0)</f>
        <v>4271.5820438348237</v>
      </c>
      <c r="BG33" s="34">
        <f>VLOOKUP($AX33&amp;"_"&amp;$BC$14,データシート1!$A:$BT,MATCH($BC$12&amp;"_"&amp;BG$20,データシート1!$A$1:$BT$1,0),0)</f>
        <v>65.780979283613533</v>
      </c>
      <c r="BH33" s="34">
        <f>VLOOKUP($AX33&amp;"_"&amp;$BC$14,データシート1!$A:$BT,MATCH($BC$12&amp;"_"&amp;BH$20,データシート1!$A$1:$BT$1,0),0)</f>
        <v>16.847807454903425</v>
      </c>
      <c r="BI33" s="34">
        <f>VLOOKUP($AX33&amp;"_"&amp;$BC$14,データシート1!$A:$BT,MATCH($BC$12&amp;"_"&amp;BI$20,データシート1!$A$1:$BT$1,0),0)</f>
        <v>1159.1514782550944</v>
      </c>
      <c r="BJ33" s="34">
        <f>VLOOKUP($AX33&amp;"_"&amp;$BC$14,データシート1!$A:$BT,MATCH($BC$12&amp;"_"&amp;BJ$20,データシート1!$A$1:$BT$1,0),0)</f>
        <v>881.59462044372231</v>
      </c>
      <c r="BK33" s="34">
        <f t="shared" si="1"/>
        <v>1554.4370973924192</v>
      </c>
      <c r="BL33" s="34">
        <f t="shared" si="2"/>
        <v>1217.4481820718006</v>
      </c>
      <c r="BM33" s="34">
        <f>VLOOKUP($AX33&amp;"_"&amp;$BC$14,データシート1!$A:$BT,MATCH($BC$12&amp;"_"&amp;BM$20,データシート1!$A$1:$BT$1,0),0)</f>
        <v>691.18708444312415</v>
      </c>
      <c r="BN33" s="34">
        <f>VLOOKUP($AX33&amp;"_"&amp;$BC$14,データシート1!$A:$BT,MATCH($BC$12&amp;"_"&amp;BN$20,データシート1!$A$1:$BT$1,0),0)</f>
        <v>526.26109762867634</v>
      </c>
      <c r="BO33" s="34">
        <f>VLOOKUP($AX33&amp;"_"&amp;$BC$14,データシート1!$A:$BT,MATCH($BC$12&amp;"_"&amp;BO$20,データシート1!$A$1:$BT$1,0),0)</f>
        <v>54.684547368935</v>
      </c>
      <c r="BP33" s="34">
        <f>VLOOKUP($AX33&amp;"_"&amp;$BC$14,データシート1!$A:$BT,MATCH($BC$12&amp;"_"&amp;BP$20,データシート1!$A$1:$BT$1,0),0)</f>
        <v>282.30436795168362</v>
      </c>
      <c r="BQ33" s="34">
        <f>VLOOKUP($AX33&amp;"_"&amp;$BC$14,データシート1!$A:$BT,MATCH($BC$12&amp;"_"&amp;BQ$20,データシート1!$A$1:$BT$1,0),0)</f>
        <v>126.53280869547</v>
      </c>
      <c r="BR33" s="35">
        <f t="shared" si="3"/>
        <v>8075.9268353600464</v>
      </c>
      <c r="BT33" s="121" t="str">
        <f t="shared" si="4"/>
        <v>北九州市</v>
      </c>
      <c r="BU33" s="33">
        <f t="shared" si="25"/>
        <v>8075.9268353600464</v>
      </c>
      <c r="BV33" s="59">
        <f t="shared" si="16"/>
        <v>0.53915927166509769</v>
      </c>
      <c r="BW33" s="59">
        <f t="shared" si="5"/>
        <v>0.52892777893082354</v>
      </c>
      <c r="BX33" s="59">
        <f t="shared" si="5"/>
        <v>8.1453163983104416E-3</v>
      </c>
      <c r="BY33" s="59">
        <f t="shared" si="5"/>
        <v>2.0861763359638344E-3</v>
      </c>
      <c r="BZ33" s="59">
        <f t="shared" si="5"/>
        <v>0.14353169634719906</v>
      </c>
      <c r="CA33" s="59">
        <f t="shared" si="5"/>
        <v>0.10916327480626792</v>
      </c>
      <c r="CB33" s="59">
        <f t="shared" si="5"/>
        <v>0.19247785784615992</v>
      </c>
      <c r="CC33" s="59">
        <f t="shared" si="5"/>
        <v>0.15075027385603149</v>
      </c>
      <c r="CD33" s="59">
        <f t="shared" si="5"/>
        <v>8.5586100336718707E-2</v>
      </c>
      <c r="CE33" s="59">
        <f t="shared" si="5"/>
        <v>6.5164173519312751E-2</v>
      </c>
      <c r="CF33" s="59">
        <f t="shared" si="5"/>
        <v>6.7713029703911397E-3</v>
      </c>
      <c r="CG33" s="59">
        <f t="shared" si="5"/>
        <v>3.4956281019737315E-2</v>
      </c>
      <c r="CH33" s="59">
        <f t="shared" si="5"/>
        <v>1.5667899335275345E-2</v>
      </c>
      <c r="CI33" s="122">
        <f t="shared" si="6"/>
        <v>1</v>
      </c>
      <c r="CK33" s="123" t="str">
        <f t="shared" si="7"/>
        <v>北九州市</v>
      </c>
      <c r="CL33" s="124">
        <f t="shared" si="17"/>
        <v>4354.21083057334</v>
      </c>
      <c r="CM33" s="65">
        <f t="shared" si="18"/>
        <v>1</v>
      </c>
      <c r="CN33" s="66">
        <f t="shared" si="19"/>
        <v>4271.5820438348237</v>
      </c>
      <c r="CO33" s="65">
        <f t="shared" si="20"/>
        <v>1</v>
      </c>
      <c r="CP33" s="66">
        <f t="shared" si="8"/>
        <v>65.780979283613533</v>
      </c>
      <c r="CQ33" s="65">
        <f t="shared" si="21"/>
        <v>0.2999195240760823</v>
      </c>
      <c r="CR33" s="66">
        <f t="shared" si="9"/>
        <v>16.847807454903425</v>
      </c>
      <c r="CS33" s="65">
        <f t="shared" si="22"/>
        <v>0.21474604393980112</v>
      </c>
      <c r="CT33" s="66">
        <f t="shared" si="10"/>
        <v>1159.1514782550944</v>
      </c>
      <c r="CU33" s="67">
        <f t="shared" si="23"/>
        <v>0.47699115290117605</v>
      </c>
      <c r="CV33" s="16"/>
      <c r="CW33" s="959">
        <f t="shared" si="24"/>
        <v>13078.290999999999</v>
      </c>
      <c r="CX33" s="962">
        <f>VLOOKUP($AX33&amp;"_"&amp;$CW$14,データシート1!$A:$BT,MATCH($CW$12&amp;"_"&amp;CX$20,データシート1!$A$1:$BT$1,0),0)</f>
        <v>13054.944</v>
      </c>
      <c r="CY33" s="962">
        <f>VLOOKUP($AX33&amp;"_"&amp;$CW$14,データシート1!$A:$BT,MATCH($CW$12&amp;"_"&amp;CY$20,データシート1!$A$1:$BT$1,0),0)</f>
        <v>19.728999999999999</v>
      </c>
      <c r="CZ33" s="962">
        <f>VLOOKUP($AX33&amp;"_"&amp;$CW$14,データシート1!$A:$BT,MATCH($CW$12&amp;"_"&amp;CZ$20,データシート1!$A$1:$BT$1,0),0)</f>
        <v>3.6179999999999999</v>
      </c>
      <c r="DA33" s="962">
        <f>VLOOKUP($AX33&amp;"_"&amp;$CW$14,データシート1!$A:$BT,MATCH($CW$12&amp;"_"&amp;DA$20,データシート1!$A$1:$BT$1,0),0)</f>
        <v>552.90499999999997</v>
      </c>
      <c r="DB33" s="962">
        <f>VLOOKUP($AX33&amp;"_"&amp;$CW$14,データシート1!$A:$BT,MATCH($CW$12&amp;"_"&amp;DB$20,データシート1!$A$1:$BT$1,0),0)</f>
        <v>808.47</v>
      </c>
      <c r="DC33" s="962">
        <f>VLOOKUP($AX33&amp;"_"&amp;$CW$14,データシート1!$A:$BT,MATCH($CW$12&amp;"_"&amp;DC$20,データシート1!$A$1:$BT$1,0),0)</f>
        <v>0</v>
      </c>
      <c r="DD33" s="961">
        <f t="shared" si="11"/>
        <v>14439.665999999999</v>
      </c>
      <c r="DE33" s="16"/>
      <c r="DF33" s="125">
        <f>VLOOKUP($AX33&amp;"_"&amp;$DF$14,データシート1!$A:$BT,MATCH($DF$12&amp;"_"&amp;DF$20,データシート1!$A$1:$BT$1,0),0)</f>
        <v>88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43</v>
      </c>
      <c r="DJ33" s="64">
        <f>VLOOKUP($AX33&amp;"_"&amp;$DF$14,データシート1!$A:$BT,MATCH($DF$12&amp;"_"&amp;DJ$20,データシート1!$A$1:$BT$1,0),0)</f>
        <v>9</v>
      </c>
      <c r="DK33" s="64">
        <f>VLOOKUP($AX33&amp;"_"&amp;$DF$14,データシート1!$A:$BT,MATCH($DF$12&amp;"_"&amp;DK$20,データシート1!$A$1:$BT$1,0),0)</f>
        <v>0</v>
      </c>
      <c r="DL33" s="68">
        <f t="shared" si="12"/>
        <v>142</v>
      </c>
      <c r="DM33" s="16"/>
      <c r="DN33" s="126">
        <f t="shared" si="26"/>
        <v>0.9</v>
      </c>
      <c r="DO33" s="127">
        <f t="shared" si="27"/>
        <v>0</v>
      </c>
      <c r="DP33" s="127">
        <f t="shared" si="13"/>
        <v>0</v>
      </c>
      <c r="DQ33" s="127">
        <f t="shared" si="13"/>
        <v>0.04</v>
      </c>
      <c r="DR33" s="127">
        <f t="shared" si="13"/>
        <v>0.06</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13112</v>
      </c>
      <c r="AY34" s="18" t="str">
        <f>IF(IFERROR(比較地域マスタ!$Z19,"")=0,"",IFERROR(比較地域マスタ!$Z19,""))</f>
        <v>世田谷区</v>
      </c>
      <c r="BB34" s="110" t="str">
        <f t="shared" si="0"/>
        <v>13112</v>
      </c>
      <c r="BC34" s="1031" t="str">
        <f t="shared" si="0"/>
        <v>世田谷区</v>
      </c>
      <c r="BD34" s="34">
        <f t="shared" si="14"/>
        <v>2715.588271565292</v>
      </c>
      <c r="BE34" s="34">
        <f t="shared" si="15"/>
        <v>77.496279435915952</v>
      </c>
      <c r="BF34" s="34">
        <f>VLOOKUP($AX34&amp;"_"&amp;$BC$14,データシート1!$A:$BT,MATCH($BC$12&amp;"_"&amp;BF$20,データシート1!$A$1:$BT$1,0),0)</f>
        <v>24.107635344804205</v>
      </c>
      <c r="BG34" s="34">
        <f>VLOOKUP($AX34&amp;"_"&amp;$BC$14,データシート1!$A:$BT,MATCH($BC$12&amp;"_"&amp;BG$20,データシート1!$A$1:$BT$1,0),0)</f>
        <v>33.629413827970964</v>
      </c>
      <c r="BH34" s="34">
        <f>VLOOKUP($AX34&amp;"_"&amp;$BC$14,データシート1!$A:$BT,MATCH($BC$12&amp;"_"&amp;BH$20,データシート1!$A$1:$BT$1,0),0)</f>
        <v>19.759230263140775</v>
      </c>
      <c r="BI34" s="34">
        <f>VLOOKUP($AX34&amp;"_"&amp;$BC$14,データシート1!$A:$BT,MATCH($BC$12&amp;"_"&amp;BI$20,データシート1!$A$1:$BT$1,0),0)</f>
        <v>915.46508243400285</v>
      </c>
      <c r="BJ34" s="34">
        <f>VLOOKUP($AX34&amp;"_"&amp;$BC$14,データシート1!$A:$BT,MATCH($BC$12&amp;"_"&amp;BJ$20,データシート1!$A$1:$BT$1,0),0)</f>
        <v>1131.1165423240648</v>
      </c>
      <c r="BK34" s="34">
        <f t="shared" si="1"/>
        <v>462.49338254809635</v>
      </c>
      <c r="BL34" s="34">
        <f t="shared" si="2"/>
        <v>408.99864765370637</v>
      </c>
      <c r="BM34" s="34">
        <f>VLOOKUP($AX34&amp;"_"&amp;$BC$14,データシート1!$A:$BT,MATCH($BC$12&amp;"_"&amp;BM$20,データシート1!$A$1:$BT$1,0),0)</f>
        <v>272.06770046263244</v>
      </c>
      <c r="BN34" s="34">
        <f>VLOOKUP($AX34&amp;"_"&amp;$BC$14,データシート1!$A:$BT,MATCH($BC$12&amp;"_"&amp;BN$20,データシート1!$A$1:$BT$1,0),0)</f>
        <v>136.93094719107393</v>
      </c>
      <c r="BO34" s="34">
        <f>VLOOKUP($AX34&amp;"_"&amp;$BC$14,データシート1!$A:$BT,MATCH($BC$12&amp;"_"&amp;BO$20,データシート1!$A$1:$BT$1,0),0)</f>
        <v>53.49473489439</v>
      </c>
      <c r="BP34" s="34">
        <f>VLOOKUP($AX34&amp;"_"&amp;$BC$14,データシート1!$A:$BT,MATCH($BC$12&amp;"_"&amp;BP$20,データシート1!$A$1:$BT$1,0),0)</f>
        <v>0</v>
      </c>
      <c r="BQ34" s="34">
        <f>VLOOKUP($AX34&amp;"_"&amp;$BC$14,データシート1!$A:$BT,MATCH($BC$12&amp;"_"&amp;BQ$20,データシート1!$A$1:$BT$1,0),0)</f>
        <v>129.01698482321211</v>
      </c>
      <c r="BR34" s="35">
        <f t="shared" si="3"/>
        <v>2715.588271565292</v>
      </c>
      <c r="BT34" s="121" t="str">
        <f t="shared" si="4"/>
        <v>世田谷区</v>
      </c>
      <c r="BU34" s="33">
        <f t="shared" si="25"/>
        <v>2715.588271565292</v>
      </c>
      <c r="BV34" s="59">
        <f t="shared" si="16"/>
        <v>2.8537565965862096E-2</v>
      </c>
      <c r="BW34" s="59">
        <f t="shared" si="5"/>
        <v>8.8775001708592313E-3</v>
      </c>
      <c r="BX34" s="59">
        <f t="shared" si="5"/>
        <v>1.23838411662408E-2</v>
      </c>
      <c r="BY34" s="59">
        <f t="shared" si="5"/>
        <v>7.2762246287620619E-3</v>
      </c>
      <c r="BZ34" s="59">
        <f t="shared" si="5"/>
        <v>0.33711483144177806</v>
      </c>
      <c r="CA34" s="59">
        <f t="shared" si="5"/>
        <v>0.41652726010341695</v>
      </c>
      <c r="CB34" s="59">
        <f t="shared" si="5"/>
        <v>0.17031056857581381</v>
      </c>
      <c r="CC34" s="59">
        <f t="shared" si="5"/>
        <v>0.15061143544339861</v>
      </c>
      <c r="CD34" s="59">
        <f t="shared" si="5"/>
        <v>0.10018738971273061</v>
      </c>
      <c r="CE34" s="59">
        <f t="shared" si="5"/>
        <v>5.0424045730667992E-2</v>
      </c>
      <c r="CF34" s="59">
        <f t="shared" si="5"/>
        <v>1.9699133132415211E-2</v>
      </c>
      <c r="CG34" s="59">
        <f t="shared" si="5"/>
        <v>0</v>
      </c>
      <c r="CH34" s="59">
        <f t="shared" si="5"/>
        <v>4.7509773913129126E-2</v>
      </c>
      <c r="CI34" s="122">
        <f t="shared" si="6"/>
        <v>1</v>
      </c>
      <c r="CK34" s="123" t="str">
        <f t="shared" si="7"/>
        <v>世田谷区</v>
      </c>
      <c r="CL34" s="124">
        <f t="shared" si="17"/>
        <v>77.496279435915952</v>
      </c>
      <c r="CM34" s="65">
        <f t="shared" si="18"/>
        <v>0</v>
      </c>
      <c r="CN34" s="66">
        <f t="shared" si="19"/>
        <v>24.107635344804205</v>
      </c>
      <c r="CO34" s="65">
        <f t="shared" si="20"/>
        <v>0</v>
      </c>
      <c r="CP34" s="66">
        <f t="shared" si="8"/>
        <v>33.629413827970964</v>
      </c>
      <c r="CQ34" s="65">
        <f t="shared" si="21"/>
        <v>0</v>
      </c>
      <c r="CR34" s="66">
        <f t="shared" si="9"/>
        <v>19.759230263140775</v>
      </c>
      <c r="CS34" s="65">
        <f t="shared" si="22"/>
        <v>0</v>
      </c>
      <c r="CT34" s="66">
        <f t="shared" si="10"/>
        <v>915.46508243400285</v>
      </c>
      <c r="CU34" s="67">
        <f t="shared" si="23"/>
        <v>0.26444372881633366</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242.089</v>
      </c>
      <c r="DB34" s="962">
        <f>VLOOKUP($AX34&amp;"_"&amp;$CW$14,データシート1!$A:$BT,MATCH($CW$12&amp;"_"&amp;DB$20,データシート1!$A$1:$BT$1,0),0)</f>
        <v>0</v>
      </c>
      <c r="DC34" s="962">
        <f>VLOOKUP($AX34&amp;"_"&amp;$CW$14,データシート1!$A:$BT,MATCH($CW$12&amp;"_"&amp;DC$20,データシート1!$A$1:$BT$1,0),0)</f>
        <v>0</v>
      </c>
      <c r="DD34" s="961">
        <f t="shared" si="11"/>
        <v>242.089</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27</v>
      </c>
      <c r="DJ34" s="64">
        <f>VLOOKUP($AX34&amp;"_"&amp;$DF$14,データシート1!$A:$BT,MATCH($DF$12&amp;"_"&amp;DJ$20,データシート1!$A$1:$BT$1,0),0)</f>
        <v>0</v>
      </c>
      <c r="DK34" s="64">
        <f>VLOOKUP($AX34&amp;"_"&amp;$DF$14,データシート1!$A:$BT,MATCH($DF$12&amp;"_"&amp;DK$20,データシート1!$A$1:$BT$1,0),0)</f>
        <v>0</v>
      </c>
      <c r="DL34" s="68">
        <f t="shared" si="12"/>
        <v>27</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27140</v>
      </c>
      <c r="AY35" s="18" t="str">
        <f>IF(IFERROR(比較地域マスタ!$Z20,"")=0,"",IFERROR(比較地域マスタ!$Z20,""))</f>
        <v>堺市</v>
      </c>
      <c r="BB35" s="110" t="str">
        <f t="shared" si="0"/>
        <v>27140</v>
      </c>
      <c r="BC35" s="1031" t="str">
        <f t="shared" si="0"/>
        <v>堺市</v>
      </c>
      <c r="BD35" s="34">
        <f t="shared" si="14"/>
        <v>4608.1396317682729</v>
      </c>
      <c r="BE35" s="34">
        <f t="shared" si="15"/>
        <v>2070.3862721568562</v>
      </c>
      <c r="BF35" s="34">
        <f>VLOOKUP($AX35&amp;"_"&amp;$BC$14,データシート1!$A:$BT,MATCH($BC$12&amp;"_"&amp;BF$20,データシート1!$A$1:$BT$1,0),0)</f>
        <v>2024.087189900064</v>
      </c>
      <c r="BG35" s="34">
        <f>VLOOKUP($AX35&amp;"_"&amp;$BC$14,データシート1!$A:$BT,MATCH($BC$12&amp;"_"&amp;BG$20,データシート1!$A$1:$BT$1,0),0)</f>
        <v>33.077678674469681</v>
      </c>
      <c r="BH35" s="34">
        <f>VLOOKUP($AX35&amp;"_"&amp;$BC$14,データシート1!$A:$BT,MATCH($BC$12&amp;"_"&amp;BH$20,データシート1!$A$1:$BT$1,0),0)</f>
        <v>13.221403582322816</v>
      </c>
      <c r="BI35" s="34">
        <f>VLOOKUP($AX35&amp;"_"&amp;$BC$14,データシート1!$A:$BT,MATCH($BC$12&amp;"_"&amp;BI$20,データシート1!$A$1:$BT$1,0),0)</f>
        <v>735.12128068042216</v>
      </c>
      <c r="BJ35" s="34">
        <f>VLOOKUP($AX35&amp;"_"&amp;$BC$14,データシート1!$A:$BT,MATCH($BC$12&amp;"_"&amp;BJ$20,データシート1!$A$1:$BT$1,0),0)</f>
        <v>774.59904835109455</v>
      </c>
      <c r="BK35" s="34">
        <f t="shared" si="1"/>
        <v>912.66083853821408</v>
      </c>
      <c r="BL35" s="34">
        <f t="shared" si="2"/>
        <v>804.04614459308561</v>
      </c>
      <c r="BM35" s="34">
        <f>VLOOKUP($AX35&amp;"_"&amp;$BC$14,データシート1!$A:$BT,MATCH($BC$12&amp;"_"&amp;BM$20,データシート1!$A$1:$BT$1,0),0)</f>
        <v>442.90697642866002</v>
      </c>
      <c r="BN35" s="34">
        <f>VLOOKUP($AX35&amp;"_"&amp;$BC$14,データシート1!$A:$BT,MATCH($BC$12&amp;"_"&amp;BN$20,データシート1!$A$1:$BT$1,0),0)</f>
        <v>361.1391681644256</v>
      </c>
      <c r="BO35" s="34">
        <f>VLOOKUP($AX35&amp;"_"&amp;$BC$14,データシート1!$A:$BT,MATCH($BC$12&amp;"_"&amp;BO$20,データシート1!$A$1:$BT$1,0),0)</f>
        <v>48.236975873250898</v>
      </c>
      <c r="BP35" s="34">
        <f>VLOOKUP($AX35&amp;"_"&amp;$BC$14,データシート1!$A:$BT,MATCH($BC$12&amp;"_"&amp;BP$20,データシート1!$A$1:$BT$1,0),0)</f>
        <v>60.377718071877538</v>
      </c>
      <c r="BQ35" s="34">
        <f>VLOOKUP($AX35&amp;"_"&amp;$BC$14,データシート1!$A:$BT,MATCH($BC$12&amp;"_"&amp;BQ$20,データシート1!$A$1:$BT$1,0),0)</f>
        <v>115.3721920416864</v>
      </c>
      <c r="BR35" s="35">
        <f t="shared" si="3"/>
        <v>4608.1396317682729</v>
      </c>
      <c r="BT35" s="121" t="str">
        <f t="shared" si="4"/>
        <v>堺市</v>
      </c>
      <c r="BU35" s="33">
        <f t="shared" si="25"/>
        <v>4608.1396317682729</v>
      </c>
      <c r="BV35" s="59">
        <f t="shared" si="16"/>
        <v>0.4492889620539538</v>
      </c>
      <c r="BW35" s="59">
        <f t="shared" si="5"/>
        <v>0.43924172261320232</v>
      </c>
      <c r="BX35" s="59">
        <f t="shared" si="5"/>
        <v>7.1780981735956742E-3</v>
      </c>
      <c r="BY35" s="59">
        <f t="shared" si="5"/>
        <v>2.869141267155872E-3</v>
      </c>
      <c r="BZ35" s="59">
        <f t="shared" si="5"/>
        <v>0.15952669394228738</v>
      </c>
      <c r="CA35" s="59">
        <f t="shared" si="5"/>
        <v>0.16809365823271702</v>
      </c>
      <c r="CB35" s="59">
        <f t="shared" si="5"/>
        <v>0.19805407636660532</v>
      </c>
      <c r="CC35" s="59">
        <f t="shared" si="5"/>
        <v>0.17448389346755763</v>
      </c>
      <c r="CD35" s="59">
        <f t="shared" si="5"/>
        <v>9.6114052919595266E-2</v>
      </c>
      <c r="CE35" s="59">
        <f t="shared" si="5"/>
        <v>7.836984054796238E-2</v>
      </c>
      <c r="CF35" s="59">
        <f t="shared" si="5"/>
        <v>1.0467776527583435E-2</v>
      </c>
      <c r="CG35" s="59">
        <f t="shared" si="5"/>
        <v>1.3102406371464249E-2</v>
      </c>
      <c r="CH35" s="59">
        <f t="shared" si="5"/>
        <v>2.5036609404436569E-2</v>
      </c>
      <c r="CI35" s="122">
        <f t="shared" si="6"/>
        <v>1</v>
      </c>
      <c r="CK35" s="123" t="str">
        <f t="shared" si="7"/>
        <v>堺市</v>
      </c>
      <c r="CL35" s="124">
        <f t="shared" si="17"/>
        <v>2070.3862721568562</v>
      </c>
      <c r="CM35" s="65">
        <f t="shared" si="18"/>
        <v>0.95196197275146877</v>
      </c>
      <c r="CN35" s="66">
        <f t="shared" si="19"/>
        <v>2024.087189900064</v>
      </c>
      <c r="CO35" s="65">
        <f t="shared" si="20"/>
        <v>0.9737372035328733</v>
      </c>
      <c r="CP35" s="66">
        <f t="shared" si="8"/>
        <v>33.077678674469681</v>
      </c>
      <c r="CQ35" s="65">
        <f t="shared" si="21"/>
        <v>0</v>
      </c>
      <c r="CR35" s="66">
        <f t="shared" si="9"/>
        <v>13.221403582322816</v>
      </c>
      <c r="CS35" s="65">
        <f t="shared" si="22"/>
        <v>0</v>
      </c>
      <c r="CT35" s="66">
        <f t="shared" si="10"/>
        <v>735.12128068042216</v>
      </c>
      <c r="CU35" s="67">
        <f t="shared" si="23"/>
        <v>0.39610062672989738</v>
      </c>
      <c r="CV35" s="16"/>
      <c r="CW35" s="959">
        <f t="shared" si="24"/>
        <v>1970.9290000000001</v>
      </c>
      <c r="CX35" s="962">
        <f>VLOOKUP($AX35&amp;"_"&amp;$CW$14,データシート1!$A:$BT,MATCH($CW$12&amp;"_"&amp;CX$20,データシート1!$A$1:$BT$1,0),0)</f>
        <v>1970.9290000000001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291.18200000000002</v>
      </c>
      <c r="DB35" s="962">
        <f>VLOOKUP($AX35&amp;"_"&amp;$CW$14,データシート1!$A:$BT,MATCH($CW$12&amp;"_"&amp;DB$20,データシート1!$A$1:$BT$1,0),0)</f>
        <v>1768.8510000000001</v>
      </c>
      <c r="DC35" s="962">
        <f>VLOOKUP($AX35&amp;"_"&amp;$CW$14,データシート1!$A:$BT,MATCH($CW$12&amp;"_"&amp;DC$20,データシート1!$A$1:$BT$1,0),0)</f>
        <v>0</v>
      </c>
      <c r="DD35" s="961">
        <f t="shared" si="11"/>
        <v>4030.962</v>
      </c>
      <c r="DE35" s="16"/>
      <c r="DF35" s="125">
        <f>VLOOKUP($AX35&amp;"_"&amp;$DF$14,データシート1!$A:$BT,MATCH($DF$12&amp;"_"&amp;DF$20,データシート1!$A$1:$BT$1,0),0)</f>
        <v>79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27</v>
      </c>
      <c r="DJ35" s="64">
        <f>VLOOKUP($AX35&amp;"_"&amp;$DF$14,データシート1!$A:$BT,MATCH($DF$12&amp;"_"&amp;DJ$20,データシート1!$A$1:$BT$1,0),0)</f>
        <v>9</v>
      </c>
      <c r="DK35" s="64">
        <f>VLOOKUP($AX35&amp;"_"&amp;$DF$14,データシート1!$A:$BT,MATCH($DF$12&amp;"_"&amp;DK$20,データシート1!$A$1:$BT$1,0),0)</f>
        <v>0</v>
      </c>
      <c r="DL35" s="68">
        <f t="shared" si="12"/>
        <v>115</v>
      </c>
      <c r="DM35" s="16"/>
      <c r="DN35" s="126">
        <f t="shared" si="26"/>
        <v>0.49</v>
      </c>
      <c r="DO35" s="127">
        <f t="shared" si="27"/>
        <v>0</v>
      </c>
      <c r="DP35" s="127">
        <f t="shared" si="13"/>
        <v>0</v>
      </c>
      <c r="DQ35" s="127">
        <f t="shared" si="13"/>
        <v>7.0000000000000007E-2</v>
      </c>
      <c r="DR35" s="127">
        <f t="shared" si="13"/>
        <v>0.44</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22130</v>
      </c>
      <c r="AY36" s="18" t="str">
        <f>IF(IFERROR(比較地域マスタ!$Z21,"")=0,"",IFERROR(比較地域マスタ!$Z21,""))</f>
        <v>浜松市</v>
      </c>
      <c r="BB36" s="110" t="str">
        <f t="shared" si="0"/>
        <v>22130</v>
      </c>
      <c r="BC36" s="1031" t="str">
        <f t="shared" si="0"/>
        <v>浜松市</v>
      </c>
      <c r="BD36" s="34">
        <f t="shared" si="14"/>
        <v>4500.5105098935801</v>
      </c>
      <c r="BE36" s="34">
        <f t="shared" si="15"/>
        <v>1115.7477383105506</v>
      </c>
      <c r="BF36" s="34">
        <f>VLOOKUP($AX36&amp;"_"&amp;$BC$14,データシート1!$A:$BT,MATCH($BC$12&amp;"_"&amp;BF$20,データシート1!$A$1:$BT$1,0),0)</f>
        <v>950.57340501325257</v>
      </c>
      <c r="BG36" s="34">
        <f>VLOOKUP($AX36&amp;"_"&amp;$BC$14,データシート1!$A:$BT,MATCH($BC$12&amp;"_"&amp;BG$20,データシート1!$A$1:$BT$1,0),0)</f>
        <v>51.141797942654094</v>
      </c>
      <c r="BH36" s="34">
        <f>VLOOKUP($AX36&amp;"_"&amp;$BC$14,データシート1!$A:$BT,MATCH($BC$12&amp;"_"&amp;BH$20,データシート1!$A$1:$BT$1,0),0)</f>
        <v>114.0325353546439</v>
      </c>
      <c r="BI36" s="34">
        <f>VLOOKUP($AX36&amp;"_"&amp;$BC$14,データシート1!$A:$BT,MATCH($BC$12&amp;"_"&amp;BI$20,データシート1!$A$1:$BT$1,0),0)</f>
        <v>1098.7783470250711</v>
      </c>
      <c r="BJ36" s="34">
        <f>VLOOKUP($AX36&amp;"_"&amp;$BC$14,データシート1!$A:$BT,MATCH($BC$12&amp;"_"&amp;BJ$20,データシート1!$A$1:$BT$1,0),0)</f>
        <v>942.2355989403186</v>
      </c>
      <c r="BK36" s="34">
        <f t="shared" si="1"/>
        <v>1242.0423710634802</v>
      </c>
      <c r="BL36" s="34">
        <f t="shared" si="2"/>
        <v>1195.3922457405042</v>
      </c>
      <c r="BM36" s="34">
        <f>VLOOKUP($AX36&amp;"_"&amp;$BC$14,データシート1!$A:$BT,MATCH($BC$12&amp;"_"&amp;BM$20,データシート1!$A$1:$BT$1,0),0)</f>
        <v>704.55690200183926</v>
      </c>
      <c r="BN36" s="34">
        <f>VLOOKUP($AX36&amp;"_"&amp;$BC$14,データシート1!$A:$BT,MATCH($BC$12&amp;"_"&amp;BN$20,データシート1!$A$1:$BT$1,0),0)</f>
        <v>490.83534373866485</v>
      </c>
      <c r="BO36" s="34">
        <f>VLOOKUP($AX36&amp;"_"&amp;$BC$14,データシート1!$A:$BT,MATCH($BC$12&amp;"_"&amp;BO$20,データシート1!$A$1:$BT$1,0),0)</f>
        <v>46.462766840764999</v>
      </c>
      <c r="BP36" s="34">
        <f>VLOOKUP($AX36&amp;"_"&amp;$BC$14,データシート1!$A:$BT,MATCH($BC$12&amp;"_"&amp;BP$20,データシート1!$A$1:$BT$1,0),0)</f>
        <v>0.18735848221110044</v>
      </c>
      <c r="BQ36" s="34">
        <f>VLOOKUP($AX36&amp;"_"&amp;$BC$14,データシート1!$A:$BT,MATCH($BC$12&amp;"_"&amp;BQ$20,データシート1!$A$1:$BT$1,0),0)</f>
        <v>101.70645455416</v>
      </c>
      <c r="BR36" s="35">
        <f t="shared" si="3"/>
        <v>4500.5105098935801</v>
      </c>
      <c r="BT36" s="121" t="str">
        <f t="shared" si="4"/>
        <v>浜松市</v>
      </c>
      <c r="BU36" s="33">
        <f t="shared" si="25"/>
        <v>4500.5105098935801</v>
      </c>
      <c r="BV36" s="59">
        <f t="shared" si="16"/>
        <v>0.24791581662964138</v>
      </c>
      <c r="BW36" s="59">
        <f t="shared" si="5"/>
        <v>0.21121457286314169</v>
      </c>
      <c r="BX36" s="59">
        <f t="shared" si="5"/>
        <v>1.136355483010824E-2</v>
      </c>
      <c r="BY36" s="59">
        <f t="shared" si="5"/>
        <v>2.5337688936391427E-2</v>
      </c>
      <c r="BZ36" s="59">
        <f t="shared" si="5"/>
        <v>0.24414526854444629</v>
      </c>
      <c r="CA36" s="59">
        <f t="shared" si="5"/>
        <v>0.20936193724444804</v>
      </c>
      <c r="CB36" s="59">
        <f t="shared" si="5"/>
        <v>0.27597810700209868</v>
      </c>
      <c r="CC36" s="59">
        <f t="shared" si="5"/>
        <v>0.26561258841916818</v>
      </c>
      <c r="CD36" s="59">
        <f t="shared" si="5"/>
        <v>0.15655044032293558</v>
      </c>
      <c r="CE36" s="59">
        <f t="shared" si="5"/>
        <v>0.10906214809623259</v>
      </c>
      <c r="CF36" s="59">
        <f t="shared" si="5"/>
        <v>1.0323888087501358E-2</v>
      </c>
      <c r="CG36" s="59">
        <f t="shared" si="5"/>
        <v>4.1630495429179824E-5</v>
      </c>
      <c r="CH36" s="59">
        <f t="shared" si="5"/>
        <v>2.2598870579365667E-2</v>
      </c>
      <c r="CI36" s="122">
        <f t="shared" si="6"/>
        <v>1</v>
      </c>
      <c r="CK36" s="123" t="str">
        <f t="shared" si="7"/>
        <v>浜松市</v>
      </c>
      <c r="CL36" s="124">
        <f t="shared" si="17"/>
        <v>1115.7477383105506</v>
      </c>
      <c r="CM36" s="65">
        <f t="shared" si="18"/>
        <v>0.48314236407617067</v>
      </c>
      <c r="CN36" s="66">
        <f t="shared" si="19"/>
        <v>950.57340501325257</v>
      </c>
      <c r="CO36" s="65">
        <f t="shared" si="20"/>
        <v>0.56331367696168044</v>
      </c>
      <c r="CP36" s="66">
        <f t="shared" si="8"/>
        <v>51.141797942654094</v>
      </c>
      <c r="CQ36" s="65">
        <f t="shared" si="21"/>
        <v>0</v>
      </c>
      <c r="CR36" s="66">
        <f t="shared" si="9"/>
        <v>114.0325353546439</v>
      </c>
      <c r="CS36" s="65">
        <f t="shared" si="22"/>
        <v>3.1517320813946426E-2</v>
      </c>
      <c r="CT36" s="66">
        <f t="shared" si="10"/>
        <v>1098.7783470250711</v>
      </c>
      <c r="CU36" s="67">
        <f t="shared" si="23"/>
        <v>0.22737433867023549</v>
      </c>
      <c r="CV36" s="16"/>
      <c r="CW36" s="959">
        <f t="shared" si="24"/>
        <v>539.06500000000005</v>
      </c>
      <c r="CX36" s="962">
        <f>VLOOKUP($AX36&amp;"_"&amp;$CW$14,データシート1!$A:$BT,MATCH($CW$12&amp;"_"&amp;CX$20,データシート1!$A$1:$BT$1,0),0)</f>
        <v>535.471</v>
      </c>
      <c r="CY36" s="962">
        <f>VLOOKUP($AX36&amp;"_"&amp;$CW$14,データシート1!$A:$BT,MATCH($CW$12&amp;"_"&amp;CY$20,データシート1!$A$1:$BT$1,0),0)</f>
        <v>0</v>
      </c>
      <c r="CZ36" s="962">
        <f>VLOOKUP($AX36&amp;"_"&amp;$CW$14,データシート1!$A:$BT,MATCH($CW$12&amp;"_"&amp;CZ$20,データシート1!$A$1:$BT$1,0),0)</f>
        <v>3.5939999999999999</v>
      </c>
      <c r="DA36" s="962">
        <f>VLOOKUP($AX36&amp;"_"&amp;$CW$14,データシート1!$A:$BT,MATCH($CW$12&amp;"_"&amp;DA$20,データシート1!$A$1:$BT$1,0),0)</f>
        <v>249.83400000000003</v>
      </c>
      <c r="DB36" s="962">
        <f>VLOOKUP($AX36&amp;"_"&amp;$CW$14,データシート1!$A:$BT,MATCH($CW$12&amp;"_"&amp;DB$20,データシート1!$A$1:$BT$1,0),0)</f>
        <v>0.32200000000000001</v>
      </c>
      <c r="DC36" s="962">
        <f>VLOOKUP($AX36&amp;"_"&amp;$CW$14,データシート1!$A:$BT,MATCH($CW$12&amp;"_"&amp;DC$20,データシート1!$A$1:$BT$1,0),0)</f>
        <v>0</v>
      </c>
      <c r="DD36" s="961">
        <f t="shared" si="11"/>
        <v>789.22100000000012</v>
      </c>
      <c r="DE36" s="16"/>
      <c r="DF36" s="125">
        <f>VLOOKUP($AX36&amp;"_"&amp;$DF$14,データシート1!$A:$BT,MATCH($DF$12&amp;"_"&amp;DF$20,データシート1!$A$1:$BT$1,0),0)</f>
        <v>69</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32</v>
      </c>
      <c r="DJ36" s="64">
        <f>VLOOKUP($AX36&amp;"_"&amp;$DF$14,データシート1!$A:$BT,MATCH($DF$12&amp;"_"&amp;DJ$20,データシート1!$A$1:$BT$1,0),0)</f>
        <v>1</v>
      </c>
      <c r="DK36" s="64">
        <f>VLOOKUP($AX36&amp;"_"&amp;$DF$14,データシート1!$A:$BT,MATCH($DF$12&amp;"_"&amp;DK$20,データシート1!$A$1:$BT$1,0),0)</f>
        <v>0</v>
      </c>
      <c r="DL36" s="68">
        <f t="shared" si="12"/>
        <v>103</v>
      </c>
      <c r="DM36" s="16"/>
      <c r="DN36" s="126">
        <f t="shared" si="26"/>
        <v>0.68</v>
      </c>
      <c r="DO36" s="127">
        <f t="shared" si="27"/>
        <v>0</v>
      </c>
      <c r="DP36" s="127">
        <f t="shared" si="13"/>
        <v>0</v>
      </c>
      <c r="DQ36" s="127">
        <f t="shared" si="13"/>
        <v>0.32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15100</v>
      </c>
      <c r="AY37" s="18" t="str">
        <f>IF(IFERROR(比較地域マスタ!$Z22,"")=0,"",IFERROR(比較地域マスタ!$Z22,""))</f>
        <v>新潟市</v>
      </c>
      <c r="BB37" s="110" t="str">
        <f t="shared" si="0"/>
        <v>15100</v>
      </c>
      <c r="BC37" s="1031" t="str">
        <f t="shared" si="0"/>
        <v>新潟市</v>
      </c>
      <c r="BD37" s="34">
        <f t="shared" si="14"/>
        <v>5246.0369838161287</v>
      </c>
      <c r="BE37" s="34">
        <f t="shared" si="15"/>
        <v>1398.0235740509033</v>
      </c>
      <c r="BF37" s="34">
        <f>VLOOKUP($AX37&amp;"_"&amp;$BC$14,データシート1!$A:$BT,MATCH($BC$12&amp;"_"&amp;BF$20,データシート1!$A$1:$BT$1,0),0)</f>
        <v>1229.7564552495692</v>
      </c>
      <c r="BG37" s="34">
        <f>VLOOKUP($AX37&amp;"_"&amp;$BC$14,データシート1!$A:$BT,MATCH($BC$12&amp;"_"&amp;BG$20,データシート1!$A$1:$BT$1,0),0)</f>
        <v>105.36102024997646</v>
      </c>
      <c r="BH37" s="34">
        <f>VLOOKUP($AX37&amp;"_"&amp;$BC$14,データシート1!$A:$BT,MATCH($BC$12&amp;"_"&amp;BH$20,データシート1!$A$1:$BT$1,0),0)</f>
        <v>62.906098551357601</v>
      </c>
      <c r="BI37" s="34">
        <f>VLOOKUP($AX37&amp;"_"&amp;$BC$14,データシート1!$A:$BT,MATCH($BC$12&amp;"_"&amp;BI$20,データシート1!$A$1:$BT$1,0),0)</f>
        <v>1318.4139368966655</v>
      </c>
      <c r="BJ37" s="34">
        <f>VLOOKUP($AX37&amp;"_"&amp;$BC$14,データシート1!$A:$BT,MATCH($BC$12&amp;"_"&amp;BJ$20,データシート1!$A$1:$BT$1,0),0)</f>
        <v>1194.3956373430535</v>
      </c>
      <c r="BK37" s="34">
        <f t="shared" si="1"/>
        <v>1251.4845781929794</v>
      </c>
      <c r="BL37" s="34">
        <f t="shared" si="2"/>
        <v>1126.8436306777817</v>
      </c>
      <c r="BM37" s="34">
        <f>VLOOKUP($AX37&amp;"_"&amp;$BC$14,データシート1!$A:$BT,MATCH($BC$12&amp;"_"&amp;BM$20,データシート1!$A$1:$BT$1,0),0)</f>
        <v>668.59960878913535</v>
      </c>
      <c r="BN37" s="34">
        <f>VLOOKUP($AX37&amp;"_"&amp;$BC$14,データシート1!$A:$BT,MATCH($BC$12&amp;"_"&amp;BN$20,データシート1!$A$1:$BT$1,0),0)</f>
        <v>458.24402188864644</v>
      </c>
      <c r="BO37" s="34">
        <f>VLOOKUP($AX37&amp;"_"&amp;$BC$14,データシート1!$A:$BT,MATCH($BC$12&amp;"_"&amp;BO$20,データシート1!$A$1:$BT$1,0),0)</f>
        <v>45.519347959437297</v>
      </c>
      <c r="BP37" s="34">
        <f>VLOOKUP($AX37&amp;"_"&amp;$BC$14,データシート1!$A:$BT,MATCH($BC$12&amp;"_"&amp;BP$20,データシート1!$A$1:$BT$1,0),0)</f>
        <v>79.121599555760497</v>
      </c>
      <c r="BQ37" s="34">
        <f>VLOOKUP($AX37&amp;"_"&amp;$BC$14,データシート1!$A:$BT,MATCH($BC$12&amp;"_"&amp;BQ$20,データシート1!$A$1:$BT$1,0),0)</f>
        <v>83.719257332527476</v>
      </c>
      <c r="BR37" s="35">
        <f t="shared" si="3"/>
        <v>5246.0369838161287</v>
      </c>
      <c r="BT37" s="121" t="str">
        <f t="shared" si="4"/>
        <v>新潟市</v>
      </c>
      <c r="BU37" s="33">
        <f t="shared" si="25"/>
        <v>5246.0369838161287</v>
      </c>
      <c r="BV37" s="59">
        <f t="shared" si="16"/>
        <v>0.26649136831550468</v>
      </c>
      <c r="BW37" s="59">
        <f t="shared" si="5"/>
        <v>0.23441627633265491</v>
      </c>
      <c r="BX37" s="59">
        <f t="shared" si="5"/>
        <v>2.0083926319050389E-2</v>
      </c>
      <c r="BY37" s="59">
        <f t="shared" si="5"/>
        <v>1.1991165663799375E-2</v>
      </c>
      <c r="BZ37" s="59">
        <f t="shared" si="5"/>
        <v>0.25131617275362989</v>
      </c>
      <c r="CA37" s="59">
        <f t="shared" si="5"/>
        <v>0.22767579432393048</v>
      </c>
      <c r="CB37" s="59">
        <f t="shared" si="5"/>
        <v>0.23855809290970934</v>
      </c>
      <c r="CC37" s="59">
        <f t="shared" si="5"/>
        <v>0.21479902527451894</v>
      </c>
      <c r="CD37" s="59">
        <f t="shared" si="5"/>
        <v>0.12744851224872139</v>
      </c>
      <c r="CE37" s="59">
        <f t="shared" si="5"/>
        <v>8.7350513025797549E-2</v>
      </c>
      <c r="CF37" s="59">
        <f t="shared" si="5"/>
        <v>8.6769018403536156E-3</v>
      </c>
      <c r="CG37" s="59">
        <f t="shared" si="5"/>
        <v>1.5082165794836812E-2</v>
      </c>
      <c r="CH37" s="59">
        <f t="shared" si="5"/>
        <v>1.5958571697225723E-2</v>
      </c>
      <c r="CI37" s="122">
        <f t="shared" si="6"/>
        <v>1</v>
      </c>
      <c r="CK37" s="123" t="str">
        <f t="shared" si="7"/>
        <v>新潟市</v>
      </c>
      <c r="CL37" s="124">
        <f t="shared" si="17"/>
        <v>1398.0235740509033</v>
      </c>
      <c r="CM37" s="65">
        <f t="shared" si="18"/>
        <v>0.83911317503812444</v>
      </c>
      <c r="CN37" s="66">
        <f t="shared" si="19"/>
        <v>1229.7564552495692</v>
      </c>
      <c r="CO37" s="65">
        <f t="shared" si="20"/>
        <v>0.91716778162477974</v>
      </c>
      <c r="CP37" s="66">
        <f t="shared" si="8"/>
        <v>105.36102024997646</v>
      </c>
      <c r="CQ37" s="65">
        <f t="shared" si="21"/>
        <v>0.39799348848854155</v>
      </c>
      <c r="CR37" s="66">
        <f t="shared" si="9"/>
        <v>62.906098551357601</v>
      </c>
      <c r="CS37" s="65">
        <f t="shared" si="22"/>
        <v>5.2045828232807206E-2</v>
      </c>
      <c r="CT37" s="66">
        <f t="shared" si="10"/>
        <v>1318.4139368966655</v>
      </c>
      <c r="CU37" s="67">
        <f t="shared" si="23"/>
        <v>0.20031645040225302</v>
      </c>
      <c r="CV37" s="16"/>
      <c r="CW37" s="959">
        <f t="shared" si="24"/>
        <v>1173.0999999999999</v>
      </c>
      <c r="CX37" s="962">
        <f>VLOOKUP($AX37&amp;"_"&amp;$CW$14,データシート1!$A:$BT,MATCH($CW$12&amp;"_"&amp;CX$20,データシート1!$A$1:$BT$1,0),0)</f>
        <v>1127.893</v>
      </c>
      <c r="CY37" s="962">
        <f>VLOOKUP($AX37&amp;"_"&amp;$CW$14,データシート1!$A:$BT,MATCH($CW$12&amp;"_"&amp;CY$20,データシート1!$A$1:$BT$1,0),0)</f>
        <v>41.933</v>
      </c>
      <c r="CZ37" s="962">
        <f>VLOOKUP($AX37&amp;"_"&amp;$CW$14,データシート1!$A:$BT,MATCH($CW$12&amp;"_"&amp;CZ$20,データシート1!$A$1:$BT$1,0),0)</f>
        <v>3.274</v>
      </c>
      <c r="DA37" s="962">
        <f>VLOOKUP($AX37&amp;"_"&amp;$CW$14,データシート1!$A:$BT,MATCH($CW$12&amp;"_"&amp;DA$20,データシート1!$A$1:$BT$1,0),0)</f>
        <v>264.10000000000002</v>
      </c>
      <c r="DB37" s="962">
        <f>VLOOKUP($AX37&amp;"_"&amp;$CW$14,データシート1!$A:$BT,MATCH($CW$12&amp;"_"&amp;DB$20,データシート1!$A$1:$BT$1,0),0)</f>
        <v>11.111000000000001</v>
      </c>
      <c r="DC37" s="962">
        <f>VLOOKUP($AX37&amp;"_"&amp;$CW$14,データシート1!$A:$BT,MATCH($CW$12&amp;"_"&amp;DC$20,データシート1!$A$1:$BT$1,0),0)</f>
        <v>0</v>
      </c>
      <c r="DD37" s="961">
        <f t="shared" si="11"/>
        <v>1448.3109999999999</v>
      </c>
      <c r="DE37" s="16"/>
      <c r="DF37" s="125">
        <f>VLOOKUP($AX37&amp;"_"&amp;$DF$14,データシート1!$A:$BT,MATCH($DF$12&amp;"_"&amp;DF$20,データシート1!$A$1:$BT$1,0),0)</f>
        <v>41</v>
      </c>
      <c r="DG37" s="64">
        <f>VLOOKUP($AX37&amp;"_"&amp;$DF$14,データシート1!$A:$BT,MATCH($DF$12&amp;"_"&amp;DG$20,データシート1!$A$1:$BT$1,0),0)</f>
        <v>2</v>
      </c>
      <c r="DH37" s="64">
        <f>VLOOKUP($AX37&amp;"_"&amp;$DF$14,データシート1!$A:$BT,MATCH($DF$12&amp;"_"&amp;DH$20,データシート1!$A$1:$BT$1,0),0)</f>
        <v>1</v>
      </c>
      <c r="DI37" s="64">
        <f>VLOOKUP($AX37&amp;"_"&amp;$DF$14,データシート1!$A:$BT,MATCH($DF$12&amp;"_"&amp;DI$20,データシート1!$A$1:$BT$1,0),0)</f>
        <v>26</v>
      </c>
      <c r="DJ37" s="64">
        <f>VLOOKUP($AX37&amp;"_"&amp;$DF$14,データシート1!$A:$BT,MATCH($DF$12&amp;"_"&amp;DJ$20,データシート1!$A$1:$BT$1,0),0)</f>
        <v>1</v>
      </c>
      <c r="DK37" s="64">
        <f>VLOOKUP($AX37&amp;"_"&amp;$DF$14,データシート1!$A:$BT,MATCH($DF$12&amp;"_"&amp;DK$20,データシート1!$A$1:$BT$1,0),0)</f>
        <v>0</v>
      </c>
      <c r="DL37" s="68">
        <f t="shared" si="12"/>
        <v>71</v>
      </c>
      <c r="DM37" s="16"/>
      <c r="DN37" s="126">
        <f t="shared" si="26"/>
        <v>0.78</v>
      </c>
      <c r="DO37" s="127">
        <f t="shared" si="27"/>
        <v>0.03</v>
      </c>
      <c r="DP37" s="127">
        <f t="shared" ref="DP37:DP68" si="29">IF($DD37=0,0,ROUND(CZ37/$DD37,2))</f>
        <v>0</v>
      </c>
      <c r="DQ37" s="127">
        <f t="shared" ref="DQ37:DQ68" si="30">IF($DD37=0,0,ROUND(DA37/$DD37,2))</f>
        <v>0.18</v>
      </c>
      <c r="DR37" s="127">
        <f t="shared" ref="DR37:DR68" si="31">IF($DD37=0,0,ROUND(DB37/$DD37,2))</f>
        <v>0.01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13120</v>
      </c>
      <c r="AY38" s="18" t="str">
        <f>IF(IFERROR(比較地域マスタ!$Z23,"")=0,"",IFERROR(比較地域マスタ!$Z23,""))</f>
        <v>練馬区</v>
      </c>
      <c r="BB38" s="110" t="str">
        <f t="shared" si="0"/>
        <v>13120</v>
      </c>
      <c r="BC38" s="1031" t="str">
        <f t="shared" si="0"/>
        <v>練馬区</v>
      </c>
      <c r="BD38" s="34">
        <f t="shared" si="14"/>
        <v>2076.4498920229703</v>
      </c>
      <c r="BE38" s="34">
        <f t="shared" si="15"/>
        <v>82.288614950158603</v>
      </c>
      <c r="BF38" s="34">
        <f>VLOOKUP($AX38&amp;"_"&amp;$BC$14,データシート1!$A:$BT,MATCH($BC$12&amp;"_"&amp;BF$20,データシート1!$A$1:$BT$1,0),0)</f>
        <v>34.570614515614054</v>
      </c>
      <c r="BG38" s="34">
        <f>VLOOKUP($AX38&amp;"_"&amp;$BC$14,データシート1!$A:$BT,MATCH($BC$12&amp;"_"&amp;BG$20,データシート1!$A$1:$BT$1,0),0)</f>
        <v>34.516790560463434</v>
      </c>
      <c r="BH38" s="34">
        <f>VLOOKUP($AX38&amp;"_"&amp;$BC$14,データシート1!$A:$BT,MATCH($BC$12&amp;"_"&amp;BH$20,データシート1!$A$1:$BT$1,0),0)</f>
        <v>13.201209874081119</v>
      </c>
      <c r="BI38" s="34">
        <f>VLOOKUP($AX38&amp;"_"&amp;$BC$14,データシート1!$A:$BT,MATCH($BC$12&amp;"_"&amp;BI$20,データシート1!$A$1:$BT$1,0),0)</f>
        <v>591.08138166414733</v>
      </c>
      <c r="BJ38" s="34">
        <f>VLOOKUP($AX38&amp;"_"&amp;$BC$14,データシート1!$A:$BT,MATCH($BC$12&amp;"_"&amp;BJ$20,データシート1!$A$1:$BT$1,0),0)</f>
        <v>882.54789680569741</v>
      </c>
      <c r="BK38" s="34">
        <f t="shared" si="1"/>
        <v>426.08810807715338</v>
      </c>
      <c r="BL38" s="34">
        <f t="shared" si="2"/>
        <v>382.97752023339729</v>
      </c>
      <c r="BM38" s="34">
        <f>VLOOKUP($AX38&amp;"_"&amp;$BC$14,データシート1!$A:$BT,MATCH($BC$12&amp;"_"&amp;BM$20,データシート1!$A$1:$BT$1,0),0)</f>
        <v>225.91281233856949</v>
      </c>
      <c r="BN38" s="34">
        <f>VLOOKUP($AX38&amp;"_"&amp;$BC$14,データシート1!$A:$BT,MATCH($BC$12&amp;"_"&amp;BN$20,データシート1!$A$1:$BT$1,0),0)</f>
        <v>157.06470789482782</v>
      </c>
      <c r="BO38" s="34">
        <f>VLOOKUP($AX38&amp;"_"&amp;$BC$14,データシート1!$A:$BT,MATCH($BC$12&amp;"_"&amp;BO$20,データシート1!$A$1:$BT$1,0),0)</f>
        <v>43.1105878437561</v>
      </c>
      <c r="BP38" s="34">
        <f>VLOOKUP($AX38&amp;"_"&amp;$BC$14,データシート1!$A:$BT,MATCH($BC$12&amp;"_"&amp;BP$20,データシート1!$A$1:$BT$1,0),0)</f>
        <v>0</v>
      </c>
      <c r="BQ38" s="34">
        <f>VLOOKUP($AX38&amp;"_"&amp;$BC$14,データシート1!$A:$BT,MATCH($BC$12&amp;"_"&amp;BQ$20,データシート1!$A$1:$BT$1,0),0)</f>
        <v>94.443890525813472</v>
      </c>
      <c r="BR38" s="35">
        <f t="shared" si="3"/>
        <v>2076.4498920229703</v>
      </c>
      <c r="BT38" s="121" t="str">
        <f t="shared" si="4"/>
        <v>練馬区</v>
      </c>
      <c r="BU38" s="33">
        <f t="shared" si="25"/>
        <v>2076.4498920229703</v>
      </c>
      <c r="BV38" s="59">
        <f t="shared" si="16"/>
        <v>3.9629473008852313E-2</v>
      </c>
      <c r="BW38" s="59">
        <f t="shared" si="5"/>
        <v>1.6648903808573881E-2</v>
      </c>
      <c r="BX38" s="59">
        <f t="shared" si="5"/>
        <v>1.6622982665300743E-2</v>
      </c>
      <c r="BY38" s="59">
        <f t="shared" si="5"/>
        <v>6.3575865349776925E-3</v>
      </c>
      <c r="BZ38" s="59">
        <f t="shared" si="5"/>
        <v>0.28465959324849849</v>
      </c>
      <c r="CA38" s="59">
        <f t="shared" si="5"/>
        <v>0.42502730270359657</v>
      </c>
      <c r="CB38" s="59">
        <f t="shared" si="5"/>
        <v>0.2052002842515209</v>
      </c>
      <c r="CC38" s="59">
        <f t="shared" si="5"/>
        <v>0.18443860442029905</v>
      </c>
      <c r="CD38" s="59">
        <f t="shared" si="5"/>
        <v>0.10879762290746883</v>
      </c>
      <c r="CE38" s="59">
        <f t="shared" si="5"/>
        <v>7.5640981512830233E-2</v>
      </c>
      <c r="CF38" s="59">
        <f t="shared" si="5"/>
        <v>2.0761679831221853E-2</v>
      </c>
      <c r="CG38" s="59">
        <f t="shared" si="5"/>
        <v>0</v>
      </c>
      <c r="CH38" s="59">
        <f t="shared" si="5"/>
        <v>4.548334678753168E-2</v>
      </c>
      <c r="CI38" s="122">
        <f t="shared" si="6"/>
        <v>1</v>
      </c>
      <c r="CK38" s="123" t="str">
        <f t="shared" si="7"/>
        <v>練馬区</v>
      </c>
      <c r="CL38" s="124">
        <f t="shared" si="17"/>
        <v>82.288614950158603</v>
      </c>
      <c r="CM38" s="65">
        <f t="shared" si="18"/>
        <v>7.5502546783211166E-2</v>
      </c>
      <c r="CN38" s="66">
        <f t="shared" si="19"/>
        <v>34.570614515614054</v>
      </c>
      <c r="CO38" s="65">
        <f t="shared" si="20"/>
        <v>0.17971910789129469</v>
      </c>
      <c r="CP38" s="66">
        <f t="shared" si="8"/>
        <v>34.516790560463434</v>
      </c>
      <c r="CQ38" s="65">
        <f t="shared" si="21"/>
        <v>0</v>
      </c>
      <c r="CR38" s="66">
        <f t="shared" si="9"/>
        <v>13.201209874081119</v>
      </c>
      <c r="CS38" s="65">
        <f t="shared" si="22"/>
        <v>0</v>
      </c>
      <c r="CT38" s="66">
        <f t="shared" si="10"/>
        <v>591.08138166414733</v>
      </c>
      <c r="CU38" s="67">
        <f t="shared" si="23"/>
        <v>0.29021553600121625</v>
      </c>
      <c r="CV38" s="16"/>
      <c r="CW38" s="959">
        <f t="shared" si="24"/>
        <v>6.2130000000000001</v>
      </c>
      <c r="CX38" s="962">
        <f>VLOOKUP($AX38&amp;"_"&amp;$CW$14,データシート1!$A:$BT,MATCH($CW$12&amp;"_"&amp;CX$20,データシート1!$A$1:$BT$1,0),0)</f>
        <v>6.2130000000000001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171.541</v>
      </c>
      <c r="DB38" s="962">
        <f>VLOOKUP($AX38&amp;"_"&amp;$CW$14,データシート1!$A:$BT,MATCH($CW$12&amp;"_"&amp;DB$20,データシート1!$A$1:$BT$1,0),0)</f>
        <v>7.2779999999999996</v>
      </c>
      <c r="DC38" s="962">
        <f>VLOOKUP($AX38&amp;"_"&amp;$CW$14,データシート1!$A:$BT,MATCH($CW$12&amp;"_"&amp;DC$20,データシート1!$A$1:$BT$1,0),0)</f>
        <v>0</v>
      </c>
      <c r="DD38" s="961">
        <f t="shared" si="11"/>
        <v>185.03199999999998</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1</v>
      </c>
      <c r="DK38" s="64">
        <f>VLOOKUP($AX38&amp;"_"&amp;$DF$14,データシート1!$A:$BT,MATCH($DF$12&amp;"_"&amp;DK$20,データシート1!$A$1:$BT$1,0),0)</f>
        <v>0</v>
      </c>
      <c r="DL38" s="68">
        <f t="shared" si="12"/>
        <v>18</v>
      </c>
      <c r="DM38" s="16"/>
      <c r="DN38" s="126">
        <f t="shared" si="26"/>
        <v>0.03</v>
      </c>
      <c r="DO38" s="127">
        <f t="shared" si="27"/>
        <v>0</v>
      </c>
      <c r="DP38" s="127">
        <f t="shared" si="29"/>
        <v>0</v>
      </c>
      <c r="DQ38" s="127">
        <f t="shared" si="30"/>
        <v>0.93</v>
      </c>
      <c r="DR38" s="127">
        <f t="shared" si="31"/>
        <v>0.04</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13111</v>
      </c>
      <c r="AY39" s="18" t="str">
        <f>IF(IFERROR(比較地域マスタ!$Z24,"")=0,"",IFERROR(比較地域マスタ!$Z24,""))</f>
        <v>大田区</v>
      </c>
      <c r="BB39" s="110" t="str">
        <f t="shared" si="0"/>
        <v>13111</v>
      </c>
      <c r="BC39" s="1031" t="str">
        <f t="shared" si="0"/>
        <v>大田区</v>
      </c>
      <c r="BD39" s="34">
        <f t="shared" si="14"/>
        <v>2932.403768832768</v>
      </c>
      <c r="BE39" s="34">
        <f t="shared" si="15"/>
        <v>328.07236539266762</v>
      </c>
      <c r="BF39" s="34">
        <f>VLOOKUP($AX39&amp;"_"&amp;$BC$14,データシート1!$A:$BT,MATCH($BC$12&amp;"_"&amp;BF$20,データシート1!$A$1:$BT$1,0),0)</f>
        <v>252.68257632906443</v>
      </c>
      <c r="BG39" s="34">
        <f>VLOOKUP($AX39&amp;"_"&amp;$BC$14,データシート1!$A:$BT,MATCH($BC$12&amp;"_"&amp;BG$20,データシート1!$A$1:$BT$1,0),0)</f>
        <v>39.789106951565074</v>
      </c>
      <c r="BH39" s="34">
        <f>VLOOKUP($AX39&amp;"_"&amp;$BC$14,データシート1!$A:$BT,MATCH($BC$12&amp;"_"&amp;BH$20,データシート1!$A$1:$BT$1,0),0)</f>
        <v>35.600682112038115</v>
      </c>
      <c r="BI39" s="34">
        <f>VLOOKUP($AX39&amp;"_"&amp;$BC$14,データシート1!$A:$BT,MATCH($BC$12&amp;"_"&amp;BI$20,データシート1!$A$1:$BT$1,0),0)</f>
        <v>1073.9282490899598</v>
      </c>
      <c r="BJ39" s="34">
        <f>VLOOKUP($AX39&amp;"_"&amp;$BC$14,データシート1!$A:$BT,MATCH($BC$12&amp;"_"&amp;BJ$20,データシート1!$A$1:$BT$1,0),0)</f>
        <v>920.50972970813234</v>
      </c>
      <c r="BK39" s="34">
        <f t="shared" si="1"/>
        <v>506.48633236054064</v>
      </c>
      <c r="BL39" s="34">
        <f t="shared" si="2"/>
        <v>410.81036205619949</v>
      </c>
      <c r="BM39" s="34">
        <f>VLOOKUP($AX39&amp;"_"&amp;$BC$14,データシート1!$A:$BT,MATCH($BC$12&amp;"_"&amp;BM$20,データシート1!$A$1:$BT$1,0),0)</f>
        <v>196.31355577725026</v>
      </c>
      <c r="BN39" s="34">
        <f>VLOOKUP($AX39&amp;"_"&amp;$BC$14,データシート1!$A:$BT,MATCH($BC$12&amp;"_"&amp;BN$20,データシート1!$A$1:$BT$1,0),0)</f>
        <v>214.49680627894924</v>
      </c>
      <c r="BO39" s="34">
        <f>VLOOKUP($AX39&amp;"_"&amp;$BC$14,データシート1!$A:$BT,MATCH($BC$12&amp;"_"&amp;BO$20,データシート1!$A$1:$BT$1,0),0)</f>
        <v>42.546860321833798</v>
      </c>
      <c r="BP39" s="34">
        <f>VLOOKUP($AX39&amp;"_"&amp;$BC$14,データシート1!$A:$BT,MATCH($BC$12&amp;"_"&amp;BP$20,データシート1!$A$1:$BT$1,0),0)</f>
        <v>53.129109982507373</v>
      </c>
      <c r="BQ39" s="34">
        <f>VLOOKUP($AX39&amp;"_"&amp;$BC$14,データシート1!$A:$BT,MATCH($BC$12&amp;"_"&amp;BQ$20,データシート1!$A$1:$BT$1,0),0)</f>
        <v>103.4070922814678</v>
      </c>
      <c r="BR39" s="35">
        <f t="shared" si="3"/>
        <v>2932.403768832768</v>
      </c>
      <c r="BT39" s="121" t="str">
        <f t="shared" si="4"/>
        <v>大田区</v>
      </c>
      <c r="BU39" s="33">
        <f t="shared" si="25"/>
        <v>2932.403768832768</v>
      </c>
      <c r="BV39" s="59">
        <f t="shared" si="16"/>
        <v>0.11187830573661264</v>
      </c>
      <c r="BW39" s="59">
        <f t="shared" si="5"/>
        <v>8.6169094111362352E-2</v>
      </c>
      <c r="BX39" s="59">
        <f t="shared" si="5"/>
        <v>1.356876818072123E-2</v>
      </c>
      <c r="BY39" s="59">
        <f t="shared" si="5"/>
        <v>1.2140443444529069E-2</v>
      </c>
      <c r="BZ39" s="59">
        <f t="shared" si="5"/>
        <v>0.36622795963648375</v>
      </c>
      <c r="CA39" s="59">
        <f t="shared" si="5"/>
        <v>0.31390961213862362</v>
      </c>
      <c r="CB39" s="59">
        <f t="shared" si="5"/>
        <v>0.17272052973869473</v>
      </c>
      <c r="CC39" s="59">
        <f t="shared" si="5"/>
        <v>0.14009338223559881</v>
      </c>
      <c r="CD39" s="59">
        <f t="shared" si="5"/>
        <v>6.6946290911156517E-2</v>
      </c>
      <c r="CE39" s="59">
        <f t="shared" si="5"/>
        <v>7.314709132444229E-2</v>
      </c>
      <c r="CF39" s="59">
        <f t="shared" si="5"/>
        <v>1.4509209398120986E-2</v>
      </c>
      <c r="CG39" s="59">
        <f t="shared" si="5"/>
        <v>1.8117938104974952E-2</v>
      </c>
      <c r="CH39" s="59">
        <f t="shared" si="5"/>
        <v>3.52635927495853E-2</v>
      </c>
      <c r="CI39" s="122">
        <f t="shared" si="6"/>
        <v>1</v>
      </c>
      <c r="CK39" s="123" t="str">
        <f t="shared" si="7"/>
        <v>大田区</v>
      </c>
      <c r="CL39" s="124">
        <f t="shared" si="17"/>
        <v>328.07236539266762</v>
      </c>
      <c r="CM39" s="65">
        <f t="shared" si="18"/>
        <v>0.13528112904870693</v>
      </c>
      <c r="CN39" s="66">
        <f t="shared" si="19"/>
        <v>252.68257632906443</v>
      </c>
      <c r="CO39" s="65">
        <f t="shared" si="20"/>
        <v>0.17564329383044613</v>
      </c>
      <c r="CP39" s="66">
        <f t="shared" si="8"/>
        <v>39.789106951565074</v>
      </c>
      <c r="CQ39" s="65">
        <f t="shared" si="21"/>
        <v>0</v>
      </c>
      <c r="CR39" s="66">
        <f t="shared" si="9"/>
        <v>35.600682112038115</v>
      </c>
      <c r="CS39" s="65">
        <f t="shared" si="22"/>
        <v>0</v>
      </c>
      <c r="CT39" s="66">
        <f t="shared" si="10"/>
        <v>1073.9282490899598</v>
      </c>
      <c r="CU39" s="67">
        <f t="shared" si="23"/>
        <v>0.58366655363722852</v>
      </c>
      <c r="CV39" s="16"/>
      <c r="CW39" s="959">
        <f t="shared" si="24"/>
        <v>44.381999999999998</v>
      </c>
      <c r="CX39" s="962">
        <f>VLOOKUP($AX39&amp;"_"&amp;$CW$14,データシート1!$A:$BT,MATCH($CW$12&amp;"_"&amp;CX$20,データシート1!$A$1:$BT$1,0),0)</f>
        <v>44.381999999999998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626.81599999999992</v>
      </c>
      <c r="DB39" s="962">
        <f>VLOOKUP($AX39&amp;"_"&amp;$CW$14,データシート1!$A:$BT,MATCH($CW$12&amp;"_"&amp;DB$20,データシート1!$A$1:$BT$1,0),0)</f>
        <v>35.966000000000001</v>
      </c>
      <c r="DC39" s="962">
        <f>VLOOKUP($AX39&amp;"_"&amp;$CW$14,データシート1!$A:$BT,MATCH($CW$12&amp;"_"&amp;DC$20,データシート1!$A$1:$BT$1,0),0)</f>
        <v>0</v>
      </c>
      <c r="DD39" s="961">
        <f t="shared" si="11"/>
        <v>707.16399999999987</v>
      </c>
      <c r="DE39" s="16"/>
      <c r="DF39" s="125">
        <f>VLOOKUP($AX39&amp;"_"&amp;$DF$14,データシート1!$A:$BT,MATCH($DF$12&amp;"_"&amp;DF$20,データシート1!$A$1:$BT$1,0),0)</f>
        <v>5</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50</v>
      </c>
      <c r="DJ39" s="64">
        <f>VLOOKUP($AX39&amp;"_"&amp;$DF$14,データシート1!$A:$BT,MATCH($DF$12&amp;"_"&amp;DJ$20,データシート1!$A$1:$BT$1,0),0)</f>
        <v>2</v>
      </c>
      <c r="DK39" s="64">
        <f>VLOOKUP($AX39&amp;"_"&amp;$DF$14,データシート1!$A:$BT,MATCH($DF$12&amp;"_"&amp;DK$20,データシート1!$A$1:$BT$1,0),0)</f>
        <v>0</v>
      </c>
      <c r="DL39" s="68">
        <f t="shared" si="12"/>
        <v>57</v>
      </c>
      <c r="DM39" s="16"/>
      <c r="DN39" s="126">
        <f t="shared" si="26"/>
        <v>0.06</v>
      </c>
      <c r="DO39" s="127">
        <f t="shared" si="27"/>
        <v>0</v>
      </c>
      <c r="DP39" s="127">
        <f t="shared" si="29"/>
        <v>0</v>
      </c>
      <c r="DQ39" s="127">
        <f t="shared" si="30"/>
        <v>0.89</v>
      </c>
      <c r="DR39" s="127">
        <f t="shared" si="31"/>
        <v>0.05</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43100</v>
      </c>
      <c r="AY40" s="18" t="str">
        <f>IF(IFERROR(比較地域マスタ!$Z25,"")=0,"",IFERROR(比較地域マスタ!$Z25,""))</f>
        <v>熊本市</v>
      </c>
      <c r="BB40" s="110" t="str">
        <f t="shared" si="0"/>
        <v>43100</v>
      </c>
      <c r="BC40" s="1031" t="str">
        <f t="shared" si="0"/>
        <v>熊本市</v>
      </c>
      <c r="BD40" s="34">
        <f t="shared" si="14"/>
        <v>3121.6534611938491</v>
      </c>
      <c r="BE40" s="34">
        <f t="shared" si="15"/>
        <v>386.97575272223168</v>
      </c>
      <c r="BF40" s="34">
        <f>VLOOKUP($AX40&amp;"_"&amp;$BC$14,データシート1!$A:$BT,MATCH($BC$12&amp;"_"&amp;BF$20,データシート1!$A$1:$BT$1,0),0)</f>
        <v>294.51471380651583</v>
      </c>
      <c r="BG40" s="34">
        <f>VLOOKUP($AX40&amp;"_"&amp;$BC$14,データシート1!$A:$BT,MATCH($BC$12&amp;"_"&amp;BG$20,データシート1!$A$1:$BT$1,0),0)</f>
        <v>45.656143635522724</v>
      </c>
      <c r="BH40" s="34">
        <f>VLOOKUP($AX40&amp;"_"&amp;$BC$14,データシート1!$A:$BT,MATCH($BC$12&amp;"_"&amp;BH$20,データシート1!$A$1:$BT$1,0),0)</f>
        <v>46.804895280193136</v>
      </c>
      <c r="BI40" s="34">
        <f>VLOOKUP($AX40&amp;"_"&amp;$BC$14,データシート1!$A:$BT,MATCH($BC$12&amp;"_"&amp;BI$20,データシート1!$A$1:$BT$1,0),0)</f>
        <v>936.76952176554119</v>
      </c>
      <c r="BJ40" s="34">
        <f>VLOOKUP($AX40&amp;"_"&amp;$BC$14,データシート1!$A:$BT,MATCH($BC$12&amp;"_"&amp;BJ$20,データシート1!$A$1:$BT$1,0),0)</f>
        <v>640.14962441259411</v>
      </c>
      <c r="BK40" s="34">
        <f t="shared" si="1"/>
        <v>1066.9598826169859</v>
      </c>
      <c r="BL40" s="34">
        <f t="shared" si="2"/>
        <v>986.13035473058426</v>
      </c>
      <c r="BM40" s="34">
        <f>VLOOKUP($AX40&amp;"_"&amp;$BC$14,データシート1!$A:$BT,MATCH($BC$12&amp;"_"&amp;BM$20,データシート1!$A$1:$BT$1,0),0)</f>
        <v>578.27417061519122</v>
      </c>
      <c r="BN40" s="34">
        <f>VLOOKUP($AX40&amp;"_"&amp;$BC$14,データシート1!$A:$BT,MATCH($BC$12&amp;"_"&amp;BN$20,データシート1!$A$1:$BT$1,0),0)</f>
        <v>407.85618411539298</v>
      </c>
      <c r="BO40" s="34">
        <f>VLOOKUP($AX40&amp;"_"&amp;$BC$14,データシート1!$A:$BT,MATCH($BC$12&amp;"_"&amp;BO$20,データシート1!$A$1:$BT$1,0),0)</f>
        <v>42.723130999066697</v>
      </c>
      <c r="BP40" s="34">
        <f>VLOOKUP($AX40&amp;"_"&amp;$BC$14,データシート1!$A:$BT,MATCH($BC$12&amp;"_"&amp;BP$20,データシート1!$A$1:$BT$1,0),0)</f>
        <v>38.106396887334959</v>
      </c>
      <c r="BQ40" s="34">
        <f>VLOOKUP($AX40&amp;"_"&amp;$BC$14,データシート1!$A:$BT,MATCH($BC$12&amp;"_"&amp;BQ$20,データシート1!$A$1:$BT$1,0),0)</f>
        <v>90.798679676496249</v>
      </c>
      <c r="BR40" s="35">
        <f t="shared" si="3"/>
        <v>3121.6534611938491</v>
      </c>
      <c r="BT40" s="121" t="str">
        <f t="shared" si="4"/>
        <v>熊本市</v>
      </c>
      <c r="BU40" s="33">
        <f t="shared" si="25"/>
        <v>3121.6534611938491</v>
      </c>
      <c r="BV40" s="59">
        <f t="shared" si="16"/>
        <v>0.12396499404332861</v>
      </c>
      <c r="BW40" s="59">
        <f t="shared" si="5"/>
        <v>9.4345742558458512E-2</v>
      </c>
      <c r="BX40" s="59">
        <f t="shared" si="5"/>
        <v>1.4625628437969515E-2</v>
      </c>
      <c r="BY40" s="59">
        <f t="shared" si="5"/>
        <v>1.4993623046900604E-2</v>
      </c>
      <c r="BZ40" s="59">
        <f t="shared" si="5"/>
        <v>0.30008760850965238</v>
      </c>
      <c r="CA40" s="59">
        <f t="shared" si="5"/>
        <v>0.20506748502691727</v>
      </c>
      <c r="CB40" s="59">
        <f t="shared" si="5"/>
        <v>0.3417931861690171</v>
      </c>
      <c r="CC40" s="59">
        <f t="shared" si="5"/>
        <v>0.31590000843765897</v>
      </c>
      <c r="CD40" s="59">
        <f t="shared" si="5"/>
        <v>0.18524611325500406</v>
      </c>
      <c r="CE40" s="59">
        <f t="shared" si="5"/>
        <v>0.13065389518265488</v>
      </c>
      <c r="CF40" s="59">
        <f t="shared" si="5"/>
        <v>1.3686058215676384E-2</v>
      </c>
      <c r="CG40" s="59">
        <f t="shared" si="5"/>
        <v>1.2207119515681764E-2</v>
      </c>
      <c r="CH40" s="59">
        <f t="shared" si="5"/>
        <v>2.9086726251084605E-2</v>
      </c>
      <c r="CI40" s="122">
        <f t="shared" si="6"/>
        <v>1</v>
      </c>
      <c r="CK40" s="123" t="str">
        <f t="shared" si="7"/>
        <v>熊本市</v>
      </c>
      <c r="CL40" s="124">
        <f t="shared" si="17"/>
        <v>386.97575272223168</v>
      </c>
      <c r="CM40" s="65">
        <f t="shared" si="18"/>
        <v>0.79745306476994493</v>
      </c>
      <c r="CN40" s="66">
        <f t="shared" si="19"/>
        <v>294.51471380651583</v>
      </c>
      <c r="CO40" s="65">
        <f t="shared" si="20"/>
        <v>1</v>
      </c>
      <c r="CP40" s="66">
        <f t="shared" si="8"/>
        <v>45.656143635522724</v>
      </c>
      <c r="CQ40" s="65">
        <f t="shared" si="21"/>
        <v>0</v>
      </c>
      <c r="CR40" s="66">
        <f t="shared" si="9"/>
        <v>46.804895280193136</v>
      </c>
      <c r="CS40" s="65">
        <f t="shared" si="22"/>
        <v>0</v>
      </c>
      <c r="CT40" s="66">
        <f t="shared" si="10"/>
        <v>936.76952176554119</v>
      </c>
      <c r="CU40" s="67">
        <f t="shared" si="23"/>
        <v>0.22145148318768773</v>
      </c>
      <c r="CV40" s="16"/>
      <c r="CW40" s="959">
        <f t="shared" si="24"/>
        <v>308.59500000000003</v>
      </c>
      <c r="CX40" s="962">
        <f>VLOOKUP($AX40&amp;"_"&amp;$CW$14,データシート1!$A:$BT,MATCH($CW$12&amp;"_"&amp;CX$20,データシート1!$A$1:$BT$1,0),0)</f>
        <v>308.59500000000003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207.44900000000001</v>
      </c>
      <c r="DB40" s="962">
        <f>VLOOKUP($AX40&amp;"_"&amp;$CW$14,データシート1!$A:$BT,MATCH($CW$12&amp;"_"&amp;DB$20,データシート1!$A$1:$BT$1,0),0)</f>
        <v>0</v>
      </c>
      <c r="DC40" s="962">
        <f>VLOOKUP($AX40&amp;"_"&amp;$CW$14,データシート1!$A:$BT,MATCH($CW$12&amp;"_"&amp;DC$20,データシート1!$A$1:$BT$1,0),0)</f>
        <v>0</v>
      </c>
      <c r="DD40" s="961">
        <f t="shared" si="11"/>
        <v>516.0440000000001</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34</v>
      </c>
      <c r="DJ40" s="64">
        <f>VLOOKUP($AX40&amp;"_"&amp;$DF$14,データシート1!$A:$BT,MATCH($DF$12&amp;"_"&amp;DJ$20,データシート1!$A$1:$BT$1,0),0)</f>
        <v>0</v>
      </c>
      <c r="DK40" s="64">
        <f>VLOOKUP($AX40&amp;"_"&amp;$DF$14,データシート1!$A:$BT,MATCH($DF$12&amp;"_"&amp;DK$20,データシート1!$A$1:$BT$1,0),0)</f>
        <v>0</v>
      </c>
      <c r="DL40" s="68">
        <f t="shared" si="12"/>
        <v>54</v>
      </c>
      <c r="DM40" s="16"/>
      <c r="DN40" s="126">
        <f t="shared" si="26"/>
        <v>0.6</v>
      </c>
      <c r="DO40" s="127">
        <f t="shared" si="27"/>
        <v>0</v>
      </c>
      <c r="DP40" s="127">
        <f t="shared" si="29"/>
        <v>0</v>
      </c>
      <c r="DQ40" s="127">
        <f t="shared" si="30"/>
        <v>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14150</v>
      </c>
      <c r="AY41" s="18" t="str">
        <f>IF(IFERROR(比較地域マスタ!$Z26,"")=0,"",IFERROR(比較地域マスタ!$Z26,""))</f>
        <v>相模原市</v>
      </c>
      <c r="BB41" s="110" t="str">
        <f t="shared" si="0"/>
        <v>14150</v>
      </c>
      <c r="BC41" s="1031" t="str">
        <f t="shared" si="0"/>
        <v>相模原市</v>
      </c>
      <c r="BD41" s="34">
        <f t="shared" si="14"/>
        <v>4121.286983441757</v>
      </c>
      <c r="BE41" s="34">
        <f t="shared" si="15"/>
        <v>1627.5782968769083</v>
      </c>
      <c r="BF41" s="34">
        <f>VLOOKUP($AX41&amp;"_"&amp;$BC$14,データシート1!$A:$BT,MATCH($BC$12&amp;"_"&amp;BF$20,データシート1!$A$1:$BT$1,0),0)</f>
        <v>1545.2278587466119</v>
      </c>
      <c r="BG41" s="34">
        <f>VLOOKUP($AX41&amp;"_"&amp;$BC$14,データシート1!$A:$BT,MATCH($BC$12&amp;"_"&amp;BG$20,データシート1!$A$1:$BT$1,0),0)</f>
        <v>35.815985727235045</v>
      </c>
      <c r="BH41" s="34">
        <f>VLOOKUP($AX41&amp;"_"&amp;$BC$14,データシート1!$A:$BT,MATCH($BC$12&amp;"_"&amp;BH$20,データシート1!$A$1:$BT$1,0),0)</f>
        <v>46.534452403061387</v>
      </c>
      <c r="BI41" s="34">
        <f>VLOOKUP($AX41&amp;"_"&amp;$BC$14,データシート1!$A:$BT,MATCH($BC$12&amp;"_"&amp;BI$20,データシート1!$A$1:$BT$1,0),0)</f>
        <v>807.28251534583467</v>
      </c>
      <c r="BJ41" s="34">
        <f>VLOOKUP($AX41&amp;"_"&amp;$BC$14,データシート1!$A:$BT,MATCH($BC$12&amp;"_"&amp;BJ$20,データシート1!$A$1:$BT$1,0),0)</f>
        <v>853.03972441811209</v>
      </c>
      <c r="BK41" s="34">
        <f t="shared" si="1"/>
        <v>723.58687345821227</v>
      </c>
      <c r="BL41" s="34">
        <f t="shared" si="2"/>
        <v>681.60000388342723</v>
      </c>
      <c r="BM41" s="34">
        <f>VLOOKUP($AX41&amp;"_"&amp;$BC$14,データシート1!$A:$BT,MATCH($BC$12&amp;"_"&amp;BM$20,データシート1!$A$1:$BT$1,0),0)</f>
        <v>393.7239340379694</v>
      </c>
      <c r="BN41" s="34">
        <f>VLOOKUP($AX41&amp;"_"&amp;$BC$14,データシート1!$A:$BT,MATCH($BC$12&amp;"_"&amp;BN$20,データシート1!$A$1:$BT$1,0),0)</f>
        <v>287.87606984545783</v>
      </c>
      <c r="BO41" s="34">
        <f>VLOOKUP($AX41&amp;"_"&amp;$BC$14,データシート1!$A:$BT,MATCH($BC$12&amp;"_"&amp;BO$20,データシート1!$A$1:$BT$1,0),0)</f>
        <v>41.986869574784997</v>
      </c>
      <c r="BP41" s="34">
        <f>VLOOKUP($AX41&amp;"_"&amp;$BC$14,データシート1!$A:$BT,MATCH($BC$12&amp;"_"&amp;BP$20,データシート1!$A$1:$BT$1,0),0)</f>
        <v>0</v>
      </c>
      <c r="BQ41" s="34">
        <f>VLOOKUP($AX41&amp;"_"&amp;$BC$14,データシート1!$A:$BT,MATCH($BC$12&amp;"_"&amp;BQ$20,データシート1!$A$1:$BT$1,0),0)</f>
        <v>109.79957334269</v>
      </c>
      <c r="BR41" s="35">
        <f t="shared" si="3"/>
        <v>4121.286983441757</v>
      </c>
      <c r="BT41" s="121" t="str">
        <f t="shared" si="4"/>
        <v>相模原市</v>
      </c>
      <c r="BU41" s="33">
        <f t="shared" si="25"/>
        <v>4121.286983441757</v>
      </c>
      <c r="BV41" s="59">
        <f t="shared" si="16"/>
        <v>0.39491991298254359</v>
      </c>
      <c r="BW41" s="59">
        <f t="shared" si="5"/>
        <v>0.37493818434749376</v>
      </c>
      <c r="BX41" s="59">
        <f t="shared" si="5"/>
        <v>8.6904857320381276E-3</v>
      </c>
      <c r="BY41" s="59">
        <f t="shared" si="5"/>
        <v>1.1291242903011737E-2</v>
      </c>
      <c r="BZ41" s="59">
        <f t="shared" si="5"/>
        <v>0.19588116978732195</v>
      </c>
      <c r="CA41" s="59">
        <f t="shared" si="5"/>
        <v>0.2069838203079282</v>
      </c>
      <c r="CB41" s="59">
        <f t="shared" si="5"/>
        <v>0.17557303734619628</v>
      </c>
      <c r="CC41" s="59">
        <f t="shared" si="5"/>
        <v>0.16538523199716887</v>
      </c>
      <c r="CD41" s="59">
        <f t="shared" si="5"/>
        <v>9.5534219194112965E-2</v>
      </c>
      <c r="CE41" s="59">
        <f t="shared" si="5"/>
        <v>6.9851012803055904E-2</v>
      </c>
      <c r="CF41" s="59">
        <f t="shared" si="5"/>
        <v>1.0187805349027416E-2</v>
      </c>
      <c r="CG41" s="59">
        <f t="shared" si="5"/>
        <v>0</v>
      </c>
      <c r="CH41" s="59">
        <f t="shared" si="5"/>
        <v>2.6642059576010041E-2</v>
      </c>
      <c r="CI41" s="122">
        <f t="shared" si="6"/>
        <v>1</v>
      </c>
      <c r="CK41" s="123" t="str">
        <f t="shared" si="7"/>
        <v>相模原市</v>
      </c>
      <c r="CL41" s="124">
        <f t="shared" si="17"/>
        <v>1627.5782968769083</v>
      </c>
      <c r="CM41" s="65">
        <f t="shared" si="18"/>
        <v>0.27760569237559141</v>
      </c>
      <c r="CN41" s="66">
        <f t="shared" si="19"/>
        <v>1545.2278587466119</v>
      </c>
      <c r="CO41" s="65">
        <f t="shared" si="20"/>
        <v>0.29240024210182891</v>
      </c>
      <c r="CP41" s="66">
        <f t="shared" si="8"/>
        <v>35.815985727235045</v>
      </c>
      <c r="CQ41" s="65">
        <f t="shared" si="21"/>
        <v>0</v>
      </c>
      <c r="CR41" s="66">
        <f t="shared" si="9"/>
        <v>46.534452403061387</v>
      </c>
      <c r="CS41" s="65">
        <f t="shared" si="22"/>
        <v>0</v>
      </c>
      <c r="CT41" s="66">
        <f t="shared" si="10"/>
        <v>807.28251534583467</v>
      </c>
      <c r="CU41" s="67">
        <f t="shared" si="23"/>
        <v>0.31890446665962013</v>
      </c>
      <c r="CV41" s="16"/>
      <c r="CW41" s="959">
        <f t="shared" si="24"/>
        <v>451.82499999999999</v>
      </c>
      <c r="CX41" s="962">
        <f>VLOOKUP($AX41&amp;"_"&amp;$CW$14,データシート1!$A:$BT,MATCH($CW$12&amp;"_"&amp;CX$20,データシート1!$A$1:$BT$1,0),0)</f>
        <v>451.82499999999999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257.44600000000003</v>
      </c>
      <c r="DB41" s="962">
        <f>VLOOKUP($AX41&amp;"_"&amp;$CW$14,データシート1!$A:$BT,MATCH($CW$12&amp;"_"&amp;DB$20,データシート1!$A$1:$BT$1,0),0)</f>
        <v>1.202</v>
      </c>
      <c r="DC41" s="962">
        <f>VLOOKUP($AX41&amp;"_"&amp;$CW$14,データシート1!$A:$BT,MATCH($CW$12&amp;"_"&amp;DC$20,データシート1!$A$1:$BT$1,0),0)</f>
        <v>0</v>
      </c>
      <c r="DD41" s="961">
        <f t="shared" si="11"/>
        <v>710.47299999999996</v>
      </c>
      <c r="DE41" s="16"/>
      <c r="DF41" s="125">
        <f>VLOOKUP($AX41&amp;"_"&amp;$DF$14,データシート1!$A:$BT,MATCH($DF$12&amp;"_"&amp;DF$20,データシート1!$A$1:$BT$1,0),0)</f>
        <v>35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23</v>
      </c>
      <c r="DJ41" s="64">
        <f>VLOOKUP($AX41&amp;"_"&amp;$DF$14,データシート1!$A:$BT,MATCH($DF$12&amp;"_"&amp;DJ$20,データシート1!$A$1:$BT$1,0),0)</f>
        <v>1</v>
      </c>
      <c r="DK41" s="64">
        <f>VLOOKUP($AX41&amp;"_"&amp;$DF$14,データシート1!$A:$BT,MATCH($DF$12&amp;"_"&amp;DK$20,データシート1!$A$1:$BT$1,0),0)</f>
        <v>0</v>
      </c>
      <c r="DL41" s="68">
        <f t="shared" si="12"/>
        <v>59</v>
      </c>
      <c r="DM41" s="16"/>
      <c r="DN41" s="126">
        <f t="shared" si="26"/>
        <v>0.64</v>
      </c>
      <c r="DO41" s="127">
        <f t="shared" si="27"/>
        <v>0</v>
      </c>
      <c r="DP41" s="127">
        <f t="shared" si="29"/>
        <v>0</v>
      </c>
      <c r="DQ41" s="127">
        <f t="shared" si="30"/>
        <v>0.36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33100</v>
      </c>
      <c r="AY42" s="18" t="str">
        <f>IF(IFERROR(比較地域マスタ!$Z27,"")=0,"",IFERROR(比較地域マスタ!$Z27,""))</f>
        <v>岡山市</v>
      </c>
      <c r="BB42" s="110" t="str">
        <f t="shared" si="0"/>
        <v>33100</v>
      </c>
      <c r="BC42" s="1031" t="str">
        <f t="shared" si="0"/>
        <v>岡山市</v>
      </c>
      <c r="BD42" s="34">
        <f t="shared" si="14"/>
        <v>7226.7890913834681</v>
      </c>
      <c r="BE42" s="34">
        <f t="shared" si="15"/>
        <v>3615.2734886443209</v>
      </c>
      <c r="BF42" s="34">
        <f>VLOOKUP($AX42&amp;"_"&amp;$BC$14,データシート1!$A:$BT,MATCH($BC$12&amp;"_"&amp;BF$20,データシート1!$A$1:$BT$1,0),0)</f>
        <v>3510.6541114864522</v>
      </c>
      <c r="BG42" s="34">
        <f>VLOOKUP($AX42&amp;"_"&amp;$BC$14,データシート1!$A:$BT,MATCH($BC$12&amp;"_"&amp;BG$20,データシート1!$A$1:$BT$1,0),0)</f>
        <v>63.9656296864447</v>
      </c>
      <c r="BH42" s="34">
        <f>VLOOKUP($AX42&amp;"_"&amp;$BC$14,データシート1!$A:$BT,MATCH($BC$12&amp;"_"&amp;BH$20,データシート1!$A$1:$BT$1,0),0)</f>
        <v>40.65374747142409</v>
      </c>
      <c r="BI42" s="34">
        <f>VLOOKUP($AX42&amp;"_"&amp;$BC$14,データシート1!$A:$BT,MATCH($BC$12&amp;"_"&amp;BI$20,データシート1!$A$1:$BT$1,0),0)</f>
        <v>1333.0598811513648</v>
      </c>
      <c r="BJ42" s="34">
        <f>VLOOKUP($AX42&amp;"_"&amp;$BC$14,データシート1!$A:$BT,MATCH($BC$12&amp;"_"&amp;BJ$20,データシート1!$A$1:$BT$1,0),0)</f>
        <v>1062.0616254089589</v>
      </c>
      <c r="BK42" s="34">
        <f t="shared" si="1"/>
        <v>1118.2790896017045</v>
      </c>
      <c r="BL42" s="34">
        <f t="shared" si="2"/>
        <v>1065.5166418242447</v>
      </c>
      <c r="BM42" s="34">
        <f>VLOOKUP($AX42&amp;"_"&amp;$BC$14,データシート1!$A:$BT,MATCH($BC$12&amp;"_"&amp;BM$20,データシート1!$A$1:$BT$1,0),0)</f>
        <v>586.66955163178</v>
      </c>
      <c r="BN42" s="34">
        <f>VLOOKUP($AX42&amp;"_"&amp;$BC$14,データシート1!$A:$BT,MATCH($BC$12&amp;"_"&amp;BN$20,データシート1!$A$1:$BT$1,0),0)</f>
        <v>478.84709019246475</v>
      </c>
      <c r="BO42" s="34">
        <f>VLOOKUP($AX42&amp;"_"&amp;$BC$14,データシート1!$A:$BT,MATCH($BC$12&amp;"_"&amp;BO$20,データシート1!$A$1:$BT$1,0),0)</f>
        <v>41.132958129097503</v>
      </c>
      <c r="BP42" s="34">
        <f>VLOOKUP($AX42&amp;"_"&amp;$BC$14,データシート1!$A:$BT,MATCH($BC$12&amp;"_"&amp;BP$20,データシート1!$A$1:$BT$1,0),0)</f>
        <v>11.629489648362215</v>
      </c>
      <c r="BQ42" s="34">
        <f>VLOOKUP($AX42&amp;"_"&amp;$BC$14,データシート1!$A:$BT,MATCH($BC$12&amp;"_"&amp;BQ$20,データシート1!$A$1:$BT$1,0),0)</f>
        <v>98.11500657711855</v>
      </c>
      <c r="BR42" s="35">
        <f t="shared" si="3"/>
        <v>7226.7890913834681</v>
      </c>
      <c r="BT42" s="121" t="str">
        <f t="shared" si="4"/>
        <v>岡山市</v>
      </c>
      <c r="BU42" s="33">
        <f t="shared" si="25"/>
        <v>7226.7890913834681</v>
      </c>
      <c r="BV42" s="59">
        <f t="shared" si="16"/>
        <v>0.50025999692655032</v>
      </c>
      <c r="BW42" s="59">
        <f t="shared" si="5"/>
        <v>0.48578339108750529</v>
      </c>
      <c r="BX42" s="59">
        <f t="shared" si="5"/>
        <v>8.8511825760504339E-3</v>
      </c>
      <c r="BY42" s="59">
        <f t="shared" si="5"/>
        <v>5.6254232629945888E-3</v>
      </c>
      <c r="BZ42" s="59">
        <f t="shared" si="5"/>
        <v>0.18446088079985312</v>
      </c>
      <c r="CA42" s="59">
        <f t="shared" ref="CA42:CH68" si="32">BJ42/$BR42</f>
        <v>0.14696175742492051</v>
      </c>
      <c r="CB42" s="59">
        <f t="shared" si="32"/>
        <v>0.15474079504202407</v>
      </c>
      <c r="CC42" s="59">
        <f t="shared" si="32"/>
        <v>0.14743984200323001</v>
      </c>
      <c r="CD42" s="59">
        <f t="shared" si="32"/>
        <v>8.1179835776758538E-2</v>
      </c>
      <c r="CE42" s="59">
        <f t="shared" si="32"/>
        <v>6.6260006226471477E-2</v>
      </c>
      <c r="CF42" s="59">
        <f t="shared" si="32"/>
        <v>5.691733577522071E-3</v>
      </c>
      <c r="CG42" s="59">
        <f t="shared" si="32"/>
        <v>1.6092194612719647E-3</v>
      </c>
      <c r="CH42" s="59">
        <f t="shared" si="32"/>
        <v>1.3576569806651961E-2</v>
      </c>
      <c r="CI42" s="122">
        <f t="shared" si="6"/>
        <v>1</v>
      </c>
      <c r="CK42" s="123" t="str">
        <f t="shared" si="7"/>
        <v>岡山市</v>
      </c>
      <c r="CL42" s="124">
        <f t="shared" si="17"/>
        <v>3615.2734886443209</v>
      </c>
      <c r="CM42" s="65">
        <f t="shared" si="18"/>
        <v>0.40751661101922937</v>
      </c>
      <c r="CN42" s="66">
        <f t="shared" si="19"/>
        <v>3510.6541114864522</v>
      </c>
      <c r="CO42" s="65">
        <f t="shared" si="20"/>
        <v>0.41966082479603617</v>
      </c>
      <c r="CP42" s="66">
        <f t="shared" si="8"/>
        <v>63.9656296864447</v>
      </c>
      <c r="CQ42" s="65">
        <f t="shared" si="21"/>
        <v>0</v>
      </c>
      <c r="CR42" s="66">
        <f t="shared" si="9"/>
        <v>40.65374747142409</v>
      </c>
      <c r="CS42" s="65">
        <f t="shared" si="22"/>
        <v>0</v>
      </c>
      <c r="CT42" s="66">
        <f t="shared" si="10"/>
        <v>1333.0598811513648</v>
      </c>
      <c r="CU42" s="67">
        <f t="shared" si="23"/>
        <v>0.17295922205749742</v>
      </c>
      <c r="CV42" s="16"/>
      <c r="CW42" s="959">
        <f t="shared" si="24"/>
        <v>1473.2840000000001</v>
      </c>
      <c r="CX42" s="962">
        <f>VLOOKUP($AX42&amp;"_"&amp;$CW$14,データシート1!$A:$BT,MATCH($CW$12&amp;"_"&amp;CX$20,データシート1!$A$1:$BT$1,0),0)</f>
        <v>1473.2840000000001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230.56500000000003</v>
      </c>
      <c r="DB42" s="962">
        <f>VLOOKUP($AX42&amp;"_"&amp;$CW$14,データシート1!$A:$BT,MATCH($CW$12&amp;"_"&amp;DB$20,データシート1!$A$1:$BT$1,0),0)</f>
        <v>0</v>
      </c>
      <c r="DC42" s="962">
        <f>VLOOKUP($AX42&amp;"_"&amp;$CW$14,データシート1!$A:$BT,MATCH($CW$12&amp;"_"&amp;DC$20,データシート1!$A$1:$BT$1,0),0)</f>
        <v>0</v>
      </c>
      <c r="DD42" s="961">
        <f t="shared" si="11"/>
        <v>1703.8490000000002</v>
      </c>
      <c r="DE42" s="16"/>
      <c r="DF42" s="125">
        <f>VLOOKUP($AX42&amp;"_"&amp;$DF$14,データシート1!$A:$BT,MATCH($DF$12&amp;"_"&amp;DF$20,データシート1!$A$1:$BT$1,0),0)</f>
        <v>38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27</v>
      </c>
      <c r="DJ42" s="64">
        <f>VLOOKUP($AX42&amp;"_"&amp;$DF$14,データシート1!$A:$BT,MATCH($DF$12&amp;"_"&amp;DJ$20,データシート1!$A$1:$BT$1,0),0)</f>
        <v>0</v>
      </c>
      <c r="DK42" s="64">
        <f>VLOOKUP($AX42&amp;"_"&amp;$DF$14,データシート1!$A:$BT,MATCH($DF$12&amp;"_"&amp;DK$20,データシート1!$A$1:$BT$1,0),0)</f>
        <v>0</v>
      </c>
      <c r="DL42" s="68">
        <f t="shared" si="12"/>
        <v>65</v>
      </c>
      <c r="DM42" s="16"/>
      <c r="DN42" s="126">
        <f t="shared" si="26"/>
        <v>0.86</v>
      </c>
      <c r="DO42" s="127">
        <f t="shared" si="27"/>
        <v>0</v>
      </c>
      <c r="DP42" s="127">
        <f t="shared" si="29"/>
        <v>0</v>
      </c>
      <c r="DQ42" s="127">
        <f t="shared" si="30"/>
        <v>0.14000000000000001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13121</v>
      </c>
      <c r="AY43" s="18" t="str">
        <f>IF(IFERROR(比較地域マスタ!$Z28,"")=0,"",IFERROR(比較地域マスタ!$Z28,""))</f>
        <v>足立区</v>
      </c>
      <c r="AZ43" s="23"/>
      <c r="BB43" s="110" t="str">
        <f t="shared" si="0"/>
        <v>13121</v>
      </c>
      <c r="BC43" s="1031" t="str">
        <f t="shared" si="0"/>
        <v>足立区</v>
      </c>
      <c r="BD43" s="34">
        <f t="shared" si="14"/>
        <v>2346.9149657218818</v>
      </c>
      <c r="BE43" s="34">
        <f t="shared" si="15"/>
        <v>191.05927757242117</v>
      </c>
      <c r="BF43" s="34">
        <f>VLOOKUP($AX43&amp;"_"&amp;$BC$14,データシート1!$A:$BT,MATCH($BC$12&amp;"_"&amp;BF$20,データシート1!$A$1:$BT$1,0),0)</f>
        <v>134.86709996007059</v>
      </c>
      <c r="BG43" s="34">
        <f>VLOOKUP($AX43&amp;"_"&amp;$BC$14,データシート1!$A:$BT,MATCH($BC$12&amp;"_"&amp;BG$20,データシート1!$A$1:$BT$1,0),0)</f>
        <v>41.20241672307138</v>
      </c>
      <c r="BH43" s="34">
        <f>VLOOKUP($AX43&amp;"_"&amp;$BC$14,データシート1!$A:$BT,MATCH($BC$12&amp;"_"&amp;BH$20,データシート1!$A$1:$BT$1,0),0)</f>
        <v>14.989760889279205</v>
      </c>
      <c r="BI43" s="34">
        <f>VLOOKUP($AX43&amp;"_"&amp;$BC$14,データシート1!$A:$BT,MATCH($BC$12&amp;"_"&amp;BI$20,データシート1!$A$1:$BT$1,0),0)</f>
        <v>660.6251208114362</v>
      </c>
      <c r="BJ43" s="34">
        <f>VLOOKUP($AX43&amp;"_"&amp;$BC$14,データシート1!$A:$BT,MATCH($BC$12&amp;"_"&amp;BJ$20,データシート1!$A$1:$BT$1,0),0)</f>
        <v>831.91285824057047</v>
      </c>
      <c r="BK43" s="34">
        <f t="shared" si="1"/>
        <v>566.81244832198718</v>
      </c>
      <c r="BL43" s="34">
        <f t="shared" si="2"/>
        <v>526.57754229176965</v>
      </c>
      <c r="BM43" s="34">
        <f>VLOOKUP($AX43&amp;"_"&amp;$BC$14,データシート1!$A:$BT,MATCH($BC$12&amp;"_"&amp;BM$20,データシート1!$A$1:$BT$1,0),0)</f>
        <v>249.62565232503923</v>
      </c>
      <c r="BN43" s="34">
        <f>VLOOKUP($AX43&amp;"_"&amp;$BC$14,データシート1!$A:$BT,MATCH($BC$12&amp;"_"&amp;BN$20,データシート1!$A$1:$BT$1,0),0)</f>
        <v>276.95188996673045</v>
      </c>
      <c r="BO43" s="34">
        <f>VLOOKUP($AX43&amp;"_"&amp;$BC$14,データシート1!$A:$BT,MATCH($BC$12&amp;"_"&amp;BO$20,データシート1!$A$1:$BT$1,0),0)</f>
        <v>40.234906030217502</v>
      </c>
      <c r="BP43" s="34">
        <f>VLOOKUP($AX43&amp;"_"&amp;$BC$14,データシート1!$A:$BT,MATCH($BC$12&amp;"_"&amp;BP$20,データシート1!$A$1:$BT$1,0),0)</f>
        <v>0</v>
      </c>
      <c r="BQ43" s="34">
        <f>VLOOKUP($AX43&amp;"_"&amp;$BC$14,データシート1!$A:$BT,MATCH($BC$12&amp;"_"&amp;BQ$20,データシート1!$A$1:$BT$1,0),0)</f>
        <v>96.505260775466837</v>
      </c>
      <c r="BR43" s="35">
        <f t="shared" si="3"/>
        <v>2346.9149657218818</v>
      </c>
      <c r="BT43" s="121" t="str">
        <f t="shared" si="4"/>
        <v>足立区</v>
      </c>
      <c r="BU43" s="33">
        <f t="shared" si="25"/>
        <v>2346.9149657218818</v>
      </c>
      <c r="BV43" s="59">
        <f t="shared" si="16"/>
        <v>8.1408691990531371E-2</v>
      </c>
      <c r="BW43" s="59">
        <f t="shared" si="16"/>
        <v>5.746569514868944E-2</v>
      </c>
      <c r="BX43" s="59">
        <f t="shared" si="16"/>
        <v>1.7555990449103481E-2</v>
      </c>
      <c r="BY43" s="59">
        <f t="shared" si="16"/>
        <v>6.3870063927384526E-3</v>
      </c>
      <c r="BZ43" s="59">
        <f t="shared" si="16"/>
        <v>0.2814866028212642</v>
      </c>
      <c r="CA43" s="59">
        <f t="shared" si="32"/>
        <v>0.35447081397969799</v>
      </c>
      <c r="CB43" s="59">
        <f t="shared" si="32"/>
        <v>0.24151384119178887</v>
      </c>
      <c r="CC43" s="59">
        <f t="shared" si="32"/>
        <v>0.22437009861147694</v>
      </c>
      <c r="CD43" s="59">
        <f t="shared" si="32"/>
        <v>0.10636331352902574</v>
      </c>
      <c r="CE43" s="59">
        <f t="shared" si="32"/>
        <v>0.1180067850824512</v>
      </c>
      <c r="CF43" s="59">
        <f t="shared" si="32"/>
        <v>1.7143742580311913E-2</v>
      </c>
      <c r="CG43" s="59">
        <f t="shared" si="32"/>
        <v>0</v>
      </c>
      <c r="CH43" s="59">
        <f t="shared" si="32"/>
        <v>4.1120050016717591E-2</v>
      </c>
      <c r="CI43" s="122">
        <f t="shared" si="6"/>
        <v>1</v>
      </c>
      <c r="CJ43" s="23"/>
      <c r="CK43" s="123" t="str">
        <f t="shared" si="7"/>
        <v>足立区</v>
      </c>
      <c r="CL43" s="124">
        <f t="shared" si="17"/>
        <v>191.05927757242117</v>
      </c>
      <c r="CM43" s="65">
        <f t="shared" si="18"/>
        <v>0.54185277634978168</v>
      </c>
      <c r="CN43" s="66">
        <f t="shared" si="19"/>
        <v>134.86709996007059</v>
      </c>
      <c r="CO43" s="65">
        <f t="shared" si="20"/>
        <v>0.76761493374329548</v>
      </c>
      <c r="CP43" s="66">
        <f t="shared" si="8"/>
        <v>41.20241672307138</v>
      </c>
      <c r="CQ43" s="65">
        <f t="shared" si="21"/>
        <v>0</v>
      </c>
      <c r="CR43" s="66">
        <f t="shared" si="9"/>
        <v>14.989760889279205</v>
      </c>
      <c r="CS43" s="65">
        <f t="shared" si="22"/>
        <v>0</v>
      </c>
      <c r="CT43" s="66">
        <f t="shared" si="10"/>
        <v>660.6251208114362</v>
      </c>
      <c r="CU43" s="67">
        <f t="shared" si="23"/>
        <v>0.24181187630858653</v>
      </c>
      <c r="CV43" s="16"/>
      <c r="CW43" s="959">
        <f t="shared" si="24"/>
        <v>103.526</v>
      </c>
      <c r="CX43" s="962">
        <f>VLOOKUP($AX43&amp;"_"&amp;$CW$14,データシート1!$A:$BT,MATCH($CW$12&amp;"_"&amp;CX$20,データシート1!$A$1:$BT$1,0),0)</f>
        <v>103.526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159.74700000000004</v>
      </c>
      <c r="DB43" s="962">
        <f>VLOOKUP($AX43&amp;"_"&amp;$CW$14,データシート1!$A:$BT,MATCH($CW$12&amp;"_"&amp;DB$20,データシート1!$A$1:$BT$1,0),0)</f>
        <v>0</v>
      </c>
      <c r="DC43" s="962">
        <f>VLOOKUP($AX43&amp;"_"&amp;$CW$14,データシート1!$A:$BT,MATCH($CW$12&amp;"_"&amp;DC$20,データシート1!$A$1:$BT$1,0),0)</f>
        <v>0</v>
      </c>
      <c r="DD43" s="961">
        <f t="shared" si="11"/>
        <v>263.27300000000002</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12</v>
      </c>
      <c r="DM43" s="16"/>
      <c r="DN43" s="126">
        <f t="shared" si="26"/>
        <v>0.39</v>
      </c>
      <c r="DO43" s="127">
        <f t="shared" si="27"/>
        <v>0</v>
      </c>
      <c r="DP43" s="127">
        <f t="shared" si="29"/>
        <v>0</v>
      </c>
      <c r="DQ43" s="127">
        <f t="shared" si="30"/>
        <v>0.61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13123</v>
      </c>
      <c r="AY44" s="18" t="str">
        <f>IF(IFERROR(比較地域マスタ!$Z29,"")=0,"",IFERROR(比較地域マスタ!$Z29,""))</f>
        <v>江戸川区</v>
      </c>
      <c r="BB44" s="110" t="str">
        <f t="shared" si="0"/>
        <v>13123</v>
      </c>
      <c r="BC44" s="1031" t="str">
        <f t="shared" si="0"/>
        <v>江戸川区</v>
      </c>
      <c r="BD44" s="34">
        <f t="shared" si="14"/>
        <v>2133.0791599791683</v>
      </c>
      <c r="BE44" s="34">
        <f t="shared" si="15"/>
        <v>167.96049798650878</v>
      </c>
      <c r="BF44" s="34">
        <f>VLOOKUP($AX44&amp;"_"&amp;$BC$14,データシート1!$A:$BT,MATCH($BC$12&amp;"_"&amp;BF$20,データシート1!$A$1:$BT$1,0),0)</f>
        <v>119.71450309855551</v>
      </c>
      <c r="BG44" s="34">
        <f>VLOOKUP($AX44&amp;"_"&amp;$BC$14,データシート1!$A:$BT,MATCH($BC$12&amp;"_"&amp;BG$20,データシート1!$A$1:$BT$1,0),0)</f>
        <v>38.4515488523447</v>
      </c>
      <c r="BH44" s="34">
        <f>VLOOKUP($AX44&amp;"_"&amp;$BC$14,データシート1!$A:$BT,MATCH($BC$12&amp;"_"&amp;BH$20,データシート1!$A$1:$BT$1,0),0)</f>
        <v>9.794446035608571</v>
      </c>
      <c r="BI44" s="34">
        <f>VLOOKUP($AX44&amp;"_"&amp;$BC$14,データシート1!$A:$BT,MATCH($BC$12&amp;"_"&amp;BI$20,データシート1!$A$1:$BT$1,0),0)</f>
        <v>557.85822045648626</v>
      </c>
      <c r="BJ44" s="34">
        <f>VLOOKUP($AX44&amp;"_"&amp;$BC$14,データシート1!$A:$BT,MATCH($BC$12&amp;"_"&amp;BJ$20,データシート1!$A$1:$BT$1,0),0)</f>
        <v>799.27640667077117</v>
      </c>
      <c r="BK44" s="34">
        <f t="shared" si="1"/>
        <v>511.43878306727231</v>
      </c>
      <c r="BL44" s="34">
        <f t="shared" si="2"/>
        <v>471.16691799807222</v>
      </c>
      <c r="BM44" s="34">
        <f>VLOOKUP($AX44&amp;"_"&amp;$BC$14,データシート1!$A:$BT,MATCH($BC$12&amp;"_"&amp;BM$20,データシート1!$A$1:$BT$1,0),0)</f>
        <v>222.59652131048526</v>
      </c>
      <c r="BN44" s="34">
        <f>VLOOKUP($AX44&amp;"_"&amp;$BC$14,データシート1!$A:$BT,MATCH($BC$12&amp;"_"&amp;BN$20,データシート1!$A$1:$BT$1,0),0)</f>
        <v>248.57039668758699</v>
      </c>
      <c r="BO44" s="34">
        <f>VLOOKUP($AX44&amp;"_"&amp;$BC$14,データシート1!$A:$BT,MATCH($BC$12&amp;"_"&amp;BO$20,データシート1!$A$1:$BT$1,0),0)</f>
        <v>40.271865069200103</v>
      </c>
      <c r="BP44" s="34">
        <f>VLOOKUP($AX44&amp;"_"&amp;$BC$14,データシート1!$A:$BT,MATCH($BC$12&amp;"_"&amp;BP$20,データシート1!$A$1:$BT$1,0),0)</f>
        <v>0</v>
      </c>
      <c r="BQ44" s="34">
        <f>VLOOKUP($AX44&amp;"_"&amp;$BC$14,データシート1!$A:$BT,MATCH($BC$12&amp;"_"&amp;BQ$20,データシート1!$A$1:$BT$1,0),0)</f>
        <v>96.545251798129911</v>
      </c>
      <c r="BR44" s="35">
        <f t="shared" si="3"/>
        <v>2133.0791599791683</v>
      </c>
      <c r="BT44" s="121" t="str">
        <f t="shared" si="4"/>
        <v>江戸川区</v>
      </c>
      <c r="BU44" s="33">
        <f t="shared" si="25"/>
        <v>2133.0791599791683</v>
      </c>
      <c r="BV44" s="59">
        <f t="shared" si="16"/>
        <v>7.8740864913868974E-2</v>
      </c>
      <c r="BW44" s="59">
        <f t="shared" si="16"/>
        <v>5.6122860015998963E-2</v>
      </c>
      <c r="BX44" s="59">
        <f t="shared" si="16"/>
        <v>1.8026311247033241E-2</v>
      </c>
      <c r="BY44" s="59">
        <f t="shared" si="16"/>
        <v>4.5916936508367673E-3</v>
      </c>
      <c r="BZ44" s="59">
        <f t="shared" si="16"/>
        <v>0.26152720017288733</v>
      </c>
      <c r="CA44" s="59">
        <f t="shared" si="32"/>
        <v>0.37470545944416661</v>
      </c>
      <c r="CB44" s="59">
        <f t="shared" si="32"/>
        <v>0.23976549612545417</v>
      </c>
      <c r="CC44" s="59">
        <f t="shared" si="32"/>
        <v>0.22088580997747578</v>
      </c>
      <c r="CD44" s="59">
        <f t="shared" si="32"/>
        <v>0.10435455255803031</v>
      </c>
      <c r="CE44" s="59">
        <f t="shared" si="32"/>
        <v>0.11653125741944549</v>
      </c>
      <c r="CF44" s="59">
        <f t="shared" si="32"/>
        <v>1.88796861479784E-2</v>
      </c>
      <c r="CG44" s="59">
        <f t="shared" si="32"/>
        <v>0</v>
      </c>
      <c r="CH44" s="59">
        <f t="shared" si="32"/>
        <v>4.5260979343623033E-2</v>
      </c>
      <c r="CI44" s="122">
        <f t="shared" si="6"/>
        <v>1</v>
      </c>
      <c r="CK44" s="123" t="str">
        <f t="shared" si="7"/>
        <v>江戸川区</v>
      </c>
      <c r="CL44" s="124">
        <f t="shared" si="17"/>
        <v>167.96049798650878</v>
      </c>
      <c r="CM44" s="65">
        <f t="shared" si="18"/>
        <v>0.77989766385737769</v>
      </c>
      <c r="CN44" s="66">
        <f t="shared" si="19"/>
        <v>119.71450309855551</v>
      </c>
      <c r="CO44" s="65">
        <f t="shared" si="20"/>
        <v>1</v>
      </c>
      <c r="CP44" s="66">
        <f t="shared" si="8"/>
        <v>38.4515488523447</v>
      </c>
      <c r="CQ44" s="65">
        <f t="shared" si="21"/>
        <v>0</v>
      </c>
      <c r="CR44" s="66">
        <f t="shared" si="9"/>
        <v>9.794446035608571</v>
      </c>
      <c r="CS44" s="65">
        <f t="shared" si="22"/>
        <v>0</v>
      </c>
      <c r="CT44" s="66">
        <f t="shared" si="10"/>
        <v>557.85822045648626</v>
      </c>
      <c r="CU44" s="67">
        <f t="shared" si="23"/>
        <v>0.18046341580773145</v>
      </c>
      <c r="CV44" s="16"/>
      <c r="CW44" s="959">
        <f t="shared" si="24"/>
        <v>130.99199999999999</v>
      </c>
      <c r="CX44" s="962">
        <f>VLOOKUP($AX44&amp;"_"&amp;$CW$14,データシート1!$A:$BT,MATCH($CW$12&amp;"_"&amp;CX$20,データシート1!$A$1:$BT$1,0),0)</f>
        <v>130.99199999999999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100.673</v>
      </c>
      <c r="DB44" s="962">
        <f>VLOOKUP($AX44&amp;"_"&amp;$CW$14,データシート1!$A:$BT,MATCH($CW$12&amp;"_"&amp;DB$20,データシート1!$A$1:$BT$1,0),0)</f>
        <v>0</v>
      </c>
      <c r="DC44" s="962">
        <f>VLOOKUP($AX44&amp;"_"&amp;$CW$14,データシート1!$A:$BT,MATCH($CW$12&amp;"_"&amp;DC$20,データシート1!$A$1:$BT$1,0),0)</f>
        <v>0</v>
      </c>
      <c r="DD44" s="961">
        <f t="shared" si="11"/>
        <v>231.66499999999999</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11</v>
      </c>
      <c r="DJ44" s="64">
        <f>VLOOKUP($AX44&amp;"_"&amp;$DF$14,データシート1!$A:$BT,MATCH($DF$12&amp;"_"&amp;DJ$20,データシート1!$A$1:$BT$1,0),0)</f>
        <v>0</v>
      </c>
      <c r="DK44" s="64">
        <f>VLOOKUP($AX44&amp;"_"&amp;$DF$14,データシート1!$A:$BT,MATCH($DF$12&amp;"_"&amp;DK$20,データシート1!$A$1:$BT$1,0),0)</f>
        <v>0</v>
      </c>
      <c r="DL44" s="68">
        <f t="shared" si="12"/>
        <v>17</v>
      </c>
      <c r="DM44" s="16"/>
      <c r="DN44" s="126">
        <f t="shared" si="26"/>
        <v>0.56999999999999995</v>
      </c>
      <c r="DO44" s="127">
        <f t="shared" si="27"/>
        <v>0</v>
      </c>
      <c r="DP44" s="127">
        <f t="shared" si="29"/>
        <v>0</v>
      </c>
      <c r="DQ44" s="127">
        <f t="shared" si="30"/>
        <v>0.43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22100</v>
      </c>
      <c r="AY45" s="18" t="str">
        <f>IF(IFERROR(比較地域マスタ!$Z30,"")=0,"",IFERROR(比較地域マスタ!$Z30,""))</f>
        <v>静岡市</v>
      </c>
      <c r="BB45" s="110" t="str">
        <f t="shared" si="0"/>
        <v>22100</v>
      </c>
      <c r="BC45" s="1031" t="str">
        <f t="shared" si="0"/>
        <v>静岡市</v>
      </c>
      <c r="BD45" s="34">
        <f t="shared" si="14"/>
        <v>4288.7936588855782</v>
      </c>
      <c r="BE45" s="34">
        <f t="shared" si="15"/>
        <v>1153.9378867152402</v>
      </c>
      <c r="BF45" s="34">
        <f>VLOOKUP($AX45&amp;"_"&amp;$BC$14,データシート1!$A:$BT,MATCH($BC$12&amp;"_"&amp;BF$20,データシート1!$A$1:$BT$1,0),0)</f>
        <v>1061.7143913085499</v>
      </c>
      <c r="BG45" s="34">
        <f>VLOOKUP($AX45&amp;"_"&amp;$BC$14,データシート1!$A:$BT,MATCH($BC$12&amp;"_"&amp;BG$20,データシート1!$A$1:$BT$1,0),0)</f>
        <v>51.484882932098429</v>
      </c>
      <c r="BH45" s="34">
        <f>VLOOKUP($AX45&amp;"_"&amp;$BC$14,データシート1!$A:$BT,MATCH($BC$12&amp;"_"&amp;BH$20,データシート1!$A$1:$BT$1,0),0)</f>
        <v>40.738612474591974</v>
      </c>
      <c r="BI45" s="34">
        <f>VLOOKUP($AX45&amp;"_"&amp;$BC$14,データシート1!$A:$BT,MATCH($BC$12&amp;"_"&amp;BI$20,データシート1!$A$1:$BT$1,0),0)</f>
        <v>1107.7871159365118</v>
      </c>
      <c r="BJ45" s="34">
        <f>VLOOKUP($AX45&amp;"_"&amp;$BC$14,データシート1!$A:$BT,MATCH($BC$12&amp;"_"&amp;BJ$20,データシート1!$A$1:$BT$1,0),0)</f>
        <v>871.09202096378795</v>
      </c>
      <c r="BK45" s="34">
        <f t="shared" si="1"/>
        <v>1020.2906800400383</v>
      </c>
      <c r="BL45" s="34">
        <f t="shared" si="2"/>
        <v>917.01963678910624</v>
      </c>
      <c r="BM45" s="34">
        <f>VLOOKUP($AX45&amp;"_"&amp;$BC$14,データシート1!$A:$BT,MATCH($BC$12&amp;"_"&amp;BM$20,データシート1!$A$1:$BT$1,0),0)</f>
        <v>513.02478550196611</v>
      </c>
      <c r="BN45" s="34">
        <f>VLOOKUP($AX45&amp;"_"&amp;$BC$14,データシート1!$A:$BT,MATCH($BC$12&amp;"_"&amp;BN$20,データシート1!$A$1:$BT$1,0),0)</f>
        <v>403.99485128714014</v>
      </c>
      <c r="BO45" s="34">
        <f>VLOOKUP($AX45&amp;"_"&amp;$BC$14,データシート1!$A:$BT,MATCH($BC$12&amp;"_"&amp;BO$20,データシート1!$A$1:$BT$1,0),0)</f>
        <v>40.2333295783178</v>
      </c>
      <c r="BP45" s="34">
        <f>VLOOKUP($AX45&amp;"_"&amp;$BC$14,データシート1!$A:$BT,MATCH($BC$12&amp;"_"&amp;BP$20,データシート1!$A$1:$BT$1,0),0)</f>
        <v>63.037713672614302</v>
      </c>
      <c r="BQ45" s="34">
        <f>VLOOKUP($AX45&amp;"_"&amp;$BC$14,データシート1!$A:$BT,MATCH($BC$12&amp;"_"&amp;BQ$20,データシート1!$A$1:$BT$1,0),0)</f>
        <v>135.68595522999999</v>
      </c>
      <c r="BR45" s="35">
        <f t="shared" si="3"/>
        <v>4288.7936588855782</v>
      </c>
      <c r="BT45" s="121" t="str">
        <f t="shared" si="4"/>
        <v>静岡市</v>
      </c>
      <c r="BU45" s="33">
        <f t="shared" si="25"/>
        <v>4288.7936588855782</v>
      </c>
      <c r="BV45" s="59">
        <f t="shared" si="16"/>
        <v>0.2690588492930866</v>
      </c>
      <c r="BW45" s="59">
        <f t="shared" si="16"/>
        <v>0.24755548430474764</v>
      </c>
      <c r="BX45" s="59">
        <f t="shared" si="16"/>
        <v>1.2004513862640927E-2</v>
      </c>
      <c r="BY45" s="59">
        <f t="shared" si="16"/>
        <v>9.4988511256980587E-3</v>
      </c>
      <c r="BZ45" s="59">
        <f t="shared" si="16"/>
        <v>0.25829806795236793</v>
      </c>
      <c r="CA45" s="59">
        <f t="shared" si="32"/>
        <v>0.20310886702582398</v>
      </c>
      <c r="CB45" s="59">
        <f t="shared" si="32"/>
        <v>0.23789689157140653</v>
      </c>
      <c r="CC45" s="59">
        <f t="shared" si="32"/>
        <v>0.2138176162635414</v>
      </c>
      <c r="CD45" s="59">
        <f t="shared" si="32"/>
        <v>0.11961983399203054</v>
      </c>
      <c r="CE45" s="59">
        <f t="shared" si="32"/>
        <v>9.4197782271510863E-2</v>
      </c>
      <c r="CF45" s="59">
        <f t="shared" si="32"/>
        <v>9.3810364354931994E-3</v>
      </c>
      <c r="CG45" s="59">
        <f t="shared" si="32"/>
        <v>1.4698238872371943E-2</v>
      </c>
      <c r="CH45" s="59">
        <f t="shared" si="32"/>
        <v>3.1637324157314975E-2</v>
      </c>
      <c r="CI45" s="122">
        <f t="shared" si="6"/>
        <v>1</v>
      </c>
      <c r="CK45" s="123" t="str">
        <f t="shared" si="7"/>
        <v>静岡市</v>
      </c>
      <c r="CL45" s="124">
        <f t="shared" si="17"/>
        <v>1153.9378867152402</v>
      </c>
      <c r="CM45" s="65">
        <f t="shared" si="18"/>
        <v>0.60744777346319745</v>
      </c>
      <c r="CN45" s="66">
        <f t="shared" si="19"/>
        <v>1061.7143913085499</v>
      </c>
      <c r="CO45" s="65">
        <f t="shared" si="20"/>
        <v>0.66021239397167741</v>
      </c>
      <c r="CP45" s="66">
        <f t="shared" si="8"/>
        <v>51.484882932098429</v>
      </c>
      <c r="CQ45" s="65">
        <f t="shared" si="21"/>
        <v>0</v>
      </c>
      <c r="CR45" s="66">
        <f t="shared" si="9"/>
        <v>40.738612474591974</v>
      </c>
      <c r="CS45" s="65">
        <f t="shared" si="22"/>
        <v>0</v>
      </c>
      <c r="CT45" s="66">
        <f t="shared" si="10"/>
        <v>1107.7871159365118</v>
      </c>
      <c r="CU45" s="67">
        <f t="shared" si="23"/>
        <v>0.1523794577239643</v>
      </c>
      <c r="CV45" s="16"/>
      <c r="CW45" s="959">
        <f t="shared" si="24"/>
        <v>700.95699999999999</v>
      </c>
      <c r="CX45" s="962">
        <f>VLOOKUP($AX45&amp;"_"&amp;$CW$14,データシート1!$A:$BT,MATCH($CW$12&amp;"_"&amp;CX$20,データシート1!$A$1:$BT$1,0),0)</f>
        <v>700.95699999999999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168.80400000000003</v>
      </c>
      <c r="DB45" s="962">
        <f>VLOOKUP($AX45&amp;"_"&amp;$CW$14,データシート1!$A:$BT,MATCH($CW$12&amp;"_"&amp;DB$20,データシート1!$A$1:$BT$1,0),0)</f>
        <v>0</v>
      </c>
      <c r="DC45" s="962">
        <f>VLOOKUP($AX45&amp;"_"&amp;$CW$14,データシート1!$A:$BT,MATCH($CW$12&amp;"_"&amp;DC$20,データシート1!$A$1:$BT$1,0),0)</f>
        <v>0</v>
      </c>
      <c r="DD45" s="961">
        <f t="shared" si="11"/>
        <v>869.76099999999997</v>
      </c>
      <c r="DE45" s="16"/>
      <c r="DF45" s="125">
        <f>VLOOKUP($AX45&amp;"_"&amp;$DF$14,データシート1!$A:$BT,MATCH($DF$12&amp;"_"&amp;DF$20,データシート1!$A$1:$BT$1,0),0)</f>
        <v>40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35</v>
      </c>
      <c r="DJ45" s="64">
        <f>VLOOKUP($AX45&amp;"_"&amp;$DF$14,データシート1!$A:$BT,MATCH($DF$12&amp;"_"&amp;DJ$20,データシート1!$A$1:$BT$1,0),0)</f>
        <v>0</v>
      </c>
      <c r="DK45" s="64">
        <f>VLOOKUP($AX45&amp;"_"&amp;$DF$14,データシート1!$A:$BT,MATCH($DF$12&amp;"_"&amp;DK$20,データシート1!$A$1:$BT$1,0),0)</f>
        <v>0</v>
      </c>
      <c r="DL45" s="68">
        <f t="shared" si="12"/>
        <v>75</v>
      </c>
      <c r="DM45" s="16"/>
      <c r="DN45" s="126">
        <f t="shared" si="26"/>
        <v>0.81</v>
      </c>
      <c r="DO45" s="127">
        <f t="shared" si="27"/>
        <v>0</v>
      </c>
      <c r="DP45" s="127">
        <f t="shared" si="29"/>
        <v>0</v>
      </c>
      <c r="DQ45" s="127">
        <f t="shared" si="30"/>
        <v>0.19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12204</v>
      </c>
      <c r="AY46" s="18" t="str">
        <f>IF(IFERROR(比較地域マスタ!$Z31,"")=0,"",IFERROR(比較地域マスタ!$Z31,""))</f>
        <v>船橋市</v>
      </c>
      <c r="BB46" s="110" t="str">
        <f t="shared" si="0"/>
        <v>12204</v>
      </c>
      <c r="BC46" s="1031" t="str">
        <f t="shared" si="0"/>
        <v>船橋市</v>
      </c>
      <c r="BD46" s="34">
        <f t="shared" si="14"/>
        <v>4453.1583351262379</v>
      </c>
      <c r="BE46" s="34">
        <f t="shared" si="15"/>
        <v>2251.1862890319321</v>
      </c>
      <c r="BF46" s="34">
        <f>VLOOKUP($AX46&amp;"_"&amp;$BC$14,データシート1!$A:$BT,MATCH($BC$12&amp;"_"&amp;BF$20,データシート1!$A$1:$BT$1,0),0)</f>
        <v>2211.5667886621954</v>
      </c>
      <c r="BG46" s="34">
        <f>VLOOKUP($AX46&amp;"_"&amp;$BC$14,データシート1!$A:$BT,MATCH($BC$12&amp;"_"&amp;BG$20,データシート1!$A$1:$BT$1,0),0)</f>
        <v>27.813876884620829</v>
      </c>
      <c r="BH46" s="34">
        <f>VLOOKUP($AX46&amp;"_"&amp;$BC$14,データシート1!$A:$BT,MATCH($BC$12&amp;"_"&amp;BH$20,データシート1!$A$1:$BT$1,0),0)</f>
        <v>11.805623485115946</v>
      </c>
      <c r="BI46" s="34">
        <f>VLOOKUP($AX46&amp;"_"&amp;$BC$14,データシート1!$A:$BT,MATCH($BC$12&amp;"_"&amp;BI$20,データシート1!$A$1:$BT$1,0),0)</f>
        <v>817.44536486453023</v>
      </c>
      <c r="BJ46" s="34">
        <f>VLOOKUP($AX46&amp;"_"&amp;$BC$14,データシート1!$A:$BT,MATCH($BC$12&amp;"_"&amp;BJ$20,データシート1!$A$1:$BT$1,0),0)</f>
        <v>751.66495237321453</v>
      </c>
      <c r="BK46" s="34">
        <f t="shared" si="1"/>
        <v>546.997295705841</v>
      </c>
      <c r="BL46" s="34">
        <f t="shared" si="2"/>
        <v>465.31619541509997</v>
      </c>
      <c r="BM46" s="34">
        <f>VLOOKUP($AX46&amp;"_"&amp;$BC$14,データシート1!$A:$BT,MATCH($BC$12&amp;"_"&amp;BM$20,データシート1!$A$1:$BT$1,0),0)</f>
        <v>291.03579783474061</v>
      </c>
      <c r="BN46" s="34">
        <f>VLOOKUP($AX46&amp;"_"&amp;$BC$14,データシート1!$A:$BT,MATCH($BC$12&amp;"_"&amp;BN$20,データシート1!$A$1:$BT$1,0),0)</f>
        <v>174.28039758035939</v>
      </c>
      <c r="BO46" s="34">
        <f>VLOOKUP($AX46&amp;"_"&amp;$BC$14,データシート1!$A:$BT,MATCH($BC$12&amp;"_"&amp;BO$20,データシート1!$A$1:$BT$1,0),0)</f>
        <v>37.701606214457598</v>
      </c>
      <c r="BP46" s="34">
        <f>VLOOKUP($AX46&amp;"_"&amp;$BC$14,データシート1!$A:$BT,MATCH($BC$12&amp;"_"&amp;BP$20,データシート1!$A$1:$BT$1,0),0)</f>
        <v>43.979494076283473</v>
      </c>
      <c r="BQ46" s="34">
        <f>VLOOKUP($AX46&amp;"_"&amp;$BC$14,データシート1!$A:$BT,MATCH($BC$12&amp;"_"&amp;BQ$20,データシート1!$A$1:$BT$1,0),0)</f>
        <v>85.864433150720004</v>
      </c>
      <c r="BR46" s="35">
        <f t="shared" si="3"/>
        <v>4453.1583351262379</v>
      </c>
      <c r="BT46" s="121" t="str">
        <f t="shared" si="4"/>
        <v>船橋市</v>
      </c>
      <c r="BU46" s="33">
        <f t="shared" si="25"/>
        <v>4453.1583351262379</v>
      </c>
      <c r="BV46" s="59">
        <f t="shared" si="16"/>
        <v>0.50552576836864604</v>
      </c>
      <c r="BW46" s="59">
        <f t="shared" si="16"/>
        <v>0.49662882435989153</v>
      </c>
      <c r="BX46" s="59">
        <f t="shared" si="16"/>
        <v>6.2458764749563668E-3</v>
      </c>
      <c r="BY46" s="59">
        <f t="shared" si="16"/>
        <v>2.6510675337981849E-3</v>
      </c>
      <c r="BZ46" s="59">
        <f t="shared" si="16"/>
        <v>0.18356530429573359</v>
      </c>
      <c r="CA46" s="59">
        <f t="shared" si="32"/>
        <v>0.16879367312051938</v>
      </c>
      <c r="CB46" s="59">
        <f t="shared" si="32"/>
        <v>0.12283356093385679</v>
      </c>
      <c r="CC46" s="59">
        <f t="shared" si="32"/>
        <v>0.10449127571878919</v>
      </c>
      <c r="CD46" s="59">
        <f t="shared" si="32"/>
        <v>6.5354918000347803E-2</v>
      </c>
      <c r="CE46" s="59">
        <f t="shared" si="32"/>
        <v>3.91363577184414E-2</v>
      </c>
      <c r="CF46" s="59">
        <f t="shared" si="32"/>
        <v>8.466262229454017E-3</v>
      </c>
      <c r="CG46" s="59">
        <f t="shared" si="32"/>
        <v>9.8760229856135907E-3</v>
      </c>
      <c r="CH46" s="59">
        <f t="shared" si="32"/>
        <v>1.9281693281244159E-2</v>
      </c>
      <c r="CI46" s="122">
        <f t="shared" si="6"/>
        <v>1</v>
      </c>
      <c r="CK46" s="123" t="str">
        <f t="shared" si="7"/>
        <v>船橋市</v>
      </c>
      <c r="CL46" s="124">
        <f t="shared" si="17"/>
        <v>2251.1862890319321</v>
      </c>
      <c r="CM46" s="65">
        <f t="shared" si="18"/>
        <v>0.19369520955438571</v>
      </c>
      <c r="CN46" s="66">
        <f t="shared" si="19"/>
        <v>2211.5667886621954</v>
      </c>
      <c r="CO46" s="65">
        <f t="shared" si="20"/>
        <v>0.19716519629224877</v>
      </c>
      <c r="CP46" s="66">
        <f t="shared" si="8"/>
        <v>27.813876884620829</v>
      </c>
      <c r="CQ46" s="65">
        <f t="shared" si="21"/>
        <v>0</v>
      </c>
      <c r="CR46" s="66">
        <f t="shared" si="9"/>
        <v>11.805623485115946</v>
      </c>
      <c r="CS46" s="65">
        <f t="shared" si="22"/>
        <v>0</v>
      </c>
      <c r="CT46" s="66">
        <f t="shared" si="10"/>
        <v>817.44536486453023</v>
      </c>
      <c r="CU46" s="67">
        <f t="shared" si="23"/>
        <v>0.25921120738768305</v>
      </c>
      <c r="CV46" s="16"/>
      <c r="CW46" s="959">
        <f t="shared" si="24"/>
        <v>436.04399999999998</v>
      </c>
      <c r="CX46" s="962">
        <f>VLOOKUP($AX46&amp;"_"&amp;$CW$14,データシート1!$A:$BT,MATCH($CW$12&amp;"_"&amp;CX$20,データシート1!$A$1:$BT$1,0),0)</f>
        <v>436.04399999999998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211.89099999999999</v>
      </c>
      <c r="DB46" s="962">
        <f>VLOOKUP($AX46&amp;"_"&amp;$CW$14,データシート1!$A:$BT,MATCH($CW$12&amp;"_"&amp;DB$20,データシート1!$A$1:$BT$1,0),0)</f>
        <v>4.1539999999999999</v>
      </c>
      <c r="DC46" s="962">
        <f>VLOOKUP($AX46&amp;"_"&amp;$CW$14,データシート1!$A:$BT,MATCH($CW$12&amp;"_"&amp;DC$20,データシート1!$A$1:$BT$1,0),0)</f>
        <v>0</v>
      </c>
      <c r="DD46" s="961">
        <f t="shared" si="11"/>
        <v>652.08899999999994</v>
      </c>
      <c r="DE46" s="16"/>
      <c r="DF46" s="125">
        <f>VLOOKUP($AX46&amp;"_"&amp;$DF$14,データシート1!$A:$BT,MATCH($DF$12&amp;"_"&amp;DF$20,データシート1!$A$1:$BT$1,0),0)</f>
        <v>30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27</v>
      </c>
      <c r="DJ46" s="64">
        <f>VLOOKUP($AX46&amp;"_"&amp;$DF$14,データシート1!$A:$BT,MATCH($DF$12&amp;"_"&amp;DJ$20,データシート1!$A$1:$BT$1,0),0)</f>
        <v>1</v>
      </c>
      <c r="DK46" s="64">
        <f>VLOOKUP($AX46&amp;"_"&amp;$DF$14,データシート1!$A:$BT,MATCH($DF$12&amp;"_"&amp;DK$20,データシート1!$A$1:$BT$1,0),0)</f>
        <v>0</v>
      </c>
      <c r="DL46" s="68">
        <f t="shared" si="12"/>
        <v>58</v>
      </c>
      <c r="DM46" s="16"/>
      <c r="DN46" s="126">
        <f t="shared" si="26"/>
        <v>0.67</v>
      </c>
      <c r="DO46" s="127">
        <f t="shared" si="27"/>
        <v>0</v>
      </c>
      <c r="DP46" s="127">
        <f t="shared" si="29"/>
        <v>0</v>
      </c>
      <c r="DQ46" s="127">
        <f t="shared" si="30"/>
        <v>0.32</v>
      </c>
      <c r="DR46" s="127">
        <f t="shared" si="31"/>
        <v>0.01</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11203</v>
      </c>
      <c r="AY47" s="18" t="str">
        <f>IF(IFERROR(比較地域マスタ!$Z32,"")=0,"",IFERROR(比較地域マスタ!$Z32,""))</f>
        <v>川口市</v>
      </c>
      <c r="BB47" s="110" t="str">
        <f t="shared" si="0"/>
        <v>11203</v>
      </c>
      <c r="BC47" s="1031" t="str">
        <f t="shared" si="0"/>
        <v>川口市</v>
      </c>
      <c r="BD47" s="34">
        <f t="shared" si="14"/>
        <v>2227.047469781236</v>
      </c>
      <c r="BE47" s="34">
        <f t="shared" si="15"/>
        <v>302.73626548637537</v>
      </c>
      <c r="BF47" s="34">
        <f>VLOOKUP($AX47&amp;"_"&amp;$BC$14,データシート1!$A:$BT,MATCH($BC$12&amp;"_"&amp;BF$20,データシート1!$A$1:$BT$1,0),0)</f>
        <v>251.53296610832535</v>
      </c>
      <c r="BG47" s="34">
        <f>VLOOKUP($AX47&amp;"_"&amp;$BC$14,データシート1!$A:$BT,MATCH($BC$12&amp;"_"&amp;BG$20,データシート1!$A$1:$BT$1,0),0)</f>
        <v>36.629199433159464</v>
      </c>
      <c r="BH47" s="34">
        <f>VLOOKUP($AX47&amp;"_"&amp;$BC$14,データシート1!$A:$BT,MATCH($BC$12&amp;"_"&amp;BH$20,データシート1!$A$1:$BT$1,0),0)</f>
        <v>14.574099944890602</v>
      </c>
      <c r="BI47" s="34">
        <f>VLOOKUP($AX47&amp;"_"&amp;$BC$14,データシート1!$A:$BT,MATCH($BC$12&amp;"_"&amp;BI$20,データシート1!$A$1:$BT$1,0),0)</f>
        <v>552.06860704048643</v>
      </c>
      <c r="BJ47" s="34">
        <f>VLOOKUP($AX47&amp;"_"&amp;$BC$14,データシート1!$A:$BT,MATCH($BC$12&amp;"_"&amp;BJ$20,データシート1!$A$1:$BT$1,0),0)</f>
        <v>736.55712503402742</v>
      </c>
      <c r="BK47" s="34">
        <f t="shared" si="1"/>
        <v>564.06622480829901</v>
      </c>
      <c r="BL47" s="34">
        <f t="shared" si="2"/>
        <v>528.71020385931865</v>
      </c>
      <c r="BM47" s="34">
        <f>VLOOKUP($AX47&amp;"_"&amp;$BC$14,データシート1!$A:$BT,MATCH($BC$12&amp;"_"&amp;BM$20,データシート1!$A$1:$BT$1,0),0)</f>
        <v>281.63601556005591</v>
      </c>
      <c r="BN47" s="34">
        <f>VLOOKUP($AX47&amp;"_"&amp;$BC$14,データシート1!$A:$BT,MATCH($BC$12&amp;"_"&amp;BN$20,データシート1!$A$1:$BT$1,0),0)</f>
        <v>247.07418829926277</v>
      </c>
      <c r="BO47" s="34">
        <f>VLOOKUP($AX47&amp;"_"&amp;$BC$14,データシート1!$A:$BT,MATCH($BC$12&amp;"_"&amp;BO$20,データシート1!$A$1:$BT$1,0),0)</f>
        <v>35.356020948980401</v>
      </c>
      <c r="BP47" s="34">
        <f>VLOOKUP($AX47&amp;"_"&amp;$BC$14,データシート1!$A:$BT,MATCH($BC$12&amp;"_"&amp;BP$20,データシート1!$A$1:$BT$1,0),0)</f>
        <v>0</v>
      </c>
      <c r="BQ47" s="34">
        <f>VLOOKUP($AX47&amp;"_"&amp;$BC$14,データシート1!$A:$BT,MATCH($BC$12&amp;"_"&amp;BQ$20,データシート1!$A$1:$BT$1,0),0)</f>
        <v>71.619247412047997</v>
      </c>
      <c r="BR47" s="35">
        <f t="shared" si="3"/>
        <v>2227.047469781236</v>
      </c>
      <c r="BT47" s="121" t="str">
        <f t="shared" si="4"/>
        <v>川口市</v>
      </c>
      <c r="BU47" s="33">
        <f t="shared" si="25"/>
        <v>2227.047469781236</v>
      </c>
      <c r="BV47" s="59">
        <f t="shared" si="16"/>
        <v>0.13593615295327013</v>
      </c>
      <c r="BW47" s="59">
        <f t="shared" si="16"/>
        <v>0.11294459122285057</v>
      </c>
      <c r="BX47" s="59">
        <f t="shared" si="16"/>
        <v>1.6447426437999353E-2</v>
      </c>
      <c r="BY47" s="59">
        <f t="shared" si="16"/>
        <v>6.5441352924202473E-3</v>
      </c>
      <c r="BZ47" s="59">
        <f t="shared" si="16"/>
        <v>0.24789260872590038</v>
      </c>
      <c r="CA47" s="59">
        <f t="shared" si="32"/>
        <v>0.33073256633653159</v>
      </c>
      <c r="CB47" s="59">
        <f t="shared" si="32"/>
        <v>0.25327983909732626</v>
      </c>
      <c r="CC47" s="59">
        <f t="shared" si="32"/>
        <v>0.23740410163383455</v>
      </c>
      <c r="CD47" s="59">
        <f t="shared" si="32"/>
        <v>0.12646161313648208</v>
      </c>
      <c r="CE47" s="59">
        <f t="shared" si="32"/>
        <v>0.1109424884973525</v>
      </c>
      <c r="CF47" s="59">
        <f t="shared" si="32"/>
        <v>1.5875737463491715E-2</v>
      </c>
      <c r="CG47" s="59">
        <f t="shared" si="32"/>
        <v>0</v>
      </c>
      <c r="CH47" s="59">
        <f t="shared" si="32"/>
        <v>3.215883288697173E-2</v>
      </c>
      <c r="CI47" s="122">
        <f t="shared" si="6"/>
        <v>1</v>
      </c>
      <c r="CK47" s="123" t="str">
        <f t="shared" si="7"/>
        <v>川口市</v>
      </c>
      <c r="CL47" s="124">
        <f t="shared" si="17"/>
        <v>302.73626548637537</v>
      </c>
      <c r="CM47" s="65">
        <f t="shared" si="18"/>
        <v>0.63578772001685535</v>
      </c>
      <c r="CN47" s="66">
        <f t="shared" si="19"/>
        <v>251.53296610832535</v>
      </c>
      <c r="CO47" s="65">
        <f t="shared" si="20"/>
        <v>0.76521182482739925</v>
      </c>
      <c r="CP47" s="66">
        <f t="shared" si="8"/>
        <v>36.629199433159464</v>
      </c>
      <c r="CQ47" s="65">
        <f t="shared" si="21"/>
        <v>0</v>
      </c>
      <c r="CR47" s="66">
        <f t="shared" si="9"/>
        <v>14.574099944890602</v>
      </c>
      <c r="CS47" s="65">
        <f t="shared" si="22"/>
        <v>0</v>
      </c>
      <c r="CT47" s="66">
        <f t="shared" si="10"/>
        <v>552.06860704048643</v>
      </c>
      <c r="CU47" s="67">
        <f t="shared" si="23"/>
        <v>0.21291194337261049</v>
      </c>
      <c r="CV47" s="16"/>
      <c r="CW47" s="959">
        <f t="shared" si="24"/>
        <v>192.476</v>
      </c>
      <c r="CX47" s="962">
        <f>VLOOKUP($AX47&amp;"_"&amp;$CW$14,データシート1!$A:$BT,MATCH($CW$12&amp;"_"&amp;CX$20,データシート1!$A$1:$BT$1,0),0)</f>
        <v>192.476</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117.542</v>
      </c>
      <c r="DB47" s="962">
        <f>VLOOKUP($AX47&amp;"_"&amp;$CW$14,データシート1!$A:$BT,MATCH($CW$12&amp;"_"&amp;DB$20,データシート1!$A$1:$BT$1,0),0)</f>
        <v>0</v>
      </c>
      <c r="DC47" s="962">
        <f>VLOOKUP($AX47&amp;"_"&amp;$CW$14,データシート1!$A:$BT,MATCH($CW$12&amp;"_"&amp;DC$20,データシート1!$A$1:$BT$1,0),0)</f>
        <v>0</v>
      </c>
      <c r="DD47" s="961">
        <f t="shared" si="11"/>
        <v>310.01800000000003</v>
      </c>
      <c r="DE47" s="16"/>
      <c r="DF47" s="125">
        <f>VLOOKUP($AX47&amp;"_"&amp;$DF$14,データシート1!$A:$BT,MATCH($DF$12&amp;"_"&amp;DF$20,データシート1!$A$1:$BT$1,0),0)</f>
        <v>13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10</v>
      </c>
      <c r="DJ47" s="64">
        <f>VLOOKUP($AX47&amp;"_"&amp;$DF$14,データシート1!$A:$BT,MATCH($DF$12&amp;"_"&amp;DJ$20,データシート1!$A$1:$BT$1,0),0)</f>
        <v>0</v>
      </c>
      <c r="DK47" s="64">
        <f>VLOOKUP($AX47&amp;"_"&amp;$DF$14,データシート1!$A:$BT,MATCH($DF$12&amp;"_"&amp;DK$20,データシート1!$A$1:$BT$1,0),0)</f>
        <v>0</v>
      </c>
      <c r="DL47" s="68">
        <f t="shared" si="12"/>
        <v>23</v>
      </c>
      <c r="DM47" s="16"/>
      <c r="DN47" s="126">
        <f t="shared" si="26"/>
        <v>0.62</v>
      </c>
      <c r="DO47" s="127">
        <f t="shared" si="27"/>
        <v>0</v>
      </c>
      <c r="DP47" s="127">
        <f t="shared" si="29"/>
        <v>0</v>
      </c>
      <c r="DQ47" s="127">
        <f t="shared" si="30"/>
        <v>0.38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46201</v>
      </c>
      <c r="AY48" s="18" t="str">
        <f>IF(IFERROR(比較地域マスタ!$Z33,"")=0,"",IFERROR(比較地域マスタ!$Z33,""))</f>
        <v>鹿児島市</v>
      </c>
      <c r="BB48" s="110" t="str">
        <f t="shared" si="0"/>
        <v>46201</v>
      </c>
      <c r="BC48" s="1031" t="str">
        <f t="shared" si="0"/>
        <v>鹿児島市</v>
      </c>
      <c r="BD48" s="34">
        <f t="shared" si="14"/>
        <v>3057.6054307566355</v>
      </c>
      <c r="BE48" s="34">
        <f t="shared" si="15"/>
        <v>241.29949362254391</v>
      </c>
      <c r="BF48" s="34">
        <f>VLOOKUP($AX48&amp;"_"&amp;$BC$14,データシート1!$A:$BT,MATCH($BC$12&amp;"_"&amp;BF$20,データシート1!$A$1:$BT$1,0),0)</f>
        <v>144.63340328856296</v>
      </c>
      <c r="BG48" s="34">
        <f>VLOOKUP($AX48&amp;"_"&amp;$BC$14,データシート1!$A:$BT,MATCH($BC$12&amp;"_"&amp;BG$20,データシート1!$A$1:$BT$1,0),0)</f>
        <v>49.533373169378585</v>
      </c>
      <c r="BH48" s="34">
        <f>VLOOKUP($AX48&amp;"_"&amp;$BC$14,データシート1!$A:$BT,MATCH($BC$12&amp;"_"&amp;BH$20,データシート1!$A$1:$BT$1,0),0)</f>
        <v>47.132717164602354</v>
      </c>
      <c r="BI48" s="34">
        <f>VLOOKUP($AX48&amp;"_"&amp;$BC$14,データシート1!$A:$BT,MATCH($BC$12&amp;"_"&amp;BI$20,データシート1!$A$1:$BT$1,0),0)</f>
        <v>825.13834406928038</v>
      </c>
      <c r="BJ48" s="34">
        <f>VLOOKUP($AX48&amp;"_"&amp;$BC$14,データシート1!$A:$BT,MATCH($BC$12&amp;"_"&amp;BJ$20,データシート1!$A$1:$BT$1,0),0)</f>
        <v>553.34701428831272</v>
      </c>
      <c r="BK48" s="34">
        <f t="shared" si="1"/>
        <v>1395.5027140339689</v>
      </c>
      <c r="BL48" s="34">
        <f t="shared" si="2"/>
        <v>818.57411694222742</v>
      </c>
      <c r="BM48" s="34">
        <f>VLOOKUP($AX48&amp;"_"&amp;$BC$14,データシート1!$A:$BT,MATCH($BC$12&amp;"_"&amp;BM$20,データシート1!$A$1:$BT$1,0),0)</f>
        <v>469.51613452203446</v>
      </c>
      <c r="BN48" s="34">
        <f>VLOOKUP($AX48&amp;"_"&amp;$BC$14,データシート1!$A:$BT,MATCH($BC$12&amp;"_"&amp;BN$20,データシート1!$A$1:$BT$1,0),0)</f>
        <v>349.05798242019296</v>
      </c>
      <c r="BO48" s="34">
        <f>VLOOKUP($AX48&amp;"_"&amp;$BC$14,データシート1!$A:$BT,MATCH($BC$12&amp;"_"&amp;BO$20,データシート1!$A$1:$BT$1,0),0)</f>
        <v>35.050831538613998</v>
      </c>
      <c r="BP48" s="34">
        <f>VLOOKUP($AX48&amp;"_"&amp;$BC$14,データシート1!$A:$BT,MATCH($BC$12&amp;"_"&amp;BP$20,データシート1!$A$1:$BT$1,0),0)</f>
        <v>541.87776555312746</v>
      </c>
      <c r="BQ48" s="34">
        <f>VLOOKUP($AX48&amp;"_"&amp;$BC$14,データシート1!$A:$BT,MATCH($BC$12&amp;"_"&amp;BQ$20,データシート1!$A$1:$BT$1,0),0)</f>
        <v>42.317864742529387</v>
      </c>
      <c r="BR48" s="35">
        <f t="shared" si="3"/>
        <v>3057.6054307566355</v>
      </c>
      <c r="BT48" s="121" t="str">
        <f t="shared" si="4"/>
        <v>鹿児島市</v>
      </c>
      <c r="BU48" s="33">
        <f t="shared" si="25"/>
        <v>3057.6054307566355</v>
      </c>
      <c r="BV48" s="59">
        <f t="shared" si="16"/>
        <v>7.8917799921238332E-2</v>
      </c>
      <c r="BW48" s="59">
        <f t="shared" si="16"/>
        <v>4.73028343793764E-2</v>
      </c>
      <c r="BX48" s="59">
        <f t="shared" si="16"/>
        <v>1.6200054026304186E-2</v>
      </c>
      <c r="BY48" s="59">
        <f t="shared" si="16"/>
        <v>1.5414911515557742E-2</v>
      </c>
      <c r="BZ48" s="59">
        <f t="shared" si="16"/>
        <v>0.26986423289583561</v>
      </c>
      <c r="CA48" s="59">
        <f t="shared" si="32"/>
        <v>0.18097397679967536</v>
      </c>
      <c r="CB48" s="59">
        <f t="shared" si="32"/>
        <v>0.45640379232602213</v>
      </c>
      <c r="CC48" s="59">
        <f t="shared" si="32"/>
        <v>0.26771738063654044</v>
      </c>
      <c r="CD48" s="59">
        <f t="shared" si="32"/>
        <v>0.15355680945590416</v>
      </c>
      <c r="CE48" s="59">
        <f t="shared" si="32"/>
        <v>0.11416057118063629</v>
      </c>
      <c r="CF48" s="59">
        <f t="shared" si="32"/>
        <v>1.1463490738875459E-2</v>
      </c>
      <c r="CG48" s="59">
        <f t="shared" si="32"/>
        <v>0.17722292095060621</v>
      </c>
      <c r="CH48" s="59">
        <f t="shared" si="32"/>
        <v>1.3840198057228529E-2</v>
      </c>
      <c r="CI48" s="122">
        <f t="shared" si="6"/>
        <v>1</v>
      </c>
      <c r="CK48" s="123" t="str">
        <f t="shared" si="7"/>
        <v>鹿児島市</v>
      </c>
      <c r="CL48" s="124">
        <f t="shared" si="17"/>
        <v>241.29949362254391</v>
      </c>
      <c r="CM48" s="65">
        <f t="shared" si="18"/>
        <v>0.39605139059882155</v>
      </c>
      <c r="CN48" s="66">
        <f t="shared" si="19"/>
        <v>144.63340328856296</v>
      </c>
      <c r="CO48" s="65">
        <f t="shared" si="20"/>
        <v>0.66075331028013673</v>
      </c>
      <c r="CP48" s="66">
        <f t="shared" si="8"/>
        <v>49.533373169378585</v>
      </c>
      <c r="CQ48" s="65">
        <f t="shared" si="21"/>
        <v>0</v>
      </c>
      <c r="CR48" s="66">
        <f t="shared" si="9"/>
        <v>47.132717164602354</v>
      </c>
      <c r="CS48" s="65">
        <f t="shared" si="22"/>
        <v>0</v>
      </c>
      <c r="CT48" s="66">
        <f t="shared" si="10"/>
        <v>825.13834406928038</v>
      </c>
      <c r="CU48" s="67">
        <f t="shared" si="23"/>
        <v>0.19992283861934948</v>
      </c>
      <c r="CV48" s="16"/>
      <c r="CW48" s="959">
        <f t="shared" si="24"/>
        <v>95.566999999999993</v>
      </c>
      <c r="CX48" s="962">
        <f>VLOOKUP($AX48&amp;"_"&amp;$CW$14,データシート1!$A:$BT,MATCH($CW$12&amp;"_"&amp;CX$20,データシート1!$A$1:$BT$1,0),0)</f>
        <v>95.566999999999993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164.964</v>
      </c>
      <c r="DB48" s="962">
        <f>VLOOKUP($AX48&amp;"_"&amp;$CW$14,データシート1!$A:$BT,MATCH($CW$12&amp;"_"&amp;DB$20,データシート1!$A$1:$BT$1,0),0)</f>
        <v>0</v>
      </c>
      <c r="DC48" s="962">
        <f>VLOOKUP($AX48&amp;"_"&amp;$CW$14,データシート1!$A:$BT,MATCH($CW$12&amp;"_"&amp;DC$20,データシート1!$A$1:$BT$1,0),0)</f>
        <v>0</v>
      </c>
      <c r="DD48" s="961">
        <f t="shared" si="11"/>
        <v>260.53100000000001</v>
      </c>
      <c r="DE48" s="16"/>
      <c r="DF48" s="125">
        <f>VLOOKUP($AX48&amp;"_"&amp;$DF$14,データシート1!$A:$BT,MATCH($DF$12&amp;"_"&amp;DF$20,データシート1!$A$1:$BT$1,0),0)</f>
        <v>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22</v>
      </c>
      <c r="DJ48" s="64">
        <f>VLOOKUP($AX48&amp;"_"&amp;$DF$14,データシート1!$A:$BT,MATCH($DF$12&amp;"_"&amp;DJ$20,データシート1!$A$1:$BT$1,0),0)</f>
        <v>0</v>
      </c>
      <c r="DK48" s="64">
        <f>VLOOKUP($AX48&amp;"_"&amp;$DF$14,データシート1!$A:$BT,MATCH($DF$12&amp;"_"&amp;DK$20,データシート1!$A$1:$BT$1,0),0)</f>
        <v>0</v>
      </c>
      <c r="DL48" s="68">
        <f t="shared" si="12"/>
        <v>31</v>
      </c>
      <c r="DM48" s="16"/>
      <c r="DN48" s="126">
        <f t="shared" si="26"/>
        <v>0.37</v>
      </c>
      <c r="DO48" s="127">
        <f t="shared" si="27"/>
        <v>0</v>
      </c>
      <c r="DP48" s="127">
        <f t="shared" si="29"/>
        <v>0</v>
      </c>
      <c r="DQ48" s="127">
        <f t="shared" si="30"/>
        <v>0.63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13119</v>
      </c>
      <c r="AY49" s="18" t="str">
        <f>IF(IFERROR(比較地域マスタ!$Z34,"")=0,"",IFERROR(比較地域マスタ!$Z34,""))</f>
        <v>板橋区</v>
      </c>
      <c r="BB49" s="110" t="str">
        <f t="shared" si="0"/>
        <v>13119</v>
      </c>
      <c r="BC49" s="1031" t="str">
        <f t="shared" si="0"/>
        <v>板橋区</v>
      </c>
      <c r="BD49" s="34">
        <f t="shared" si="14"/>
        <v>1930.3797734494353</v>
      </c>
      <c r="BE49" s="34">
        <f t="shared" si="15"/>
        <v>217.50141907355356</v>
      </c>
      <c r="BF49" s="34">
        <f>VLOOKUP($AX49&amp;"_"&amp;$BC$14,データシート1!$A:$BT,MATCH($BC$12&amp;"_"&amp;BF$20,データシート1!$A$1:$BT$1,0),0)</f>
        <v>185.55056210893835</v>
      </c>
      <c r="BG49" s="34">
        <f>VLOOKUP($AX49&amp;"_"&amp;$BC$14,データシート1!$A:$BT,MATCH($BC$12&amp;"_"&amp;BG$20,データシート1!$A$1:$BT$1,0),0)</f>
        <v>25.052160191708314</v>
      </c>
      <c r="BH49" s="34">
        <f>VLOOKUP($AX49&amp;"_"&amp;$BC$14,データシート1!$A:$BT,MATCH($BC$12&amp;"_"&amp;BH$20,データシート1!$A$1:$BT$1,0),0)</f>
        <v>6.8986967729069075</v>
      </c>
      <c r="BI49" s="34">
        <f>VLOOKUP($AX49&amp;"_"&amp;$BC$14,データシート1!$A:$BT,MATCH($BC$12&amp;"_"&amp;BI$20,データシート1!$A$1:$BT$1,0),0)</f>
        <v>587.87622869802522</v>
      </c>
      <c r="BJ49" s="34">
        <f>VLOOKUP($AX49&amp;"_"&amp;$BC$14,データシート1!$A:$BT,MATCH($BC$12&amp;"_"&amp;BJ$20,データシート1!$A$1:$BT$1,0),0)</f>
        <v>731.53265602918145</v>
      </c>
      <c r="BK49" s="34">
        <f t="shared" si="1"/>
        <v>316.03345155864503</v>
      </c>
      <c r="BL49" s="34">
        <f t="shared" si="2"/>
        <v>282.91546682331574</v>
      </c>
      <c r="BM49" s="34">
        <f>VLOOKUP($AX49&amp;"_"&amp;$BC$14,データシート1!$A:$BT,MATCH($BC$12&amp;"_"&amp;BM$20,データシート1!$A$1:$BT$1,0),0)</f>
        <v>146.91848822246899</v>
      </c>
      <c r="BN49" s="34">
        <f>VLOOKUP($AX49&amp;"_"&amp;$BC$14,データシート1!$A:$BT,MATCH($BC$12&amp;"_"&amp;BN$20,データシート1!$A$1:$BT$1,0),0)</f>
        <v>135.99697860084675</v>
      </c>
      <c r="BO49" s="34">
        <f>VLOOKUP($AX49&amp;"_"&amp;$BC$14,データシート1!$A:$BT,MATCH($BC$12&amp;"_"&amp;BO$20,データシート1!$A$1:$BT$1,0),0)</f>
        <v>33.117984735329301</v>
      </c>
      <c r="BP49" s="34">
        <f>VLOOKUP($AX49&amp;"_"&amp;$BC$14,データシート1!$A:$BT,MATCH($BC$12&amp;"_"&amp;BP$20,データシート1!$A$1:$BT$1,0),0)</f>
        <v>0</v>
      </c>
      <c r="BQ49" s="34">
        <f>VLOOKUP($AX49&amp;"_"&amp;$BC$14,データシート1!$A:$BT,MATCH($BC$12&amp;"_"&amp;BQ$20,データシート1!$A$1:$BT$1,0),0)</f>
        <v>77.436018090030061</v>
      </c>
      <c r="BR49" s="35">
        <f t="shared" si="3"/>
        <v>1930.3797734494353</v>
      </c>
      <c r="BT49" s="121" t="str">
        <f t="shared" si="4"/>
        <v>板橋区</v>
      </c>
      <c r="BU49" s="33">
        <f t="shared" si="25"/>
        <v>1930.3797734494353</v>
      </c>
      <c r="BV49" s="59">
        <f t="shared" si="16"/>
        <v>0.1126728647207569</v>
      </c>
      <c r="BW49" s="59">
        <f t="shared" si="16"/>
        <v>9.6121273472200883E-2</v>
      </c>
      <c r="BX49" s="59">
        <f t="shared" si="16"/>
        <v>1.2977840182681822E-2</v>
      </c>
      <c r="BY49" s="59">
        <f t="shared" si="16"/>
        <v>3.5737510658741954E-3</v>
      </c>
      <c r="BZ49" s="59">
        <f t="shared" si="16"/>
        <v>0.30453915689736899</v>
      </c>
      <c r="CA49" s="59">
        <f t="shared" si="32"/>
        <v>0.37895789527570045</v>
      </c>
      <c r="CB49" s="59">
        <f t="shared" si="32"/>
        <v>0.16371568740275305</v>
      </c>
      <c r="CC49" s="59">
        <f t="shared" si="32"/>
        <v>0.14655948571081859</v>
      </c>
      <c r="CD49" s="59">
        <f t="shared" si="32"/>
        <v>7.6108592849549669E-2</v>
      </c>
      <c r="CE49" s="59">
        <f t="shared" si="32"/>
        <v>7.0450892861268918E-2</v>
      </c>
      <c r="CF49" s="59">
        <f t="shared" si="32"/>
        <v>1.7156201691934481E-2</v>
      </c>
      <c r="CG49" s="59">
        <f t="shared" si="32"/>
        <v>0</v>
      </c>
      <c r="CH49" s="59">
        <f t="shared" si="32"/>
        <v>4.0114395703420604E-2</v>
      </c>
      <c r="CI49" s="122">
        <f t="shared" si="6"/>
        <v>1</v>
      </c>
      <c r="CK49" s="123" t="str">
        <f t="shared" si="7"/>
        <v>板橋区</v>
      </c>
      <c r="CL49" s="124">
        <f t="shared" si="17"/>
        <v>217.50141907355356</v>
      </c>
      <c r="CM49" s="65">
        <f t="shared" si="18"/>
        <v>0.46572569701600069</v>
      </c>
      <c r="CN49" s="66">
        <f t="shared" si="19"/>
        <v>185.55056210893835</v>
      </c>
      <c r="CO49" s="65">
        <f t="shared" si="20"/>
        <v>0.54592127799929946</v>
      </c>
      <c r="CP49" s="66">
        <f t="shared" si="8"/>
        <v>25.052160191708314</v>
      </c>
      <c r="CQ49" s="65">
        <f t="shared" si="21"/>
        <v>0</v>
      </c>
      <c r="CR49" s="66">
        <f t="shared" si="9"/>
        <v>6.8986967729069075</v>
      </c>
      <c r="CS49" s="65">
        <f t="shared" si="22"/>
        <v>0</v>
      </c>
      <c r="CT49" s="66">
        <f t="shared" si="10"/>
        <v>587.87622869802522</v>
      </c>
      <c r="CU49" s="67">
        <f t="shared" si="23"/>
        <v>0.33679708471713732</v>
      </c>
      <c r="CV49" s="16"/>
      <c r="CW49" s="959">
        <f t="shared" si="24"/>
        <v>101.29600000000001</v>
      </c>
      <c r="CX49" s="962">
        <f>VLOOKUP($AX49&amp;"_"&amp;$CW$14,データシート1!$A:$BT,MATCH($CW$12&amp;"_"&amp;CX$20,データシート1!$A$1:$BT$1,0),0)</f>
        <v>101.29600000000001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197.99499999999998</v>
      </c>
      <c r="DB49" s="962">
        <f>VLOOKUP($AX49&amp;"_"&amp;$CW$14,データシート1!$A:$BT,MATCH($CW$12&amp;"_"&amp;DB$20,データシート1!$A$1:$BT$1,0),0)</f>
        <v>0.38300000000000001</v>
      </c>
      <c r="DC49" s="962">
        <f>VLOOKUP($AX49&amp;"_"&amp;$CW$14,データシート1!$A:$BT,MATCH($CW$12&amp;"_"&amp;DC$20,データシート1!$A$1:$BT$1,0),0)</f>
        <v>0</v>
      </c>
      <c r="DD49" s="961">
        <f t="shared" si="11"/>
        <v>299.67399999999998</v>
      </c>
      <c r="DE49" s="16"/>
      <c r="DF49" s="125">
        <f>VLOOKUP($AX49&amp;"_"&amp;$DF$14,データシート1!$A:$BT,MATCH($DF$12&amp;"_"&amp;DF$20,データシート1!$A$1:$BT$1,0),0)</f>
        <v>9</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12</v>
      </c>
      <c r="DJ49" s="64">
        <f>VLOOKUP($AX49&amp;"_"&amp;$DF$14,データシート1!$A:$BT,MATCH($DF$12&amp;"_"&amp;DJ$20,データシート1!$A$1:$BT$1,0),0)</f>
        <v>1</v>
      </c>
      <c r="DK49" s="64">
        <f>VLOOKUP($AX49&amp;"_"&amp;$DF$14,データシート1!$A:$BT,MATCH($DF$12&amp;"_"&amp;DK$20,データシート1!$A$1:$BT$1,0),0)</f>
        <v>0</v>
      </c>
      <c r="DL49" s="68">
        <f t="shared" si="12"/>
        <v>22</v>
      </c>
      <c r="DM49" s="16"/>
      <c r="DN49" s="126">
        <f t="shared" si="26"/>
        <v>0.34</v>
      </c>
      <c r="DO49" s="127">
        <f t="shared" si="27"/>
        <v>0</v>
      </c>
      <c r="DP49" s="127">
        <f t="shared" si="29"/>
        <v>0</v>
      </c>
      <c r="DQ49" s="127">
        <f t="shared" si="30"/>
        <v>0.66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さいたま市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さいたま市</v>
      </c>
      <c r="AZ4" s="1038" t="str">
        <f>年度マスタ!$K4</f>
        <v>11100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2277</v>
      </c>
      <c r="BY11" s="22" t="s">
        <v>2278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14100</v>
      </c>
      <c r="AY13" s="18" t="str">
        <f>IF(IFERROR(比較地域マスタ!$Z6,"")=0,"",IFERROR(比較地域マスタ!$Z6,""))</f>
        <v>横浜市</v>
      </c>
      <c r="BC13" s="844" t="str">
        <f t="shared" ref="BC13:BC59" si="0">AX13</f>
        <v>14100</v>
      </c>
      <c r="BD13" s="1031" t="str">
        <f>AY13</f>
        <v>横浜市</v>
      </c>
      <c r="BE13" s="34">
        <f>VLOOKUP($BC13&amp;"_"&amp;$AZ$7,データシート1!$A:$BT,MATCH("cb_"&amp;BE$12,データシート1!$A$1:$BT$1,0),0)</f>
        <v>139076.29999999676</v>
      </c>
      <c r="BF13" s="34">
        <f>VLOOKUP($BC13&amp;"_"&amp;$AZ$7,データシート1!$A:$BT,MATCH("cb_"&amp;BF$12,データシート1!$A$1:$BT$1,0),0)</f>
        <v>59616.499999999978</v>
      </c>
      <c r="BG13" s="34">
        <f>VLOOKUP($BC13&amp;"_"&amp;$AZ$7,データシート1!$A:$BT,MATCH("cb_"&amp;BG$12,データシート1!$A$1:$BT$1,0),0)</f>
        <v>1980</v>
      </c>
      <c r="BH13" s="34">
        <f>VLOOKUP($BC13&amp;"_"&amp;$AZ$7,データシート1!$A:$BT,MATCH("cb_"&amp;BH$12,データシート1!$A$1:$BT$1,0),0)</f>
        <v>889</v>
      </c>
      <c r="BI13" s="34">
        <f>VLOOKUP($BC13&amp;"_"&amp;$AZ$7,データシート1!$A:$BT,MATCH("cb_"&amp;BI$12,データシート1!$A$1:$BT$1,0),0)</f>
        <v>0</v>
      </c>
      <c r="BJ13" s="34">
        <f>VLOOKUP($BC13&amp;"_"&amp;$AZ$7,データシート1!$A:$BT,MATCH("cb_"&amp;BJ$12,データシート1!$A$1:$BT$1,0),0)</f>
        <v>35150</v>
      </c>
      <c r="BK13" s="34">
        <f>SUM(BE13:BJ13)</f>
        <v>236711.79999999673</v>
      </c>
      <c r="BL13" s="36"/>
      <c r="BM13" s="844" t="str">
        <f>AX13</f>
        <v>14100</v>
      </c>
      <c r="BN13" s="1031" t="str">
        <f>AY13</f>
        <v>横浜市</v>
      </c>
      <c r="BO13" s="34">
        <f>BE13*VLOOKUP(BO$12,別紙!$B$4:$E$10,MATCH("設備利用率",別紙!$B$4:$E$4,0),0)/100*8760/10^3</f>
        <v>166908.24915599611</v>
      </c>
      <c r="BP13" s="34">
        <f>BF13*VLOOKUP(BP$12,別紙!$B$4:$E$10,MATCH("設備利用率",別紙!$B$4:$E$4,0),0)/100*8760/10^3</f>
        <v>78858.321539999975</v>
      </c>
      <c r="BQ13" s="34">
        <f>BG13*VLOOKUP(BQ$12,別紙!$B$4:$E$10,MATCH("設備利用率",別紙!$B$4:$E$4,0),0)/100*8760/10^3</f>
        <v>4301.5104000000001</v>
      </c>
      <c r="BR13" s="34">
        <f>BH13*VLOOKUP(BR$12,別紙!$B$4:$E$10,MATCH("設備利用率",別紙!$B$4:$E$4,0),0)/100*8760/10^3</f>
        <v>4672.5839999999998</v>
      </c>
      <c r="BS13" s="34">
        <f>BI13*VLOOKUP(BS$12,別紙!$B$4:$E$10,MATCH("設備利用率",別紙!$B$4:$E$4,0),0)/100*8760/10^3</f>
        <v>0</v>
      </c>
      <c r="BT13" s="34">
        <f>BJ13*VLOOKUP(BT$12,別紙!$B$4:$E$10,MATCH("設備利用率",別紙!$B$4:$E$4,0),0)/100*8760/10^3</f>
        <v>246331.2</v>
      </c>
      <c r="BU13" s="34">
        <f>SUM(BO13:BT13)</f>
        <v>501071.86509599607</v>
      </c>
      <c r="BV13" s="36"/>
      <c r="BW13" s="33" t="str">
        <f>AX13</f>
        <v>14100</v>
      </c>
      <c r="BX13" s="33" t="str">
        <f>AY13</f>
        <v>横浜市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19100540.111017335</v>
      </c>
      <c r="BZ13" s="36"/>
      <c r="CA13" s="33" t="str">
        <f>AX13</f>
        <v>14100</v>
      </c>
      <c r="CB13" s="33" t="str">
        <f>AY13</f>
        <v>横浜市</v>
      </c>
      <c r="CC13" s="223">
        <f>BO13/$BY13</f>
        <v>8.7384046831074785E-3</v>
      </c>
      <c r="CD13" s="223">
        <f t="shared" ref="CD13:CH28" si="1">BP13/$BY13</f>
        <v>4.1285911854667349E-3</v>
      </c>
      <c r="CE13" s="223">
        <f t="shared" si="1"/>
        <v>2.2520360026462584E-4</v>
      </c>
      <c r="CF13" s="223">
        <f t="shared" si="1"/>
        <v>2.4463098806849017E-4</v>
      </c>
      <c r="CG13" s="223">
        <f t="shared" si="1"/>
        <v>0</v>
      </c>
      <c r="CH13" s="223">
        <f t="shared" si="1"/>
        <v>1.2896556776314107E-2</v>
      </c>
      <c r="CI13" s="223">
        <f>BU13/BY13</f>
        <v>2.6233387233221432E-2</v>
      </c>
      <c r="CK13" s="18" t="str">
        <f>AX13</f>
        <v>14100</v>
      </c>
      <c r="CL13" s="18" t="str">
        <f>AY13</f>
        <v>横浜市</v>
      </c>
      <c r="CM13" s="18">
        <f>VLOOKUP($CK13&amp;"_"&amp;$AZ$7,データシート1!$A:$BT,MATCH("ca_太陽光発電（10kW未満）",データシート1!$A$1:$BT$1,0),0)</f>
        <v>34842</v>
      </c>
      <c r="CN13" s="18">
        <f>VLOOKUP($CK13&amp;"_"&amp;$AZ$5,データシート1!$A:$BT,MATCH("ab_家庭",データシート1!$A$1:$BT$1,0),0)</f>
        <v>1851338</v>
      </c>
      <c r="CO13" s="223">
        <f>CM13/CN13</f>
        <v>1.8819902146447597E-2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27100</v>
      </c>
      <c r="AY14" s="18" t="str">
        <f>IF(IFERROR(比較地域マスタ!$Z7,"")=0,"",IFERROR(比較地域マスタ!$Z7,""))</f>
        <v>大阪市</v>
      </c>
      <c r="BC14" s="844" t="str">
        <f t="shared" si="0"/>
        <v>27100</v>
      </c>
      <c r="BD14" s="1031" t="str">
        <f t="shared" ref="BD14:BD60" si="2">AY14</f>
        <v>大阪市</v>
      </c>
      <c r="BE14" s="34">
        <f>VLOOKUP($BC14&amp;"_"&amp;$AZ$7,データシート1!$A:$BT,MATCH("cb_"&amp;BE$12,データシート1!$A$1:$BT$1,0),0)</f>
        <v>70462.600000000937</v>
      </c>
      <c r="BF14" s="34">
        <f>VLOOKUP($BC14&amp;"_"&amp;$AZ$7,データシート1!$A:$BT,MATCH("cb_"&amp;BF$12,データシート1!$A$1:$BT$1,0),0)</f>
        <v>92201.29999999977</v>
      </c>
      <c r="BG14" s="34">
        <f>VLOOKUP($BC14&amp;"_"&amp;$AZ$7,データシート1!$A:$BT,MATCH("cb_"&amp;BG$12,データシート1!$A$1:$BT$1,0),0)</f>
        <v>0</v>
      </c>
      <c r="BH14" s="34">
        <f>VLOOKUP($BC14&amp;"_"&amp;$AZ$7,データシート1!$A:$BT,MATCH("cb_"&amp;BH$12,データシート1!$A$1:$BT$1,0),0)</f>
        <v>110</v>
      </c>
      <c r="BI14" s="34">
        <f>VLOOKUP($BC14&amp;"_"&amp;$AZ$7,データシート1!$A:$BT,MATCH("cb_"&amp;BI$12,データシート1!$A$1:$BT$1,0),0)</f>
        <v>0</v>
      </c>
      <c r="BJ14" s="34">
        <f>VLOOKUP($BC14&amp;"_"&amp;$AZ$7,データシート1!$A:$BT,MATCH("cb_"&amp;BJ$12,データシート1!$A$1:$BT$1,0),0)</f>
        <v>55294.887999999999</v>
      </c>
      <c r="BK14" s="34">
        <f t="shared" ref="BK14:BK60" si="3">SUM(BE14:BJ14)</f>
        <v>218068.78800000073</v>
      </c>
      <c r="BL14" s="36"/>
      <c r="BM14" s="844" t="str">
        <f t="shared" ref="BM14:BM60" si="4">AX14</f>
        <v>27100</v>
      </c>
      <c r="BN14" s="1031" t="str">
        <f t="shared" ref="BN14:BN60" si="5">AY14</f>
        <v>大阪市</v>
      </c>
      <c r="BO14" s="34">
        <f>BE14*VLOOKUP(BO$12,別紙!$B$4:$E$10,MATCH("設備利用率",別紙!$B$4:$E$4,0),0)/100*8760/10^3</f>
        <v>84563.575512001131</v>
      </c>
      <c r="BP14" s="34">
        <f>BF14*VLOOKUP(BP$12,別紙!$B$4:$E$10,MATCH("設備利用率",別紙!$B$4:$E$4,0),0)/100*8760/10^3</f>
        <v>121960.19158799968</v>
      </c>
      <c r="BQ14" s="34">
        <f>BG14*VLOOKUP(BQ$12,別紙!$B$4:$E$10,MATCH("設備利用率",別紙!$B$4:$E$4,0),0)/100*8760/10^3</f>
        <v>0</v>
      </c>
      <c r="BR14" s="34">
        <f>BH14*VLOOKUP(BR$12,別紙!$B$4:$E$10,MATCH("設備利用率",別紙!$B$4:$E$4,0),0)/100*8760/10^3</f>
        <v>578.16</v>
      </c>
      <c r="BS14" s="34">
        <f>BI14*VLOOKUP(BS$12,別紙!$B$4:$E$10,MATCH("設備利用率",別紙!$B$4:$E$4,0),0)/100*8760/10^3</f>
        <v>0</v>
      </c>
      <c r="BT14" s="34">
        <f>BJ14*VLOOKUP(BT$12,別紙!$B$4:$E$10,MATCH("設備利用率",別紙!$B$4:$E$4,0),0)/100*8760/10^3</f>
        <v>387506.57510400005</v>
      </c>
      <c r="BU14" s="34">
        <f t="shared" ref="BU14:BU60" si="6">SUM(BO14:BT14)</f>
        <v>594608.50220400083</v>
      </c>
      <c r="BV14" s="36"/>
      <c r="BW14" s="33" t="str">
        <f t="shared" ref="BW14:BW60" si="7">AX14</f>
        <v>27100</v>
      </c>
      <c r="BX14" s="33" t="str">
        <f t="shared" ref="BX14:BX60" si="8">AY14</f>
        <v>大阪市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22873055.163534056</v>
      </c>
      <c r="BZ14" s="36"/>
      <c r="CA14" s="33" t="str">
        <f t="shared" ref="CA14:CA60" si="9">AX14</f>
        <v>27100</v>
      </c>
      <c r="CB14" s="33" t="str">
        <f t="shared" ref="CB14:CB60" si="10">AY14</f>
        <v>大阪市</v>
      </c>
      <c r="CC14" s="223">
        <f t="shared" ref="CC14:CC60" si="11">BO14/$BY14</f>
        <v>3.6970826550018006E-3</v>
      </c>
      <c r="CD14" s="223">
        <f t="shared" si="1"/>
        <v>5.332046406395145E-3</v>
      </c>
      <c r="CE14" s="223">
        <f t="shared" si="1"/>
        <v>0</v>
      </c>
      <c r="CF14" s="223">
        <f t="shared" si="1"/>
        <v>2.5276903145048419E-5</v>
      </c>
      <c r="CG14" s="223">
        <f t="shared" si="1"/>
        <v>0</v>
      </c>
      <c r="CH14" s="223">
        <f t="shared" si="1"/>
        <v>1.6941618525967275E-2</v>
      </c>
      <c r="CI14" s="223">
        <f t="shared" ref="CI14:CI60" si="12">BU14/BY14</f>
        <v>2.5996024490509268E-2</v>
      </c>
      <c r="CK14" s="18" t="str">
        <f t="shared" ref="CK14:CK60" si="13">AX14</f>
        <v>27100</v>
      </c>
      <c r="CL14" s="18" t="str">
        <f t="shared" ref="CL14:CL60" si="14">AY14</f>
        <v>大阪市</v>
      </c>
      <c r="CM14" s="18">
        <f>VLOOKUP($CK14&amp;"_"&amp;$AZ$7,データシート1!$A:$BT,MATCH("ca_太陽光発電（10kW未満）",データシート1!$A$1:$BT$1,0),0)</f>
        <v>18067</v>
      </c>
      <c r="CN14" s="18">
        <f>VLOOKUP($CK14&amp;"_"&amp;$AZ$5,データシート1!$A:$BT,MATCH("ab_家庭",データシート1!$A$1:$BT$1,0),0)</f>
        <v>1563594</v>
      </c>
      <c r="CO14" s="223">
        <f t="shared" ref="CO14:CO60" si="15">CM14/CN14</f>
        <v>1.155478979837477E-2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23100</v>
      </c>
      <c r="AY15" s="18" t="str">
        <f>IF(IFERROR(比較地域マスタ!$Z8,"")=0,"",IFERROR(比較地域マスタ!$Z8,""))</f>
        <v>名古屋市</v>
      </c>
      <c r="BC15" s="844" t="str">
        <f t="shared" si="0"/>
        <v>23100</v>
      </c>
      <c r="BD15" s="1031" t="str">
        <f t="shared" si="2"/>
        <v>名古屋市</v>
      </c>
      <c r="BE15" s="34">
        <f>VLOOKUP($BC15&amp;"_"&amp;$AZ$7,データシート1!$A:$BT,MATCH("cb_"&amp;BE$12,データシート1!$A$1:$BT$1,0),0)</f>
        <v>185852.99999999331</v>
      </c>
      <c r="BF15" s="34">
        <f>VLOOKUP($BC15&amp;"_"&amp;$AZ$7,データシート1!$A:$BT,MATCH("cb_"&amp;BF$12,データシート1!$A$1:$BT$1,0),0)</f>
        <v>117425.30000000013</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46668.539999999994</v>
      </c>
      <c r="BK15" s="34">
        <f t="shared" si="3"/>
        <v>349946.83999999339</v>
      </c>
      <c r="BL15" s="36"/>
      <c r="BM15" s="844" t="str">
        <f t="shared" si="4"/>
        <v>23100</v>
      </c>
      <c r="BN15" s="1031" t="str">
        <f t="shared" si="5"/>
        <v>名古屋市</v>
      </c>
      <c r="BO15" s="34">
        <f>BE15*VLOOKUP(BO$12,別紙!$B$4:$E$10,MATCH("設備利用率",別紙!$B$4:$E$4,0),0)/100*8760/10^3</f>
        <v>223045.90235999197</v>
      </c>
      <c r="BP15" s="34">
        <f>BF15*VLOOKUP(BP$12,別紙!$B$4:$E$10,MATCH("設備利用率",別紙!$B$4:$E$4,0),0)/100*8760/10^3</f>
        <v>155325.48982800017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327053.12831999996</v>
      </c>
      <c r="BU15" s="34">
        <f t="shared" si="6"/>
        <v>705424.52050799201</v>
      </c>
      <c r="BV15" s="36"/>
      <c r="BW15" s="33" t="str">
        <f t="shared" si="7"/>
        <v>23100</v>
      </c>
      <c r="BX15" s="33" t="str">
        <f t="shared" si="8"/>
        <v>名古屋市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14305550.0350702</v>
      </c>
      <c r="BZ15" s="36"/>
      <c r="CA15" s="33" t="str">
        <f t="shared" si="9"/>
        <v>23100</v>
      </c>
      <c r="CB15" s="33" t="str">
        <f t="shared" si="10"/>
        <v>名古屋市</v>
      </c>
      <c r="CC15" s="223">
        <f t="shared" si="11"/>
        <v>1.5591564239976282E-2</v>
      </c>
      <c r="CD15" s="223">
        <f t="shared" si="1"/>
        <v>1.0857708333284507E-2</v>
      </c>
      <c r="CE15" s="223">
        <f t="shared" si="1"/>
        <v>0</v>
      </c>
      <c r="CF15" s="223">
        <f t="shared" si="1"/>
        <v>0</v>
      </c>
      <c r="CG15" s="223">
        <f t="shared" si="1"/>
        <v>0</v>
      </c>
      <c r="CH15" s="223">
        <f t="shared" si="1"/>
        <v>2.2861975073885724E-2</v>
      </c>
      <c r="CI15" s="223">
        <f t="shared" si="12"/>
        <v>4.9311247647146506E-2</v>
      </c>
      <c r="CK15" s="18" t="str">
        <f t="shared" si="13"/>
        <v>23100</v>
      </c>
      <c r="CL15" s="18" t="str">
        <f t="shared" si="14"/>
        <v>名古屋市</v>
      </c>
      <c r="CM15" s="18">
        <f>VLOOKUP($CK15&amp;"_"&amp;$AZ$7,データシート1!$A:$BT,MATCH("ca_太陽光発電（10kW未満）",データシート1!$A$1:$BT$1,0),0)</f>
        <v>40879</v>
      </c>
      <c r="CN15" s="18">
        <f>VLOOKUP($CK15&amp;"_"&amp;$AZ$5,データシート1!$A:$BT,MATCH("ab_家庭",データシート1!$A$1:$BT$1,0),0)</f>
        <v>1156802</v>
      </c>
      <c r="CO15" s="223">
        <f t="shared" si="15"/>
        <v>3.5337940287101854E-2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01100</v>
      </c>
      <c r="AY16" s="18" t="str">
        <f>IF(IFERROR(比較地域マスタ!$Z9,"")=0,"",IFERROR(比較地域マスタ!$Z9,""))</f>
        <v>札幌市</v>
      </c>
      <c r="BC16" s="844" t="str">
        <f t="shared" si="0"/>
        <v>01100</v>
      </c>
      <c r="BD16" s="1031" t="str">
        <f t="shared" si="2"/>
        <v>札幌市</v>
      </c>
      <c r="BE16" s="34">
        <f>VLOOKUP($BC16&amp;"_"&amp;$AZ$7,データシート1!$A:$BT,MATCH("cb_"&amp;BE$12,データシート1!$A$1:$BT$1,0),0)</f>
        <v>55694.467000000797</v>
      </c>
      <c r="BF16" s="34">
        <f>VLOOKUP($BC16&amp;"_"&amp;$AZ$7,データシート1!$A:$BT,MATCH("cb_"&amp;BF$12,データシート1!$A$1:$BT$1,0),0)</f>
        <v>35945.702000000019</v>
      </c>
      <c r="BG16" s="34">
        <f>VLOOKUP($BC16&amp;"_"&amp;$AZ$7,データシート1!$A:$BT,MATCH("cb_"&amp;BG$12,データシート1!$A$1:$BT$1,0),0)</f>
        <v>19.5</v>
      </c>
      <c r="BH16" s="34">
        <f>VLOOKUP($BC16&amp;"_"&amp;$AZ$7,データシート1!$A:$BT,MATCH("cb_"&amp;BH$12,データシート1!$A$1:$BT$1,0),0)</f>
        <v>1070</v>
      </c>
      <c r="BI16" s="34">
        <f>VLOOKUP($BC16&amp;"_"&amp;$AZ$7,データシート1!$A:$BT,MATCH("cb_"&amp;BI$12,データシート1!$A$1:$BT$1,0),0)</f>
        <v>0</v>
      </c>
      <c r="BJ16" s="34">
        <f>VLOOKUP($BC16&amp;"_"&amp;$AZ$7,データシート1!$A:$BT,MATCH("cb_"&amp;BJ$12,データシート1!$A$1:$BT$1,0),0)</f>
        <v>21850</v>
      </c>
      <c r="BK16" s="34">
        <f t="shared" si="3"/>
        <v>114579.66900000081</v>
      </c>
      <c r="BL16" s="36"/>
      <c r="BM16" s="844" t="str">
        <f t="shared" si="4"/>
        <v>01100</v>
      </c>
      <c r="BN16" s="1031" t="str">
        <f t="shared" si="5"/>
        <v>札幌市</v>
      </c>
      <c r="BO16" s="34">
        <f>BE16*VLOOKUP(BO$12,別紙!$B$4:$E$10,MATCH("設備利用率",別紙!$B$4:$E$4,0),0)/100*8760/10^3</f>
        <v>66840.043736040956</v>
      </c>
      <c r="BP16" s="34">
        <f>BF16*VLOOKUP(BP$12,別紙!$B$4:$E$10,MATCH("設備利用率",別紙!$B$4:$E$4,0),0)/100*8760/10^3</f>
        <v>47547.536777520028</v>
      </c>
      <c r="BQ16" s="34">
        <f>BG16*VLOOKUP(BQ$12,別紙!$B$4:$E$10,MATCH("設備利用率",別紙!$B$4:$E$4,0),0)/100*8760/10^3</f>
        <v>42.36336</v>
      </c>
      <c r="BR16" s="34">
        <f>BH16*VLOOKUP(BR$12,別紙!$B$4:$E$10,MATCH("設備利用率",別紙!$B$4:$E$4,0),0)/100*8760/10^3</f>
        <v>5623.92</v>
      </c>
      <c r="BS16" s="34">
        <f>BI16*VLOOKUP(BS$12,別紙!$B$4:$E$10,MATCH("設備利用率",別紙!$B$4:$E$4,0),0)/100*8760/10^3</f>
        <v>0</v>
      </c>
      <c r="BT16" s="34">
        <f>BJ16*VLOOKUP(BT$12,別紙!$B$4:$E$10,MATCH("設備利用率",別紙!$B$4:$E$4,0),0)/100*8760/10^3</f>
        <v>153124.79999999999</v>
      </c>
      <c r="BU16" s="34">
        <f t="shared" si="6"/>
        <v>273178.66387356096</v>
      </c>
      <c r="BV16" s="36"/>
      <c r="BW16" s="33" t="str">
        <f t="shared" si="7"/>
        <v>01100</v>
      </c>
      <c r="BX16" s="33" t="str">
        <f t="shared" si="8"/>
        <v>札幌市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10433390.352451934</v>
      </c>
      <c r="BZ16" s="36"/>
      <c r="CA16" s="33" t="str">
        <f t="shared" si="9"/>
        <v>01100</v>
      </c>
      <c r="CB16" s="33" t="str">
        <f t="shared" si="10"/>
        <v>札幌市</v>
      </c>
      <c r="CC16" s="223">
        <f t="shared" si="11"/>
        <v>6.4063589569744207E-3</v>
      </c>
      <c r="CD16" s="223">
        <f t="shared" si="1"/>
        <v>4.5572469898383476E-3</v>
      </c>
      <c r="CE16" s="223">
        <f t="shared" si="1"/>
        <v>4.0603637522336404E-6</v>
      </c>
      <c r="CF16" s="223">
        <f t="shared" si="1"/>
        <v>5.3903091996153796E-4</v>
      </c>
      <c r="CG16" s="223">
        <f t="shared" si="1"/>
        <v>0</v>
      </c>
      <c r="CH16" s="223">
        <f t="shared" si="1"/>
        <v>1.4676418194591406E-2</v>
      </c>
      <c r="CI16" s="223">
        <f t="shared" si="12"/>
        <v>2.6183115425117944E-2</v>
      </c>
      <c r="CK16" s="18" t="str">
        <f t="shared" si="13"/>
        <v>01100</v>
      </c>
      <c r="CL16" s="18" t="str">
        <f t="shared" si="14"/>
        <v>札幌市</v>
      </c>
      <c r="CM16" s="18">
        <f>VLOOKUP($CK16&amp;"_"&amp;$AZ$7,データシート1!$A:$BT,MATCH("ca_太陽光発電（10kW未満）",データシート1!$A$1:$BT$1,0),0)</f>
        <v>11666</v>
      </c>
      <c r="CN16" s="18">
        <f>VLOOKUP($CK16&amp;"_"&amp;$AZ$5,データシート1!$A:$BT,MATCH("ab_家庭",データシート1!$A$1:$BT$1,0),0)</f>
        <v>1096729</v>
      </c>
      <c r="CO16" s="223">
        <f t="shared" si="15"/>
        <v>1.0637085369311836E-2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40130</v>
      </c>
      <c r="AY17" s="18" t="str">
        <f>IF(IFERROR(比較地域マスタ!$Z10,"")=0,"",IFERROR(比較地域マスタ!$Z10,""))</f>
        <v>福岡市</v>
      </c>
      <c r="BC17" s="844" t="str">
        <f t="shared" si="0"/>
        <v>40130</v>
      </c>
      <c r="BD17" s="1031" t="str">
        <f t="shared" si="2"/>
        <v>福岡市</v>
      </c>
      <c r="BE17" s="34">
        <f>VLOOKUP($BC17&amp;"_"&amp;$AZ$7,データシート1!$A:$BT,MATCH("cb_"&amp;BE$12,データシート1!$A$1:$BT$1,0),0)</f>
        <v>105788.44700000016</v>
      </c>
      <c r="BF17" s="34">
        <f>VLOOKUP($BC17&amp;"_"&amp;$AZ$7,データシート1!$A:$BT,MATCH("cb_"&amp;BF$12,データシート1!$A$1:$BT$1,0),0)</f>
        <v>60756.299999999996</v>
      </c>
      <c r="BG17" s="34">
        <f>VLOOKUP($BC17&amp;"_"&amp;$AZ$7,データシート1!$A:$BT,MATCH("cb_"&amp;BG$12,データシート1!$A$1:$BT$1,0),0)</f>
        <v>0</v>
      </c>
      <c r="BH17" s="34">
        <f>VLOOKUP($BC17&amp;"_"&amp;$AZ$7,データシート1!$A:$BT,MATCH("cb_"&amp;BH$12,データシート1!$A$1:$BT$1,0),0)</f>
        <v>110</v>
      </c>
      <c r="BI17" s="34">
        <f>VLOOKUP($BC17&amp;"_"&amp;$AZ$7,データシート1!$A:$BT,MATCH("cb_"&amp;BI$12,データシート1!$A$1:$BT$1,0),0)</f>
        <v>0</v>
      </c>
      <c r="BJ17" s="34">
        <f>VLOOKUP($BC17&amp;"_"&amp;$AZ$7,データシート1!$A:$BT,MATCH("cb_"&amp;BJ$12,データシート1!$A$1:$BT$1,0),0)</f>
        <v>19747</v>
      </c>
      <c r="BK17" s="34">
        <f t="shared" si="3"/>
        <v>186401.74700000015</v>
      </c>
      <c r="BL17" s="36"/>
      <c r="BM17" s="844" t="str">
        <f t="shared" si="4"/>
        <v>40130</v>
      </c>
      <c r="BN17" s="1031" t="str">
        <f t="shared" si="5"/>
        <v>福岡市</v>
      </c>
      <c r="BO17" s="34">
        <f>BE17*VLOOKUP(BO$12,別紙!$B$4:$E$10,MATCH("設備利用率",別紙!$B$4:$E$4,0),0)/100*8760/10^3</f>
        <v>126958.8310136402</v>
      </c>
      <c r="BP17" s="34">
        <f>BF17*VLOOKUP(BP$12,別紙!$B$4:$E$10,MATCH("設備利用率",別紙!$B$4:$E$4,0),0)/100*8760/10^3</f>
        <v>80366.003387999997</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138386.976</v>
      </c>
      <c r="BU17" s="34">
        <f t="shared" si="6"/>
        <v>346289.97040164017</v>
      </c>
      <c r="BV17" s="36"/>
      <c r="BW17" s="33" t="str">
        <f t="shared" si="7"/>
        <v>40130</v>
      </c>
      <c r="BX17" s="33" t="str">
        <f t="shared" si="8"/>
        <v>福岡市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9854744.3360893447</v>
      </c>
      <c r="BZ17" s="36"/>
      <c r="CA17" s="33" t="str">
        <f t="shared" si="9"/>
        <v>40130</v>
      </c>
      <c r="CB17" s="33" t="str">
        <f t="shared" si="10"/>
        <v>福岡市</v>
      </c>
      <c r="CC17" s="223">
        <f t="shared" si="11"/>
        <v>1.2883016208619496E-2</v>
      </c>
      <c r="CD17" s="223">
        <f t="shared" si="1"/>
        <v>8.1550571630447412E-3</v>
      </c>
      <c r="CE17" s="223">
        <f t="shared" si="1"/>
        <v>0</v>
      </c>
      <c r="CF17" s="223">
        <f t="shared" si="1"/>
        <v>5.8668188669563298E-5</v>
      </c>
      <c r="CG17" s="223">
        <f t="shared" si="1"/>
        <v>0</v>
      </c>
      <c r="CH17" s="223">
        <f t="shared" si="1"/>
        <v>1.4042675414034745E-2</v>
      </c>
      <c r="CI17" s="223">
        <f t="shared" si="12"/>
        <v>3.5139416974368544E-2</v>
      </c>
      <c r="CK17" s="18" t="str">
        <f t="shared" si="13"/>
        <v>40130</v>
      </c>
      <c r="CL17" s="18" t="str">
        <f t="shared" si="14"/>
        <v>福岡市</v>
      </c>
      <c r="CM17" s="18">
        <f>VLOOKUP($CK17&amp;"_"&amp;$AZ$7,データシート1!$A:$BT,MATCH("ca_太陽光発電（10kW未満）",データシート1!$A$1:$BT$1,0),0)</f>
        <v>23355</v>
      </c>
      <c r="CN17" s="18">
        <f>VLOOKUP($CK17&amp;"_"&amp;$AZ$5,データシート1!$A:$BT,MATCH("ab_家庭",データシート1!$A$1:$BT$1,0),0)</f>
        <v>841762</v>
      </c>
      <c r="CO17" s="223">
        <f t="shared" si="15"/>
        <v>2.774537220734602E-2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14130</v>
      </c>
      <c r="AY18" s="18" t="str">
        <f>IF(IFERROR(比較地域マスタ!$Z11,"")=0,"",IFERROR(比較地域マスタ!$Z11,""))</f>
        <v>川崎市</v>
      </c>
      <c r="BC18" s="844" t="str">
        <f t="shared" si="0"/>
        <v>14130</v>
      </c>
      <c r="BD18" s="1031" t="str">
        <f t="shared" si="2"/>
        <v>川崎市</v>
      </c>
      <c r="BE18" s="34">
        <f>VLOOKUP($BC18&amp;"_"&amp;$AZ$7,データシート1!$A:$BT,MATCH("cb_"&amp;BE$12,データシート1!$A$1:$BT$1,0),0)</f>
        <v>41950.70000000015</v>
      </c>
      <c r="BF18" s="34">
        <f>VLOOKUP($BC18&amp;"_"&amp;$AZ$7,データシート1!$A:$BT,MATCH("cb_"&amp;BF$12,データシート1!$A$1:$BT$1,0),0)</f>
        <v>27700.800000000007</v>
      </c>
      <c r="BG18" s="34">
        <f>VLOOKUP($BC18&amp;"_"&amp;$AZ$7,データシート1!$A:$BT,MATCH("cb_"&amp;BG$12,データシート1!$A$1:$BT$1,0),0)</f>
        <v>1990</v>
      </c>
      <c r="BH18" s="34">
        <f>VLOOKUP($BC18&amp;"_"&amp;$AZ$7,データシート1!$A:$BT,MATCH("cb_"&amp;BH$12,データシート1!$A$1:$BT$1,0),0)</f>
        <v>211</v>
      </c>
      <c r="BI18" s="34">
        <f>VLOOKUP($BC18&amp;"_"&amp;$AZ$7,データシート1!$A:$BT,MATCH("cb_"&amp;BI$12,データシート1!$A$1:$BT$1,0),0)</f>
        <v>0</v>
      </c>
      <c r="BJ18" s="34">
        <f>VLOOKUP($BC18&amp;"_"&amp;$AZ$7,データシート1!$A:$BT,MATCH("cb_"&amp;BJ$12,データシート1!$A$1:$BT$1,0),0)</f>
        <v>55489</v>
      </c>
      <c r="BK18" s="34">
        <f t="shared" si="3"/>
        <v>127341.50000000016</v>
      </c>
      <c r="BL18" s="36"/>
      <c r="BM18" s="844" t="str">
        <f t="shared" si="4"/>
        <v>14130</v>
      </c>
      <c r="BN18" s="1031" t="str">
        <f t="shared" si="5"/>
        <v>川崎市</v>
      </c>
      <c r="BO18" s="34">
        <f>BE18*VLOOKUP(BO$12,別紙!$B$4:$E$10,MATCH("設備利用率",別紙!$B$4:$E$4,0),0)/100*8760/10^3</f>
        <v>50345.874084000185</v>
      </c>
      <c r="BP18" s="34">
        <f>BF18*VLOOKUP(BP$12,別紙!$B$4:$E$10,MATCH("設備利用率",別紙!$B$4:$E$4,0),0)/100*8760/10^3</f>
        <v>36641.510208000007</v>
      </c>
      <c r="BQ18" s="34">
        <f>BG18*VLOOKUP(BQ$12,別紙!$B$4:$E$10,MATCH("設備利用率",別紙!$B$4:$E$4,0),0)/100*8760/10^3</f>
        <v>4323.2352000000001</v>
      </c>
      <c r="BR18" s="34">
        <f>BH18*VLOOKUP(BR$12,別紙!$B$4:$E$10,MATCH("設備利用率",別紙!$B$4:$E$4,0),0)/100*8760/10^3</f>
        <v>1109.0160000000001</v>
      </c>
      <c r="BS18" s="34">
        <f>BI18*VLOOKUP(BS$12,別紙!$B$4:$E$10,MATCH("設備利用率",別紙!$B$4:$E$4,0),0)/100*8760/10^3</f>
        <v>0</v>
      </c>
      <c r="BT18" s="34">
        <f>BJ18*VLOOKUP(BT$12,別紙!$B$4:$E$10,MATCH("設備利用率",別紙!$B$4:$E$4,0),0)/100*8760/10^3</f>
        <v>388866.91200000001</v>
      </c>
      <c r="BU18" s="34">
        <f t="shared" si="6"/>
        <v>481286.54749200022</v>
      </c>
      <c r="BV18" s="36"/>
      <c r="BW18" s="33" t="str">
        <f t="shared" si="7"/>
        <v>14130</v>
      </c>
      <c r="BX18" s="33" t="str">
        <f t="shared" si="8"/>
        <v>川崎市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8678402.0391471088</v>
      </c>
      <c r="BZ18" s="36"/>
      <c r="CA18" s="33" t="str">
        <f t="shared" si="9"/>
        <v>14130</v>
      </c>
      <c r="CB18" s="33" t="str">
        <f t="shared" si="10"/>
        <v>川崎市</v>
      </c>
      <c r="CC18" s="223">
        <f t="shared" si="11"/>
        <v>5.8012839065183534E-3</v>
      </c>
      <c r="CD18" s="223">
        <f t="shared" si="1"/>
        <v>4.2221494282835784E-3</v>
      </c>
      <c r="CE18" s="223">
        <f t="shared" si="1"/>
        <v>4.9816028117831662E-4</v>
      </c>
      <c r="CF18" s="223">
        <f t="shared" si="1"/>
        <v>1.2779034607954062E-4</v>
      </c>
      <c r="CG18" s="223">
        <f t="shared" si="1"/>
        <v>0</v>
      </c>
      <c r="CH18" s="223">
        <f t="shared" si="1"/>
        <v>4.4808584604155634E-2</v>
      </c>
      <c r="CI18" s="223">
        <f t="shared" si="12"/>
        <v>5.5457968566215425E-2</v>
      </c>
      <c r="CK18" s="18" t="str">
        <f t="shared" si="13"/>
        <v>14130</v>
      </c>
      <c r="CL18" s="18" t="str">
        <f t="shared" si="14"/>
        <v>川崎市</v>
      </c>
      <c r="CM18" s="18">
        <f>VLOOKUP($CK18&amp;"_"&amp;$AZ$7,データシート1!$A:$BT,MATCH("ca_太陽光発電（10kW未満）",データシート1!$A$1:$BT$1,0),0)</f>
        <v>10683</v>
      </c>
      <c r="CN18" s="18">
        <f>VLOOKUP($CK18&amp;"_"&amp;$AZ$5,データシート1!$A:$BT,MATCH("ab_家庭",データシート1!$A$1:$BT$1,0),0)</f>
        <v>778087</v>
      </c>
      <c r="CO18" s="223">
        <f t="shared" si="15"/>
        <v>1.3729827127300675E-2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28100</v>
      </c>
      <c r="AY19" s="18" t="str">
        <f>IF(IFERROR(比較地域マスタ!$Z12,"")=0,"",IFERROR(比較地域マスタ!$Z12,""))</f>
        <v>神戸市</v>
      </c>
      <c r="BC19" s="844" t="str">
        <f t="shared" si="0"/>
        <v>28100</v>
      </c>
      <c r="BD19" s="1031" t="str">
        <f t="shared" si="2"/>
        <v>神戸市</v>
      </c>
      <c r="BE19" s="34">
        <f>VLOOKUP($BC19&amp;"_"&amp;$AZ$7,データシート1!$A:$BT,MATCH("cb_"&amp;BE$12,データシート1!$A$1:$BT$1,0),0)</f>
        <v>103879.40000000135</v>
      </c>
      <c r="BF19" s="34">
        <f>VLOOKUP($BC19&amp;"_"&amp;$AZ$7,データシート1!$A:$BT,MATCH("cb_"&amp;BF$12,データシート1!$A$1:$BT$1,0),0)</f>
        <v>209422.60000000009</v>
      </c>
      <c r="BG19" s="34">
        <f>VLOOKUP($BC19&amp;"_"&amp;$AZ$7,データシート1!$A:$BT,MATCH("cb_"&amp;BG$12,データシート1!$A$1:$BT$1,0),0)</f>
        <v>0</v>
      </c>
      <c r="BH19" s="34">
        <f>VLOOKUP($BC19&amp;"_"&amp;$AZ$7,データシート1!$A:$BT,MATCH("cb_"&amp;BH$12,データシート1!$A$1:$BT$1,0),0)</f>
        <v>169.60000000000002</v>
      </c>
      <c r="BI19" s="34">
        <f>VLOOKUP($BC19&amp;"_"&amp;$AZ$7,データシート1!$A:$BT,MATCH("cb_"&amp;BI$12,データシート1!$A$1:$BT$1,0),0)</f>
        <v>0</v>
      </c>
      <c r="BJ19" s="34">
        <f>VLOOKUP($BC19&amp;"_"&amp;$AZ$7,データシート1!$A:$BT,MATCH("cb_"&amp;BJ$12,データシート1!$A$1:$BT$1,0),0)</f>
        <v>18795.099999999999</v>
      </c>
      <c r="BK19" s="34">
        <f t="shared" si="3"/>
        <v>332266.70000000141</v>
      </c>
      <c r="BL19" s="36"/>
      <c r="BM19" s="844" t="str">
        <f t="shared" si="4"/>
        <v>28100</v>
      </c>
      <c r="BN19" s="1031" t="str">
        <f t="shared" si="5"/>
        <v>神戸市</v>
      </c>
      <c r="BO19" s="34">
        <f>BE19*VLOOKUP(BO$12,別紙!$B$4:$E$10,MATCH("設備利用率",別紙!$B$4:$E$4,0),0)/100*8760/10^3</f>
        <v>124667.74552800161</v>
      </c>
      <c r="BP19" s="34">
        <f>BF19*VLOOKUP(BP$12,別紙!$B$4:$E$10,MATCH("設備利用率",別紙!$B$4:$E$4,0),0)/100*8760/10^3</f>
        <v>277015.83837600012</v>
      </c>
      <c r="BQ19" s="34">
        <f>BG19*VLOOKUP(BQ$12,別紙!$B$4:$E$10,MATCH("設備利用率",別紙!$B$4:$E$4,0),0)/100*8760/10^3</f>
        <v>0</v>
      </c>
      <c r="BR19" s="34">
        <f>BH19*VLOOKUP(BR$12,別紙!$B$4:$E$10,MATCH("設備利用率",別紙!$B$4:$E$4,0),0)/100*8760/10^3</f>
        <v>891.41760000000022</v>
      </c>
      <c r="BS19" s="34">
        <f>BI19*VLOOKUP(BS$12,別紙!$B$4:$E$10,MATCH("設備利用率",別紙!$B$4:$E$4,0),0)/100*8760/10^3</f>
        <v>0</v>
      </c>
      <c r="BT19" s="34">
        <f>BJ19*VLOOKUP(BT$12,別紙!$B$4:$E$10,MATCH("設備利用率",別紙!$B$4:$E$4,0),0)/100*8760/10^3</f>
        <v>131716.06080000001</v>
      </c>
      <c r="BU19" s="34">
        <f t="shared" si="6"/>
        <v>534291.06230400177</v>
      </c>
      <c r="BV19" s="36"/>
      <c r="BW19" s="33" t="str">
        <f t="shared" si="7"/>
        <v>28100</v>
      </c>
      <c r="BX19" s="33" t="str">
        <f t="shared" si="8"/>
        <v>神戸市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9896276.8147524018</v>
      </c>
      <c r="BZ19" s="36"/>
      <c r="CA19" s="33" t="str">
        <f t="shared" si="9"/>
        <v>28100</v>
      </c>
      <c r="CB19" s="33" t="str">
        <f t="shared" si="10"/>
        <v>神戸市</v>
      </c>
      <c r="CC19" s="223">
        <f t="shared" si="11"/>
        <v>1.2597439204828944E-2</v>
      </c>
      <c r="CD19" s="223">
        <f t="shared" si="1"/>
        <v>2.7991924999819326E-2</v>
      </c>
      <c r="CE19" s="223">
        <f t="shared" si="1"/>
        <v>0</v>
      </c>
      <c r="CF19" s="223">
        <f t="shared" si="1"/>
        <v>9.0076057560471834E-5</v>
      </c>
      <c r="CG19" s="223">
        <f t="shared" si="1"/>
        <v>0</v>
      </c>
      <c r="CH19" s="223">
        <f t="shared" si="1"/>
        <v>1.33096580931983E-2</v>
      </c>
      <c r="CI19" s="223">
        <f t="shared" si="12"/>
        <v>5.3989098355407043E-2</v>
      </c>
      <c r="CK19" s="18" t="str">
        <f t="shared" si="13"/>
        <v>28100</v>
      </c>
      <c r="CL19" s="18" t="str">
        <f t="shared" si="14"/>
        <v>神戸市</v>
      </c>
      <c r="CM19" s="18">
        <f>VLOOKUP($CK19&amp;"_"&amp;$AZ$7,データシート1!$A:$BT,MATCH("ca_太陽光発電（10kW未満）",データシート1!$A$1:$BT$1,0),0)</f>
        <v>25270</v>
      </c>
      <c r="CN19" s="18">
        <f>VLOOKUP($CK19&amp;"_"&amp;$AZ$5,データシート1!$A:$BT,MATCH("ab_家庭",データシート1!$A$1:$BT$1,0),0)</f>
        <v>772275</v>
      </c>
      <c r="CO19" s="223">
        <f t="shared" si="15"/>
        <v>3.2721504645365967E-2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26100</v>
      </c>
      <c r="AY20" s="18" t="str">
        <f>IF(IFERROR(比較地域マスタ!$Z13,"")=0,"",IFERROR(比較地域マスタ!$Z13,""))</f>
        <v>京都市</v>
      </c>
      <c r="BC20" s="844" t="str">
        <f t="shared" si="0"/>
        <v>26100</v>
      </c>
      <c r="BD20" s="1031" t="str">
        <f t="shared" si="2"/>
        <v>京都市</v>
      </c>
      <c r="BE20" s="34">
        <f>VLOOKUP($BC20&amp;"_"&amp;$AZ$7,データシート1!$A:$BT,MATCH("cb_"&amp;BE$12,データシート1!$A$1:$BT$1,0),0)</f>
        <v>76854.300000000338</v>
      </c>
      <c r="BF20" s="34">
        <f>VLOOKUP($BC20&amp;"_"&amp;$AZ$7,データシート1!$A:$BT,MATCH("cb_"&amp;BF$12,データシート1!$A$1:$BT$1,0),0)</f>
        <v>81391.099999999919</v>
      </c>
      <c r="BG20" s="34">
        <f>VLOOKUP($BC20&amp;"_"&amp;$AZ$7,データシート1!$A:$BT,MATCH("cb_"&amp;BG$12,データシート1!$A$1:$BT$1,0),0)</f>
        <v>0</v>
      </c>
      <c r="BH20" s="34">
        <f>VLOOKUP($BC20&amp;"_"&amp;$AZ$7,データシート1!$A:$BT,MATCH("cb_"&amp;BH$12,データシート1!$A$1:$BT$1,0),0)</f>
        <v>822.5</v>
      </c>
      <c r="BI20" s="34">
        <f>VLOOKUP($BC20&amp;"_"&amp;$AZ$7,データシート1!$A:$BT,MATCH("cb_"&amp;BI$12,データシート1!$A$1:$BT$1,0),0)</f>
        <v>0</v>
      </c>
      <c r="BJ20" s="34">
        <f>VLOOKUP($BC20&amp;"_"&amp;$AZ$7,データシート1!$A:$BT,MATCH("cb_"&amp;BJ$12,データシート1!$A$1:$BT$1,0),0)</f>
        <v>14541.5</v>
      </c>
      <c r="BK20" s="34">
        <f t="shared" si="3"/>
        <v>173609.40000000026</v>
      </c>
      <c r="BL20" s="36"/>
      <c r="BM20" s="844" t="str">
        <f t="shared" si="4"/>
        <v>26100</v>
      </c>
      <c r="BN20" s="1031" t="str">
        <f t="shared" si="5"/>
        <v>京都市</v>
      </c>
      <c r="BO20" s="34">
        <f>BE20*VLOOKUP(BO$12,別紙!$B$4:$E$10,MATCH("設備利用率",別紙!$B$4:$E$4,0),0)/100*8760/10^3</f>
        <v>92234.382516000405</v>
      </c>
      <c r="BP20" s="34">
        <f>BF20*VLOOKUP(BP$12,別紙!$B$4:$E$10,MATCH("設備利用率",別紙!$B$4:$E$4,0),0)/100*8760/10^3</f>
        <v>107660.89143599989</v>
      </c>
      <c r="BQ20" s="34">
        <f>BG20*VLOOKUP(BQ$12,別紙!$B$4:$E$10,MATCH("設備利用率",別紙!$B$4:$E$4,0),0)/100*8760/10^3</f>
        <v>0</v>
      </c>
      <c r="BR20" s="34">
        <f>BH20*VLOOKUP(BR$12,別紙!$B$4:$E$10,MATCH("設備利用率",別紙!$B$4:$E$4,0),0)/100*8760/10^3</f>
        <v>4323.0600000000004</v>
      </c>
      <c r="BS20" s="34">
        <f>BI20*VLOOKUP(BS$12,別紙!$B$4:$E$10,MATCH("設備利用率",別紙!$B$4:$E$4,0),0)/100*8760/10^3</f>
        <v>0</v>
      </c>
      <c r="BT20" s="34">
        <f>BJ20*VLOOKUP(BT$12,別紙!$B$4:$E$10,MATCH("設備利用率",別紙!$B$4:$E$4,0),0)/100*8760/10^3</f>
        <v>101906.83199999999</v>
      </c>
      <c r="BU20" s="34">
        <f t="shared" si="6"/>
        <v>306125.1659520003</v>
      </c>
      <c r="BV20" s="36"/>
      <c r="BW20" s="33" t="str">
        <f t="shared" si="7"/>
        <v>26100</v>
      </c>
      <c r="BX20" s="33" t="str">
        <f t="shared" si="8"/>
        <v>京都市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9335162.0034146216</v>
      </c>
      <c r="BZ20" s="36"/>
      <c r="CA20" s="33" t="str">
        <f t="shared" si="9"/>
        <v>26100</v>
      </c>
      <c r="CB20" s="33" t="str">
        <f t="shared" si="10"/>
        <v>京都市</v>
      </c>
      <c r="CC20" s="223">
        <f t="shared" si="11"/>
        <v>9.8803194290857359E-3</v>
      </c>
      <c r="CD20" s="223">
        <f t="shared" si="1"/>
        <v>1.15328358947193E-2</v>
      </c>
      <c r="CE20" s="223">
        <f t="shared" si="1"/>
        <v>0</v>
      </c>
      <c r="CF20" s="223">
        <f t="shared" si="1"/>
        <v>4.6309426643251705E-4</v>
      </c>
      <c r="CG20" s="223">
        <f t="shared" si="1"/>
        <v>0</v>
      </c>
      <c r="CH20" s="223">
        <f t="shared" si="1"/>
        <v>1.0916450294352091E-2</v>
      </c>
      <c r="CI20" s="223">
        <f t="shared" si="12"/>
        <v>3.2792699884589646E-2</v>
      </c>
      <c r="CK20" s="18" t="str">
        <f t="shared" si="13"/>
        <v>26100</v>
      </c>
      <c r="CL20" s="18" t="str">
        <f t="shared" si="14"/>
        <v>京都市</v>
      </c>
      <c r="CM20" s="18">
        <f>VLOOKUP($CK20&amp;"_"&amp;$AZ$7,データシート1!$A:$BT,MATCH("ca_太陽光発電（10kW未満）",データシート1!$A$1:$BT$1,0),0)</f>
        <v>19380</v>
      </c>
      <c r="CN20" s="18">
        <f>VLOOKUP($CK20&amp;"_"&amp;$AZ$5,データシート1!$A:$BT,MATCH("ab_家庭",データシート1!$A$1:$BT$1,0),0)</f>
        <v>730333</v>
      </c>
      <c r="CO20" s="223">
        <f t="shared" si="15"/>
        <v>2.6535840500155408E-2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11100</v>
      </c>
      <c r="AY21" s="18" t="str">
        <f>IF(IFERROR(比較地域マスタ!$Z14,"")=0,"",IFERROR(比較地域マスタ!$Z14,""))</f>
        <v>さいたま市</v>
      </c>
      <c r="BC21" s="844" t="str">
        <f t="shared" si="0"/>
        <v>11100</v>
      </c>
      <c r="BD21" s="1031" t="str">
        <f t="shared" si="2"/>
        <v>さいたま市</v>
      </c>
      <c r="BE21" s="34">
        <f>VLOOKUP($BC21&amp;"_"&amp;$AZ$7,データシート1!$A:$BT,MATCH("cb_"&amp;BE$12,データシート1!$A$1:$BT$1,0),0)</f>
        <v>95076.769999997021</v>
      </c>
      <c r="BF21" s="34">
        <f>VLOOKUP($BC21&amp;"_"&amp;$AZ$7,データシート1!$A:$BT,MATCH("cb_"&amp;BF$12,データシート1!$A$1:$BT$1,0),0)</f>
        <v>57918.300000000025</v>
      </c>
      <c r="BG21" s="34">
        <f>VLOOKUP($BC21&amp;"_"&amp;$AZ$7,データシート1!$A:$BT,MATCH("cb_"&amp;BG$12,データシート1!$A$1:$BT$1,0),0)</f>
        <v>0</v>
      </c>
      <c r="BH21" s="34">
        <f>VLOOKUP($BC21&amp;"_"&amp;$AZ$7,データシート1!$A:$BT,MATCH("cb_"&amp;BH$12,データシート1!$A$1:$BT$1,0),0)</f>
        <v>127</v>
      </c>
      <c r="BI21" s="34">
        <f>VLOOKUP($BC21&amp;"_"&amp;$AZ$7,データシート1!$A:$BT,MATCH("cb_"&amp;BI$12,データシート1!$A$1:$BT$1,0),0)</f>
        <v>0</v>
      </c>
      <c r="BJ21" s="34">
        <f>VLOOKUP($BC21&amp;"_"&amp;$AZ$7,データシート1!$A:$BT,MATCH("cb_"&amp;BJ$12,データシート1!$A$1:$BT$1,0),0)</f>
        <v>7765.835</v>
      </c>
      <c r="BK21" s="34">
        <f t="shared" si="3"/>
        <v>160887.90499999703</v>
      </c>
      <c r="BL21" s="36"/>
      <c r="BM21" s="844" t="str">
        <f t="shared" si="4"/>
        <v>11100</v>
      </c>
      <c r="BN21" s="1031" t="str">
        <f t="shared" si="5"/>
        <v>さいたま市</v>
      </c>
      <c r="BO21" s="34">
        <f>BE21*VLOOKUP(BO$12,別紙!$B$4:$E$10,MATCH("設備利用率",別紙!$B$4:$E$4,0),0)/100*8760/10^3</f>
        <v>114103.53321239642</v>
      </c>
      <c r="BP21" s="34">
        <f>BF21*VLOOKUP(BP$12,別紙!$B$4:$E$10,MATCH("設備利用率",別紙!$B$4:$E$4,0),0)/100*8760/10^3</f>
        <v>76612.010508000036</v>
      </c>
      <c r="BQ21" s="34">
        <f>BG21*VLOOKUP(BQ$12,別紙!$B$4:$E$10,MATCH("設備利用率",別紙!$B$4:$E$4,0),0)/100*8760/10^3</f>
        <v>0</v>
      </c>
      <c r="BR21" s="34">
        <f>BH21*VLOOKUP(BR$12,別紙!$B$4:$E$10,MATCH("設備利用率",別紙!$B$4:$E$4,0),0)/100*8760/10^3</f>
        <v>667.51199999999994</v>
      </c>
      <c r="BS21" s="34">
        <f>BI21*VLOOKUP(BS$12,別紙!$B$4:$E$10,MATCH("設備利用率",別紙!$B$4:$E$4,0),0)/100*8760/10^3</f>
        <v>0</v>
      </c>
      <c r="BT21" s="34">
        <f>BJ21*VLOOKUP(BT$12,別紙!$B$4:$E$10,MATCH("設備利用率",別紙!$B$4:$E$4,0),0)/100*8760/10^3</f>
        <v>54422.97168000001</v>
      </c>
      <c r="BU21" s="34">
        <f t="shared" si="6"/>
        <v>245806.02740039647</v>
      </c>
      <c r="BV21" s="36"/>
      <c r="BW21" s="33" t="str">
        <f t="shared" si="7"/>
        <v>11100</v>
      </c>
      <c r="BX21" s="33" t="str">
        <f t="shared" si="8"/>
        <v>さいたま市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6373945.3723095385</v>
      </c>
      <c r="BZ21" s="36"/>
      <c r="CA21" s="33" t="str">
        <f t="shared" si="9"/>
        <v>11100</v>
      </c>
      <c r="CB21" s="33" t="str">
        <f t="shared" si="10"/>
        <v>さいたま市</v>
      </c>
      <c r="CC21" s="223">
        <f t="shared" si="11"/>
        <v>1.7901554931439911E-2</v>
      </c>
      <c r="CD21" s="223">
        <f t="shared" si="1"/>
        <v>1.2019558692929368E-2</v>
      </c>
      <c r="CE21" s="223">
        <f t="shared" si="1"/>
        <v>0</v>
      </c>
      <c r="CF21" s="223">
        <f t="shared" si="1"/>
        <v>1.0472508956538692E-4</v>
      </c>
      <c r="CG21" s="223">
        <f t="shared" si="1"/>
        <v>0</v>
      </c>
      <c r="CH21" s="223">
        <f t="shared" si="1"/>
        <v>8.5383492485566065E-3</v>
      </c>
      <c r="CI21" s="223">
        <f t="shared" si="12"/>
        <v>3.8564187962491274E-2</v>
      </c>
      <c r="CK21" s="18" t="str">
        <f t="shared" si="13"/>
        <v>11100</v>
      </c>
      <c r="CL21" s="18" t="str">
        <f t="shared" si="14"/>
        <v>さいたま市</v>
      </c>
      <c r="CM21" s="18">
        <f>VLOOKUP($CK21&amp;"_"&amp;$AZ$7,データシート1!$A:$BT,MATCH("ca_太陽光発電（10kW未満）",データシート1!$A$1:$BT$1,0),0)</f>
        <v>22783</v>
      </c>
      <c r="CN21" s="18">
        <f>VLOOKUP($CK21&amp;"_"&amp;$AZ$5,データシート1!$A:$BT,MATCH("ab_家庭",データシート1!$A$1:$BT$1,0),0)</f>
        <v>631465</v>
      </c>
      <c r="CO21" s="223">
        <f t="shared" si="15"/>
        <v>3.6079592693181728E-2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34100</v>
      </c>
      <c r="AY22" s="18" t="str">
        <f>IF(IFERROR(比較地域マスタ!$Z15,"")=0,"",IFERROR(比較地域マスタ!$Z15,""))</f>
        <v>広島市</v>
      </c>
      <c r="BC22" s="844" t="str">
        <f t="shared" si="0"/>
        <v>34100</v>
      </c>
      <c r="BD22" s="1031" t="str">
        <f t="shared" si="2"/>
        <v>広島市</v>
      </c>
      <c r="BE22" s="34">
        <f>VLOOKUP($BC22&amp;"_"&amp;$AZ$7,データシート1!$A:$BT,MATCH("cb_"&amp;BE$12,データシート1!$A$1:$BT$1,0),0)</f>
        <v>89003.105999998137</v>
      </c>
      <c r="BF22" s="34">
        <f>VLOOKUP($BC22&amp;"_"&amp;$AZ$7,データシート1!$A:$BT,MATCH("cb_"&amp;BF$12,データシート1!$A$1:$BT$1,0),0)</f>
        <v>134420.10000000003</v>
      </c>
      <c r="BG22" s="34">
        <f>VLOOKUP($BC22&amp;"_"&amp;$AZ$7,データシート1!$A:$BT,MATCH("cb_"&amp;BG$12,データシート1!$A$1:$BT$1,0),0)</f>
        <v>0</v>
      </c>
      <c r="BH22" s="34">
        <f>VLOOKUP($BC22&amp;"_"&amp;$AZ$7,データシート1!$A:$BT,MATCH("cb_"&amp;BH$12,データシート1!$A$1:$BT$1,0),0)</f>
        <v>1236</v>
      </c>
      <c r="BI22" s="34">
        <f>VLOOKUP($BC22&amp;"_"&amp;$AZ$7,データシート1!$A:$BT,MATCH("cb_"&amp;BI$12,データシート1!$A$1:$BT$1,0),0)</f>
        <v>0</v>
      </c>
      <c r="BJ22" s="34">
        <f>VLOOKUP($BC22&amp;"_"&amp;$AZ$7,データシート1!$A:$BT,MATCH("cb_"&amp;BJ$12,データシート1!$A$1:$BT$1,0),0)</f>
        <v>27489.8</v>
      </c>
      <c r="BK22" s="34">
        <f t="shared" si="3"/>
        <v>252149.00599999816</v>
      </c>
      <c r="BL22" s="36"/>
      <c r="BM22" s="844" t="str">
        <f t="shared" si="4"/>
        <v>34100</v>
      </c>
      <c r="BN22" s="1031" t="str">
        <f t="shared" si="5"/>
        <v>広島市</v>
      </c>
      <c r="BO22" s="34">
        <f>BE22*VLOOKUP(BO$12,別紙!$B$4:$E$10,MATCH("設備利用率",別紙!$B$4:$E$4,0),0)/100*8760/10^3</f>
        <v>106814.40757271777</v>
      </c>
      <c r="BP22" s="34">
        <f>BF22*VLOOKUP(BP$12,別紙!$B$4:$E$10,MATCH("設備利用率",別紙!$B$4:$E$4,0),0)/100*8760/10^3</f>
        <v>177805.53147600003</v>
      </c>
      <c r="BQ22" s="34">
        <f>BG22*VLOOKUP(BQ$12,別紙!$B$4:$E$10,MATCH("設備利用率",別紙!$B$4:$E$4,0),0)/100*8760/10^3</f>
        <v>0</v>
      </c>
      <c r="BR22" s="34">
        <f>BH22*VLOOKUP(BR$12,別紙!$B$4:$E$10,MATCH("設備利用率",別紙!$B$4:$E$4,0),0)/100*8760/10^3</f>
        <v>6496.4160000000002</v>
      </c>
      <c r="BS22" s="34">
        <f>BI22*VLOOKUP(BS$12,別紙!$B$4:$E$10,MATCH("設備利用率",別紙!$B$4:$E$4,0),0)/100*8760/10^3</f>
        <v>0</v>
      </c>
      <c r="BT22" s="34">
        <f>BJ22*VLOOKUP(BT$12,別紙!$B$4:$E$10,MATCH("設備利用率",別紙!$B$4:$E$4,0),0)/100*8760/10^3</f>
        <v>192648.5184</v>
      </c>
      <c r="BU22" s="34">
        <f t="shared" si="6"/>
        <v>483764.87344871782</v>
      </c>
      <c r="BV22" s="36"/>
      <c r="BW22" s="33" t="str">
        <f t="shared" si="7"/>
        <v>34100</v>
      </c>
      <c r="BX22" s="33" t="str">
        <f t="shared" si="8"/>
        <v>広島市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9035586.7358448338</v>
      </c>
      <c r="BZ22" s="36"/>
      <c r="CA22" s="33" t="str">
        <f t="shared" si="9"/>
        <v>34100</v>
      </c>
      <c r="CB22" s="33" t="str">
        <f t="shared" si="10"/>
        <v>広島市</v>
      </c>
      <c r="CC22" s="223">
        <f t="shared" si="11"/>
        <v>1.1821524234721492E-2</v>
      </c>
      <c r="CD22" s="223">
        <f t="shared" si="1"/>
        <v>1.9678360318387791E-2</v>
      </c>
      <c r="CE22" s="223">
        <f t="shared" si="1"/>
        <v>0</v>
      </c>
      <c r="CF22" s="223">
        <f t="shared" si="1"/>
        <v>7.1898108998591568E-4</v>
      </c>
      <c r="CG22" s="223">
        <f t="shared" si="1"/>
        <v>0</v>
      </c>
      <c r="CH22" s="223">
        <f t="shared" si="1"/>
        <v>2.132108561757802E-2</v>
      </c>
      <c r="CI22" s="223">
        <f t="shared" si="12"/>
        <v>5.3539951260673221E-2</v>
      </c>
      <c r="CK22" s="18" t="str">
        <f t="shared" si="13"/>
        <v>34100</v>
      </c>
      <c r="CL22" s="18" t="str">
        <f t="shared" si="14"/>
        <v>広島市</v>
      </c>
      <c r="CM22" s="18">
        <f>VLOOKUP($CK22&amp;"_"&amp;$AZ$7,データシート1!$A:$BT,MATCH("ca_太陽光発電（10kW未満）",データシート1!$A$1:$BT$1,0),0)</f>
        <v>19428</v>
      </c>
      <c r="CN22" s="18">
        <f>VLOOKUP($CK22&amp;"_"&amp;$AZ$5,データシート1!$A:$BT,MATCH("ab_家庭",データシート1!$A$1:$BT$1,0),0)</f>
        <v>578364</v>
      </c>
      <c r="CO22" s="223">
        <f t="shared" si="15"/>
        <v>3.3591302363217626E-2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04100</v>
      </c>
      <c r="AY23" s="18" t="str">
        <f>IF(IFERROR(比較地域マスタ!$Z16,"")=0,"",IFERROR(比較地域マスタ!$Z16,""))</f>
        <v>仙台市</v>
      </c>
      <c r="BC23" s="844" t="str">
        <f t="shared" si="0"/>
        <v>04100</v>
      </c>
      <c r="BD23" s="1031" t="str">
        <f t="shared" si="2"/>
        <v>仙台市</v>
      </c>
      <c r="BE23" s="34">
        <f>VLOOKUP($BC23&amp;"_"&amp;$AZ$7,データシート1!$A:$BT,MATCH("cb_"&amp;BE$12,データシート1!$A$1:$BT$1,0),0)</f>
        <v>105375.89999999746</v>
      </c>
      <c r="BF23" s="34">
        <f>VLOOKUP($BC23&amp;"_"&amp;$AZ$7,データシート1!$A:$BT,MATCH("cb_"&amp;BF$12,データシート1!$A$1:$BT$1,0),0)</f>
        <v>264984.80000000016</v>
      </c>
      <c r="BG23" s="34">
        <f>VLOOKUP($BC23&amp;"_"&amp;$AZ$7,データシート1!$A:$BT,MATCH("cb_"&amp;BG$12,データシート1!$A$1:$BT$1,0),0)</f>
        <v>6.4</v>
      </c>
      <c r="BH23" s="34">
        <f>VLOOKUP($BC23&amp;"_"&amp;$AZ$7,データシート1!$A:$BT,MATCH("cb_"&amp;BH$12,データシート1!$A$1:$BT$1,0),0)</f>
        <v>1280.5</v>
      </c>
      <c r="BI23" s="34">
        <f>VLOOKUP($BC23&amp;"_"&amp;$AZ$7,データシート1!$A:$BT,MATCH("cb_"&amp;BI$12,データシート1!$A$1:$BT$1,0),0)</f>
        <v>0</v>
      </c>
      <c r="BJ23" s="34">
        <f>VLOOKUP($BC23&amp;"_"&amp;$AZ$7,データシート1!$A:$BT,MATCH("cb_"&amp;BJ$12,データシート1!$A$1:$BT$1,0),0)</f>
        <v>87714</v>
      </c>
      <c r="BK23" s="34">
        <f t="shared" si="3"/>
        <v>459361.59999999765</v>
      </c>
      <c r="BL23" s="36"/>
      <c r="BM23" s="844" t="str">
        <f t="shared" si="4"/>
        <v>04100</v>
      </c>
      <c r="BN23" s="1031" t="str">
        <f t="shared" si="5"/>
        <v>仙台市</v>
      </c>
      <c r="BO23" s="34">
        <f>BE23*VLOOKUP(BO$12,別紙!$B$4:$E$10,MATCH("設備利用率",別紙!$B$4:$E$4,0),0)/100*8760/10^3</f>
        <v>126463.72510799696</v>
      </c>
      <c r="BP23" s="34">
        <f>BF23*VLOOKUP(BP$12,別紙!$B$4:$E$10,MATCH("設備利用率",別紙!$B$4:$E$4,0),0)/100*8760/10^3</f>
        <v>350511.29404800024</v>
      </c>
      <c r="BQ23" s="34">
        <f>BG23*VLOOKUP(BQ$12,別紙!$B$4:$E$10,MATCH("設備利用率",別紙!$B$4:$E$4,0),0)/100*8760/10^3</f>
        <v>13.903872000000002</v>
      </c>
      <c r="BR23" s="34">
        <f>BH23*VLOOKUP(BR$12,別紙!$B$4:$E$10,MATCH("設備利用率",別紙!$B$4:$E$4,0),0)/100*8760/10^3</f>
        <v>6730.308</v>
      </c>
      <c r="BS23" s="34">
        <f>BI23*VLOOKUP(BS$12,別紙!$B$4:$E$10,MATCH("設備利用率",別紙!$B$4:$E$4,0),0)/100*8760/10^3</f>
        <v>0</v>
      </c>
      <c r="BT23" s="34">
        <f>BJ23*VLOOKUP(BT$12,別紙!$B$4:$E$10,MATCH("設備利用率",別紙!$B$4:$E$4,0),0)/100*8760/10^3</f>
        <v>614699.71200000006</v>
      </c>
      <c r="BU23" s="34">
        <f t="shared" si="6"/>
        <v>1098418.9430279974</v>
      </c>
      <c r="BV23" s="36"/>
      <c r="BW23" s="33" t="str">
        <f t="shared" si="7"/>
        <v>04100</v>
      </c>
      <c r="BX23" s="33" t="str">
        <f t="shared" si="8"/>
        <v>仙台市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6193517.8319391664</v>
      </c>
      <c r="BZ23" s="36"/>
      <c r="CA23" s="33" t="str">
        <f t="shared" si="9"/>
        <v>04100</v>
      </c>
      <c r="CB23" s="33" t="str">
        <f t="shared" si="10"/>
        <v>仙台市</v>
      </c>
      <c r="CC23" s="223">
        <f t="shared" si="11"/>
        <v>2.0418723016480223E-2</v>
      </c>
      <c r="CD23" s="223">
        <f t="shared" si="1"/>
        <v>5.6593248547773457E-2</v>
      </c>
      <c r="CE23" s="223">
        <f t="shared" si="1"/>
        <v>2.244907074990491E-6</v>
      </c>
      <c r="CF23" s="223">
        <f t="shared" si="1"/>
        <v>1.0866696734596736E-3</v>
      </c>
      <c r="CG23" s="223">
        <f t="shared" si="1"/>
        <v>0</v>
      </c>
      <c r="CH23" s="223">
        <f t="shared" si="1"/>
        <v>9.9248880632921338E-2</v>
      </c>
      <c r="CI23" s="223">
        <f t="shared" si="12"/>
        <v>0.17734976677770969</v>
      </c>
      <c r="CK23" s="18" t="str">
        <f t="shared" si="13"/>
        <v>04100</v>
      </c>
      <c r="CL23" s="18" t="str">
        <f t="shared" si="14"/>
        <v>仙台市</v>
      </c>
      <c r="CM23" s="18">
        <f>VLOOKUP($CK23&amp;"_"&amp;$AZ$7,データシート1!$A:$BT,MATCH("ca_太陽光発電（10kW未満）",データシート1!$A$1:$BT$1,0),0)</f>
        <v>24302</v>
      </c>
      <c r="CN23" s="18">
        <f>VLOOKUP($CK23&amp;"_"&amp;$AZ$5,データシート1!$A:$BT,MATCH("ab_家庭",データシート1!$A$1:$BT$1,0),0)</f>
        <v>537584</v>
      </c>
      <c r="CO23" s="223">
        <f t="shared" si="15"/>
        <v>4.5205958510669962E-2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12100</v>
      </c>
      <c r="AY24" s="18" t="str">
        <f>IF(IFERROR(比較地域マスタ!$Z17,"")=0,"",IFERROR(比較地域マスタ!$Z17,""))</f>
        <v>千葉市</v>
      </c>
      <c r="BC24" s="844" t="str">
        <f t="shared" si="0"/>
        <v>12100</v>
      </c>
      <c r="BD24" s="1031" t="str">
        <f t="shared" si="2"/>
        <v>千葉市</v>
      </c>
      <c r="BE24" s="34">
        <f>VLOOKUP($BC24&amp;"_"&amp;$AZ$7,データシート1!$A:$BT,MATCH("cb_"&amp;BE$12,データシート1!$A$1:$BT$1,0),0)</f>
        <v>62335.500000001339</v>
      </c>
      <c r="BF24" s="34">
        <f>VLOOKUP($BC24&amp;"_"&amp;$AZ$7,データシート1!$A:$BT,MATCH("cb_"&amp;BF$12,データシート1!$A$1:$BT$1,0),0)</f>
        <v>142967.09999999989</v>
      </c>
      <c r="BG24" s="34">
        <f>VLOOKUP($BC24&amp;"_"&amp;$AZ$7,データシート1!$A:$BT,MATCH("cb_"&amp;BG$12,データシート1!$A$1:$BT$1,0),0)</f>
        <v>0</v>
      </c>
      <c r="BH24" s="34">
        <f>VLOOKUP($BC24&amp;"_"&amp;$AZ$7,データシート1!$A:$BT,MATCH("cb_"&amp;BH$12,データシート1!$A$1:$BT$1,0),0)</f>
        <v>350</v>
      </c>
      <c r="BI24" s="34">
        <f>VLOOKUP($BC24&amp;"_"&amp;$AZ$7,データシート1!$A:$BT,MATCH("cb_"&amp;BI$12,データシート1!$A$1:$BT$1,0),0)</f>
        <v>0</v>
      </c>
      <c r="BJ24" s="34">
        <f>VLOOKUP($BC24&amp;"_"&amp;$AZ$7,データシート1!$A:$BT,MATCH("cb_"&amp;BJ$12,データシート1!$A$1:$BT$1,0),0)</f>
        <v>1160</v>
      </c>
      <c r="BK24" s="34">
        <f t="shared" si="3"/>
        <v>206812.60000000123</v>
      </c>
      <c r="BL24" s="36"/>
      <c r="BM24" s="844" t="str">
        <f t="shared" si="4"/>
        <v>12100</v>
      </c>
      <c r="BN24" s="1031" t="str">
        <f t="shared" si="5"/>
        <v>千葉市</v>
      </c>
      <c r="BO24" s="34">
        <f>BE24*VLOOKUP(BO$12,別紙!$B$4:$E$10,MATCH("設備利用率",別紙!$B$4:$E$4,0),0)/100*8760/10^3</f>
        <v>74810.080260001589</v>
      </c>
      <c r="BP24" s="34">
        <f>BF24*VLOOKUP(BP$12,別紙!$B$4:$E$10,MATCH("設備利用率",別紙!$B$4:$E$4,0),0)/100*8760/10^3</f>
        <v>189111.16119599983</v>
      </c>
      <c r="BQ24" s="34">
        <f>BG24*VLOOKUP(BQ$12,別紙!$B$4:$E$10,MATCH("設備利用率",別紙!$B$4:$E$4,0),0)/100*8760/10^3</f>
        <v>0</v>
      </c>
      <c r="BR24" s="34">
        <f>BH24*VLOOKUP(BR$12,別紙!$B$4:$E$10,MATCH("設備利用率",別紙!$B$4:$E$4,0),0)/100*8760/10^3</f>
        <v>1839.6</v>
      </c>
      <c r="BS24" s="34">
        <f>BI24*VLOOKUP(BS$12,別紙!$B$4:$E$10,MATCH("設備利用率",別紙!$B$4:$E$4,0),0)/100*8760/10^3</f>
        <v>0</v>
      </c>
      <c r="BT24" s="34">
        <f>BJ24*VLOOKUP(BT$12,別紙!$B$4:$E$10,MATCH("設備利用率",別紙!$B$4:$E$4,0),0)/100*8760/10^3</f>
        <v>8129.28</v>
      </c>
      <c r="BU24" s="34">
        <f t="shared" si="6"/>
        <v>273890.12145600142</v>
      </c>
      <c r="BV24" s="36"/>
      <c r="BW24" s="33" t="str">
        <f t="shared" si="7"/>
        <v>12100</v>
      </c>
      <c r="BX24" s="33" t="str">
        <f t="shared" si="8"/>
        <v>千葉市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6211375.9399847575</v>
      </c>
      <c r="BZ24" s="36"/>
      <c r="CA24" s="33" t="str">
        <f t="shared" si="9"/>
        <v>12100</v>
      </c>
      <c r="CB24" s="33" t="str">
        <f t="shared" si="10"/>
        <v>千葉市</v>
      </c>
      <c r="CC24" s="223">
        <f t="shared" si="11"/>
        <v>1.2044043217288369E-2</v>
      </c>
      <c r="CD24" s="223">
        <f t="shared" si="1"/>
        <v>3.044593710366594E-2</v>
      </c>
      <c r="CE24" s="223">
        <f t="shared" si="1"/>
        <v>0</v>
      </c>
      <c r="CF24" s="223">
        <f t="shared" si="1"/>
        <v>2.9616626296242413E-4</v>
      </c>
      <c r="CG24" s="223">
        <f t="shared" si="1"/>
        <v>0</v>
      </c>
      <c r="CH24" s="223">
        <f t="shared" si="1"/>
        <v>1.3087728191863313E-3</v>
      </c>
      <c r="CI24" s="223">
        <f t="shared" si="12"/>
        <v>4.4094919403103068E-2</v>
      </c>
      <c r="CK24" s="18" t="str">
        <f t="shared" si="13"/>
        <v>12100</v>
      </c>
      <c r="CL24" s="18" t="str">
        <f t="shared" si="14"/>
        <v>千葉市</v>
      </c>
      <c r="CM24" s="18">
        <f>VLOOKUP($CK24&amp;"_"&amp;$AZ$7,データシート1!$A:$BT,MATCH("ca_太陽光発電（10kW未満）",データシート1!$A$1:$BT$1,0),0)</f>
        <v>14085</v>
      </c>
      <c r="CN24" s="18">
        <f>VLOOKUP($CK24&amp;"_"&amp;$AZ$5,データシート1!$A:$BT,MATCH("ab_家庭",データシート1!$A$1:$BT$1,0),0)</f>
        <v>480237</v>
      </c>
      <c r="CO24" s="223">
        <f t="shared" si="15"/>
        <v>2.9329268673592413E-2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40100</v>
      </c>
      <c r="AY25" s="18" t="str">
        <f>IF(IFERROR(比較地域マスタ!$Z18,"")=0,"",IFERROR(比較地域マスタ!$Z18,""))</f>
        <v>北九州市</v>
      </c>
      <c r="BC25" s="844" t="str">
        <f t="shared" si="0"/>
        <v>40100</v>
      </c>
      <c r="BD25" s="1031" t="str">
        <f t="shared" si="2"/>
        <v>北九州市</v>
      </c>
      <c r="BE25" s="34">
        <f>VLOOKUP($BC25&amp;"_"&amp;$AZ$7,データシート1!$A:$BT,MATCH("cb_"&amp;BE$12,データシート1!$A$1:$BT$1,0),0)</f>
        <v>101869.84800000074</v>
      </c>
      <c r="BF25" s="34">
        <f>VLOOKUP($BC25&amp;"_"&amp;$AZ$7,データシート1!$A:$BT,MATCH("cb_"&amp;BF$12,データシート1!$A$1:$BT$1,0),0)</f>
        <v>222613.83999999962</v>
      </c>
      <c r="BG25" s="34">
        <f>VLOOKUP($BC25&amp;"_"&amp;$AZ$7,データシート1!$A:$BT,MATCH("cb_"&amp;BG$12,データシート1!$A$1:$BT$1,0),0)</f>
        <v>36289.5</v>
      </c>
      <c r="BH25" s="34">
        <f>VLOOKUP($BC25&amp;"_"&amp;$AZ$7,データシート1!$A:$BT,MATCH("cb_"&amp;BH$12,データシート1!$A$1:$BT$1,0),0)</f>
        <v>1049</v>
      </c>
      <c r="BI25" s="34">
        <f>VLOOKUP($BC25&amp;"_"&amp;$AZ$7,データシート1!$A:$BT,MATCH("cb_"&amp;BI$12,データシート1!$A$1:$BT$1,0),0)</f>
        <v>0</v>
      </c>
      <c r="BJ25" s="34">
        <f>VLOOKUP($BC25&amp;"_"&amp;$AZ$7,データシート1!$A:$BT,MATCH("cb_"&amp;BJ$12,データシート1!$A$1:$BT$1,0),0)</f>
        <v>94810</v>
      </c>
      <c r="BK25" s="34">
        <f t="shared" si="3"/>
        <v>456632.18800000037</v>
      </c>
      <c r="BL25" s="36"/>
      <c r="BM25" s="844" t="str">
        <f t="shared" si="4"/>
        <v>40100</v>
      </c>
      <c r="BN25" s="1031" t="str">
        <f t="shared" si="5"/>
        <v>北九州市</v>
      </c>
      <c r="BO25" s="34">
        <f>BE25*VLOOKUP(BO$12,別紙!$B$4:$E$10,MATCH("設備利用率",別紙!$B$4:$E$4,0),0)/100*8760/10^3</f>
        <v>122256.04198176089</v>
      </c>
      <c r="BP25" s="34">
        <f>BF25*VLOOKUP(BP$12,別紙!$B$4:$E$10,MATCH("設備利用率",別紙!$B$4:$E$4,0),0)/100*8760/10^3</f>
        <v>294464.68299839948</v>
      </c>
      <c r="BQ25" s="34">
        <f>BG25*VLOOKUP(BQ$12,別紙!$B$4:$E$10,MATCH("設備利用率",別紙!$B$4:$E$4,0),0)/100*8760/10^3</f>
        <v>78838.212960000004</v>
      </c>
      <c r="BR25" s="34">
        <f>BH25*VLOOKUP(BR$12,別紙!$B$4:$E$10,MATCH("設備利用率",別紙!$B$4:$E$4,0),0)/100*8760/10^3</f>
        <v>5513.5439999999999</v>
      </c>
      <c r="BS25" s="34">
        <f>BI25*VLOOKUP(BS$12,別紙!$B$4:$E$10,MATCH("設備利用率",別紙!$B$4:$E$4,0),0)/100*8760/10^3</f>
        <v>0</v>
      </c>
      <c r="BT25" s="34">
        <f>BJ25*VLOOKUP(BT$12,別紙!$B$4:$E$10,MATCH("設備利用率",別紙!$B$4:$E$4,0),0)/100*8760/10^3</f>
        <v>664428.48</v>
      </c>
      <c r="BU25" s="34">
        <f t="shared" si="6"/>
        <v>1165500.9619401605</v>
      </c>
      <c r="BV25" s="36"/>
      <c r="BW25" s="33" t="str">
        <f t="shared" si="7"/>
        <v>40100</v>
      </c>
      <c r="BX25" s="33" t="str">
        <f t="shared" si="8"/>
        <v>北九州市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7049887.723896699</v>
      </c>
      <c r="BZ25" s="36"/>
      <c r="CA25" s="33" t="str">
        <f t="shared" si="9"/>
        <v>40100</v>
      </c>
      <c r="CB25" s="33" t="str">
        <f t="shared" si="10"/>
        <v>北九州市</v>
      </c>
      <c r="CC25" s="223">
        <f t="shared" si="11"/>
        <v>1.7341558726865235E-2</v>
      </c>
      <c r="CD25" s="223">
        <f t="shared" si="1"/>
        <v>4.1768705337003498E-2</v>
      </c>
      <c r="CE25" s="223">
        <f t="shared" si="1"/>
        <v>1.1182903337987288E-2</v>
      </c>
      <c r="CF25" s="223">
        <f t="shared" si="1"/>
        <v>7.8207543381307739E-4</v>
      </c>
      <c r="CG25" s="223">
        <f t="shared" si="1"/>
        <v>0</v>
      </c>
      <c r="CH25" s="223">
        <f t="shared" si="1"/>
        <v>9.4246675411271519E-2</v>
      </c>
      <c r="CI25" s="223">
        <f t="shared" si="12"/>
        <v>0.16532191824694065</v>
      </c>
      <c r="CK25" s="18" t="str">
        <f t="shared" si="13"/>
        <v>40100</v>
      </c>
      <c r="CL25" s="18" t="str">
        <f t="shared" si="14"/>
        <v>北九州市</v>
      </c>
      <c r="CM25" s="18">
        <f>VLOOKUP($CK25&amp;"_"&amp;$AZ$7,データシート1!$A:$BT,MATCH("ca_太陽光発電（10kW未満）",データシート1!$A$1:$BT$1,0),0)</f>
        <v>23100</v>
      </c>
      <c r="CN25" s="18">
        <f>VLOOKUP($CK25&amp;"_"&amp;$AZ$5,データシート1!$A:$BT,MATCH("ab_家庭",データシート1!$A$1:$BT$1,0),0)</f>
        <v>488404</v>
      </c>
      <c r="CO25" s="223">
        <f t="shared" si="15"/>
        <v>4.7296909935217568E-2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13112</v>
      </c>
      <c r="AY26" s="18" t="str">
        <f>IF(IFERROR(比較地域マスタ!$Z19,"")=0,"",IFERROR(比較地域マスタ!$Z19,""))</f>
        <v>世田谷区</v>
      </c>
      <c r="BC26" s="844" t="str">
        <f t="shared" si="0"/>
        <v>13112</v>
      </c>
      <c r="BD26" s="1031" t="str">
        <f t="shared" si="2"/>
        <v>世田谷区</v>
      </c>
      <c r="BE26" s="34">
        <f>VLOOKUP($BC26&amp;"_"&amp;$AZ$7,データシート1!$A:$BT,MATCH("cb_"&amp;BE$12,データシート1!$A$1:$BT$1,0),0)</f>
        <v>38182.399999999863</v>
      </c>
      <c r="BF26" s="34">
        <f>VLOOKUP($BC26&amp;"_"&amp;$AZ$7,データシート1!$A:$BT,MATCH("cb_"&amp;BF$12,データシート1!$A$1:$BT$1,0),0)</f>
        <v>7681.4000000000024</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10162.5</v>
      </c>
      <c r="BK26" s="34">
        <f t="shared" si="3"/>
        <v>56026.299999999865</v>
      </c>
      <c r="BL26" s="36"/>
      <c r="BM26" s="844" t="str">
        <f t="shared" si="4"/>
        <v>13112</v>
      </c>
      <c r="BN26" s="1031" t="str">
        <f t="shared" si="5"/>
        <v>世田谷区</v>
      </c>
      <c r="BO26" s="34">
        <f>BE26*VLOOKUP(BO$12,別紙!$B$4:$E$10,MATCH("設備利用率",別紙!$B$4:$E$4,0),0)/100*8760/10^3</f>
        <v>45823.461887999831</v>
      </c>
      <c r="BP26" s="34">
        <f>BF26*VLOOKUP(BP$12,別紙!$B$4:$E$10,MATCH("設備利用率",別紙!$B$4:$E$4,0),0)/100*8760/10^3</f>
        <v>10160.648664000002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71218.8</v>
      </c>
      <c r="BU26" s="34">
        <f t="shared" si="6"/>
        <v>127202.91055199984</v>
      </c>
      <c r="BV26" s="36"/>
      <c r="BW26" s="33" t="str">
        <f t="shared" si="7"/>
        <v>13112</v>
      </c>
      <c r="BX26" s="33" t="str">
        <f t="shared" si="8"/>
        <v>世田谷区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3421679.5089251087</v>
      </c>
      <c r="BZ26" s="36"/>
      <c r="CA26" s="33" t="str">
        <f t="shared" si="9"/>
        <v>13112</v>
      </c>
      <c r="CB26" s="33" t="str">
        <f t="shared" si="10"/>
        <v>世田谷区</v>
      </c>
      <c r="CC26" s="223">
        <f t="shared" si="11"/>
        <v>1.3392096415948343E-2</v>
      </c>
      <c r="CD26" s="223">
        <f t="shared" si="1"/>
        <v>2.9694916304981124E-3</v>
      </c>
      <c r="CE26" s="223">
        <f t="shared" si="1"/>
        <v>0</v>
      </c>
      <c r="CF26" s="223">
        <f t="shared" si="1"/>
        <v>0</v>
      </c>
      <c r="CG26" s="223">
        <f t="shared" si="1"/>
        <v>0</v>
      </c>
      <c r="CH26" s="223">
        <f t="shared" si="1"/>
        <v>2.0813989099280891E-2</v>
      </c>
      <c r="CI26" s="223">
        <f t="shared" si="12"/>
        <v>3.7175577145727348E-2</v>
      </c>
      <c r="CK26" s="18" t="str">
        <f t="shared" si="13"/>
        <v>13112</v>
      </c>
      <c r="CL26" s="18" t="str">
        <f t="shared" si="14"/>
        <v>世田谷区</v>
      </c>
      <c r="CM26" s="18">
        <f>VLOOKUP($CK26&amp;"_"&amp;$AZ$7,データシート1!$A:$BT,MATCH("ca_太陽光発電（10kW未満）",データシート1!$A$1:$BT$1,0),0)</f>
        <v>9790</v>
      </c>
      <c r="CN26" s="18">
        <f>VLOOKUP($CK26&amp;"_"&amp;$AZ$5,データシート1!$A:$BT,MATCH("ab_家庭",データシート1!$A$1:$BT$1,0),0)</f>
        <v>491585</v>
      </c>
      <c r="CO26" s="223">
        <f t="shared" si="15"/>
        <v>1.9915172350661637E-2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27140</v>
      </c>
      <c r="AY27" s="18" t="str">
        <f>IF(IFERROR(比較地域マスタ!$Z20,"")=0,"",IFERROR(比較地域マスタ!$Z20,""))</f>
        <v>堺市</v>
      </c>
      <c r="BC27" s="844" t="str">
        <f t="shared" si="0"/>
        <v>27140</v>
      </c>
      <c r="BD27" s="1031" t="str">
        <f t="shared" si="2"/>
        <v>堺市</v>
      </c>
      <c r="BE27" s="34">
        <f>VLOOKUP($BC27&amp;"_"&amp;$AZ$7,データシート1!$A:$BT,MATCH("cb_"&amp;BE$12,データシート1!$A$1:$BT$1,0),0)</f>
        <v>75244.00000000131</v>
      </c>
      <c r="BF27" s="34">
        <f>VLOOKUP($BC27&amp;"_"&amp;$AZ$7,データシート1!$A:$BT,MATCH("cb_"&amp;BF$12,データシート1!$A$1:$BT$1,0),0)</f>
        <v>62268.90000000006</v>
      </c>
      <c r="BG27" s="34">
        <f>VLOOKUP($BC27&amp;"_"&amp;$AZ$7,データシート1!$A:$BT,MATCH("cb_"&amp;BG$12,データシート1!$A$1:$BT$1,0),0)</f>
        <v>0</v>
      </c>
      <c r="BH27" s="34">
        <f>VLOOKUP($BC27&amp;"_"&amp;$AZ$7,データシート1!$A:$BT,MATCH("cb_"&amp;BH$12,データシート1!$A$1:$BT$1,0),0)</f>
        <v>184</v>
      </c>
      <c r="BI27" s="34">
        <f>VLOOKUP($BC27&amp;"_"&amp;$AZ$7,データシート1!$A:$BT,MATCH("cb_"&amp;BI$12,データシート1!$A$1:$BT$1,0),0)</f>
        <v>0</v>
      </c>
      <c r="BJ27" s="34">
        <f>VLOOKUP($BC27&amp;"_"&amp;$AZ$7,データシート1!$A:$BT,MATCH("cb_"&amp;BJ$12,データシート1!$A$1:$BT$1,0),0)</f>
        <v>27574.072</v>
      </c>
      <c r="BK27" s="34">
        <f t="shared" si="3"/>
        <v>165270.97200000135</v>
      </c>
      <c r="BL27" s="36"/>
      <c r="BM27" s="844" t="str">
        <f t="shared" si="4"/>
        <v>27140</v>
      </c>
      <c r="BN27" s="1031" t="str">
        <f t="shared" si="5"/>
        <v>堺市</v>
      </c>
      <c r="BO27" s="34">
        <f>BE27*VLOOKUP(BO$12,別紙!$B$4:$E$10,MATCH("設備利用率",別紙!$B$4:$E$4,0),0)/100*8760/10^3</f>
        <v>90301.829280001562</v>
      </c>
      <c r="BP27" s="34">
        <f>BF27*VLOOKUP(BP$12,別紙!$B$4:$E$10,MATCH("設備利用率",別紙!$B$4:$E$4,0),0)/100*8760/10^3</f>
        <v>82366.810164000082</v>
      </c>
      <c r="BQ27" s="34">
        <f>BG27*VLOOKUP(BQ$12,別紙!$B$4:$E$10,MATCH("設備利用率",別紙!$B$4:$E$4,0),0)/100*8760/10^3</f>
        <v>0</v>
      </c>
      <c r="BR27" s="34">
        <f>BH27*VLOOKUP(BR$12,別紙!$B$4:$E$10,MATCH("設備利用率",別紙!$B$4:$E$4,0),0)/100*8760/10^3</f>
        <v>967.10400000000004</v>
      </c>
      <c r="BS27" s="34">
        <f>BI27*VLOOKUP(BS$12,別紙!$B$4:$E$10,MATCH("設備利用率",別紙!$B$4:$E$4,0),0)/100*8760/10^3</f>
        <v>0</v>
      </c>
      <c r="BT27" s="34">
        <f>BJ27*VLOOKUP(BT$12,別紙!$B$4:$E$10,MATCH("設備利用率",別紙!$B$4:$E$4,0),0)/100*8760/10^3</f>
        <v>193239.09657599998</v>
      </c>
      <c r="BU27" s="34">
        <f t="shared" si="6"/>
        <v>366874.84002000163</v>
      </c>
      <c r="BV27" s="36"/>
      <c r="BW27" s="33" t="str">
        <f t="shared" si="7"/>
        <v>27140</v>
      </c>
      <c r="BX27" s="33" t="str">
        <f t="shared" si="8"/>
        <v>堺市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6299825.3499227809</v>
      </c>
      <c r="BZ27" s="36"/>
      <c r="CA27" s="33" t="str">
        <f t="shared" si="9"/>
        <v>27140</v>
      </c>
      <c r="CB27" s="33" t="str">
        <f t="shared" si="10"/>
        <v>堺市</v>
      </c>
      <c r="CC27" s="223">
        <f t="shared" si="11"/>
        <v>1.4334021066331375E-2</v>
      </c>
      <c r="CD27" s="223">
        <f t="shared" si="1"/>
        <v>1.3074459304655117E-2</v>
      </c>
      <c r="CE27" s="223">
        <f t="shared" si="1"/>
        <v>0</v>
      </c>
      <c r="CF27" s="223">
        <f t="shared" si="1"/>
        <v>1.5351282714716117E-4</v>
      </c>
      <c r="CG27" s="223">
        <f t="shared" si="1"/>
        <v>0</v>
      </c>
      <c r="CH27" s="223">
        <f t="shared" si="1"/>
        <v>3.0673722816517219E-2</v>
      </c>
      <c r="CI27" s="223">
        <f t="shared" si="12"/>
        <v>5.8235716014650871E-2</v>
      </c>
      <c r="CK27" s="18" t="str">
        <f t="shared" si="13"/>
        <v>27140</v>
      </c>
      <c r="CL27" s="18" t="str">
        <f t="shared" si="14"/>
        <v>堺市</v>
      </c>
      <c r="CM27" s="18">
        <f>VLOOKUP($CK27&amp;"_"&amp;$AZ$7,データシート1!$A:$BT,MATCH("ca_太陽光発電（10kW未満）",データシート1!$A$1:$BT$1,0),0)</f>
        <v>17927</v>
      </c>
      <c r="CN27" s="18">
        <f>VLOOKUP($CK27&amp;"_"&amp;$AZ$5,データシート1!$A:$BT,MATCH("ab_家庭",データシート1!$A$1:$BT$1,0),0)</f>
        <v>399860</v>
      </c>
      <c r="CO27" s="223">
        <f t="shared" si="15"/>
        <v>4.4833191617065976E-2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22130</v>
      </c>
      <c r="AY28" s="18" t="str">
        <f>IF(IFERROR(比較地域マスタ!$Z21,"")=0,"",IFERROR(比較地域マスタ!$Z21,""))</f>
        <v>浜松市</v>
      </c>
      <c r="BC28" s="844" t="str">
        <f t="shared" si="0"/>
        <v>22130</v>
      </c>
      <c r="BD28" s="1031" t="str">
        <f t="shared" si="2"/>
        <v>浜松市</v>
      </c>
      <c r="BE28" s="34">
        <f>VLOOKUP($BC28&amp;"_"&amp;$AZ$7,データシート1!$A:$BT,MATCH("cb_"&amp;BE$12,データシート1!$A$1:$BT$1,0),0)</f>
        <v>165564.5999999927</v>
      </c>
      <c r="BF28" s="34">
        <f>VLOOKUP($BC28&amp;"_"&amp;$AZ$7,データシート1!$A:$BT,MATCH("cb_"&amp;BF$12,データシート1!$A$1:$BT$1,0),0)</f>
        <v>509775.7000000024</v>
      </c>
      <c r="BG28" s="34">
        <f>VLOOKUP($BC28&amp;"_"&amp;$AZ$7,データシート1!$A:$BT,MATCH("cb_"&amp;BG$12,データシート1!$A$1:$BT$1,0),0)</f>
        <v>20136.5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5137.8999999999996</v>
      </c>
      <c r="BK28" s="34">
        <f t="shared" si="3"/>
        <v>700614.69999999518</v>
      </c>
      <c r="BL28" s="36"/>
      <c r="BM28" s="844" t="str">
        <f t="shared" si="4"/>
        <v>22130</v>
      </c>
      <c r="BN28" s="1031" t="str">
        <f t="shared" si="5"/>
        <v>浜松市</v>
      </c>
      <c r="BO28" s="34">
        <f>BE28*VLOOKUP(BO$12,別紙!$B$4:$E$10,MATCH("設備利用率",別紙!$B$4:$E$4,0),0)/100*8760/10^3</f>
        <v>198697.38775199125</v>
      </c>
      <c r="BP28" s="34">
        <f>BF28*VLOOKUP(BP$12,別紙!$B$4:$E$10,MATCH("設備利用率",別紙!$B$4:$E$4,0),0)/100*8760/10^3</f>
        <v>674310.90493200312</v>
      </c>
      <c r="BQ28" s="34">
        <f>BG28*VLOOKUP(BQ$12,別紙!$B$4:$E$10,MATCH("設備利用率",別紙!$B$4:$E$4,0),0)/100*8760/10^3</f>
        <v>43746.143519999998</v>
      </c>
      <c r="BR28" s="34">
        <f>BH28*VLOOKUP(BR$12,別紙!$B$4:$E$10,MATCH("設備利用率",別紙!$B$4:$E$4,0),0)/100*8760/10^3</f>
        <v>0</v>
      </c>
      <c r="BS28" s="34">
        <f>BI28*VLOOKUP(BS$12,別紙!$B$4:$E$10,MATCH("設備利用率",別紙!$B$4:$E$4,0),0)/100*8760/10^3</f>
        <v>0</v>
      </c>
      <c r="BT28" s="34">
        <f>BJ28*VLOOKUP(BT$12,別紙!$B$4:$E$10,MATCH("設備利用率",別紙!$B$4:$E$4,0),0)/100*8760/10^3</f>
        <v>36006.403199999993</v>
      </c>
      <c r="BU28" s="34">
        <f t="shared" si="6"/>
        <v>952760.83940399438</v>
      </c>
      <c r="BV28" s="36"/>
      <c r="BW28" s="33" t="str">
        <f t="shared" si="7"/>
        <v>22130</v>
      </c>
      <c r="BX28" s="33" t="str">
        <f t="shared" si="8"/>
        <v>浜松市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4878217.0295162182</v>
      </c>
      <c r="BZ28" s="36"/>
      <c r="CA28" s="33" t="str">
        <f t="shared" si="9"/>
        <v>22130</v>
      </c>
      <c r="CB28" s="33" t="str">
        <f t="shared" si="10"/>
        <v>浜松市</v>
      </c>
      <c r="CC28" s="223">
        <f t="shared" si="11"/>
        <v>4.0731559614865361E-2</v>
      </c>
      <c r="CD28" s="223">
        <f t="shared" si="1"/>
        <v>0.13822896784870511</v>
      </c>
      <c r="CE28" s="223">
        <f t="shared" si="1"/>
        <v>8.9676501179240045E-3</v>
      </c>
      <c r="CF28" s="223">
        <f t="shared" si="1"/>
        <v>0</v>
      </c>
      <c r="CG28" s="223">
        <f t="shared" si="1"/>
        <v>0</v>
      </c>
      <c r="CH28" s="223">
        <f t="shared" si="1"/>
        <v>7.3810580755507742E-3</v>
      </c>
      <c r="CI28" s="223">
        <f t="shared" si="12"/>
        <v>0.19530923565704525</v>
      </c>
      <c r="CK28" s="18" t="str">
        <f t="shared" si="13"/>
        <v>22130</v>
      </c>
      <c r="CL28" s="18" t="str">
        <f t="shared" si="14"/>
        <v>浜松市</v>
      </c>
      <c r="CM28" s="18">
        <f>VLOOKUP($CK28&amp;"_"&amp;$AZ$7,データシート1!$A:$BT,MATCH("ca_太陽光発電（10kW未満）",データシート1!$A$1:$BT$1,0),0)</f>
        <v>35440</v>
      </c>
      <c r="CN28" s="18">
        <f>VLOOKUP($CK28&amp;"_"&amp;$AZ$5,データシート1!$A:$BT,MATCH("ab_家庭",データシート1!$A$1:$BT$1,0),0)</f>
        <v>351529</v>
      </c>
      <c r="CO28" s="223">
        <f t="shared" si="15"/>
        <v>0.100816717824134</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15100</v>
      </c>
      <c r="AY29" s="18" t="str">
        <f>IF(IFERROR(比較地域マスタ!$Z22,"")=0,"",IFERROR(比較地域マスタ!$Z22,""))</f>
        <v>新潟市</v>
      </c>
      <c r="BC29" s="844" t="str">
        <f t="shared" si="0"/>
        <v>15100</v>
      </c>
      <c r="BD29" s="1031" t="str">
        <f t="shared" si="2"/>
        <v>新潟市</v>
      </c>
      <c r="BE29" s="34">
        <f>VLOOKUP($BC29&amp;"_"&amp;$AZ$7,データシート1!$A:$BT,MATCH("cb_"&amp;BE$12,データシート1!$A$1:$BT$1,0),0)</f>
        <v>49040.000000000589</v>
      </c>
      <c r="BF29" s="34">
        <f>VLOOKUP($BC29&amp;"_"&amp;$AZ$7,データシート1!$A:$BT,MATCH("cb_"&amp;BF$12,データシート1!$A$1:$BT$1,0),0)</f>
        <v>125157.89999999985</v>
      </c>
      <c r="BG29" s="34">
        <f>VLOOKUP($BC29&amp;"_"&amp;$AZ$7,データシート1!$A:$BT,MATCH("cb_"&amp;BG$12,データシート1!$A$1:$BT$1,0),0)</f>
        <v>59.2</v>
      </c>
      <c r="BH29" s="34">
        <f>VLOOKUP($BC29&amp;"_"&amp;$AZ$7,データシート1!$A:$BT,MATCH("cb_"&amp;BH$12,データシート1!$A$1:$BT$1,0),0)</f>
        <v>9</v>
      </c>
      <c r="BI29" s="34">
        <f>VLOOKUP($BC29&amp;"_"&amp;$AZ$7,データシート1!$A:$BT,MATCH("cb_"&amp;BI$12,データシート1!$A$1:$BT$1,0),0)</f>
        <v>0</v>
      </c>
      <c r="BJ29" s="34">
        <f>VLOOKUP($BC29&amp;"_"&amp;$AZ$7,データシート1!$A:$BT,MATCH("cb_"&amp;BJ$12,データシート1!$A$1:$BT$1,0),0)</f>
        <v>12816.41</v>
      </c>
      <c r="BK29" s="34">
        <f t="shared" si="3"/>
        <v>187082.51000000045</v>
      </c>
      <c r="BL29" s="36"/>
      <c r="BM29" s="844" t="str">
        <f t="shared" si="4"/>
        <v>15100</v>
      </c>
      <c r="BN29" s="1031" t="str">
        <f t="shared" si="5"/>
        <v>新潟市</v>
      </c>
      <c r="BO29" s="34">
        <f>BE29*VLOOKUP(BO$12,別紙!$B$4:$E$10,MATCH("設備利用率",別紙!$B$4:$E$4,0),0)/100*8760/10^3</f>
        <v>58853.884800000706</v>
      </c>
      <c r="BP29" s="34">
        <f>BF29*VLOOKUP(BP$12,別紙!$B$4:$E$10,MATCH("設備利用率",別紙!$B$4:$E$4,0),0)/100*8760/10^3</f>
        <v>165553.86380399982</v>
      </c>
      <c r="BQ29" s="34">
        <f>BG29*VLOOKUP(BQ$12,別紙!$B$4:$E$10,MATCH("設備利用率",別紙!$B$4:$E$4,0),0)/100*8760/10^3</f>
        <v>128.610816</v>
      </c>
      <c r="BR29" s="34">
        <f>BH29*VLOOKUP(BR$12,別紙!$B$4:$E$10,MATCH("設備利用率",別紙!$B$4:$E$4,0),0)/100*8760/10^3</f>
        <v>47.304000000000002</v>
      </c>
      <c r="BS29" s="34">
        <f>BI29*VLOOKUP(BS$12,別紙!$B$4:$E$10,MATCH("設備利用率",別紙!$B$4:$E$4,0),0)/100*8760/10^3</f>
        <v>0</v>
      </c>
      <c r="BT29" s="34">
        <f>BJ29*VLOOKUP(BT$12,別紙!$B$4:$E$10,MATCH("設備利用率",別紙!$B$4:$E$4,0),0)/100*8760/10^3</f>
        <v>89817.401280000005</v>
      </c>
      <c r="BU29" s="34">
        <f t="shared" si="6"/>
        <v>314401.06470000051</v>
      </c>
      <c r="BV29" s="36"/>
      <c r="BW29" s="33" t="str">
        <f t="shared" si="7"/>
        <v>15100</v>
      </c>
      <c r="BX29" s="33" t="str">
        <f t="shared" si="8"/>
        <v>新潟市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4739992.4551993702</v>
      </c>
      <c r="BZ29" s="36"/>
      <c r="CA29" s="33" t="str">
        <f t="shared" si="9"/>
        <v>15100</v>
      </c>
      <c r="CB29" s="33" t="str">
        <f t="shared" si="10"/>
        <v>新潟市</v>
      </c>
      <c r="CC29" s="223">
        <f t="shared" si="11"/>
        <v>1.2416451156044136E-2</v>
      </c>
      <c r="CD29" s="223">
        <f t="shared" ref="CD29:CD60" si="16">BP29/$BY29</f>
        <v>3.4927031080482257E-2</v>
      </c>
      <c r="CE29" s="223">
        <f t="shared" ref="CE29:CE60" si="17">BQ29/$BY29</f>
        <v>2.7133126732918074E-5</v>
      </c>
      <c r="CF29" s="223">
        <f t="shared" ref="CF29:CF60" si="18">BR29/$BY29</f>
        <v>9.979762720531658E-6</v>
      </c>
      <c r="CG29" s="223">
        <f t="shared" ref="CG29:CG60" si="19">BS29/$BY29</f>
        <v>0</v>
      </c>
      <c r="CH29" s="223">
        <f t="shared" ref="CH29:CH60" si="20">BT29/$BY29</f>
        <v>1.8948848996896171E-2</v>
      </c>
      <c r="CI29" s="223">
        <f t="shared" si="12"/>
        <v>6.6329444122876016E-2</v>
      </c>
      <c r="CK29" s="18" t="str">
        <f t="shared" si="13"/>
        <v>15100</v>
      </c>
      <c r="CL29" s="18" t="str">
        <f t="shared" si="14"/>
        <v>新潟市</v>
      </c>
      <c r="CM29" s="18">
        <f>VLOOKUP($CK29&amp;"_"&amp;$AZ$7,データシート1!$A:$BT,MATCH("ca_太陽光発電（10kW未満）",データシート1!$A$1:$BT$1,0),0)</f>
        <v>10583</v>
      </c>
      <c r="CN29" s="18">
        <f>VLOOKUP($CK29&amp;"_"&amp;$AZ$5,データシート1!$A:$BT,MATCH("ab_家庭",データシート1!$A$1:$BT$1,0),0)</f>
        <v>347609</v>
      </c>
      <c r="CO29" s="223">
        <f t="shared" si="15"/>
        <v>3.0445126564617141E-2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13120</v>
      </c>
      <c r="AY30" s="18" t="str">
        <f>IF(IFERROR(比較地域マスタ!$Z23,"")=0,"",IFERROR(比較地域マスタ!$Z23,""))</f>
        <v>練馬区</v>
      </c>
      <c r="BC30" s="844" t="str">
        <f t="shared" si="0"/>
        <v>13120</v>
      </c>
      <c r="BD30" s="1031" t="str">
        <f t="shared" si="2"/>
        <v>練馬区</v>
      </c>
      <c r="BE30" s="34">
        <f>VLOOKUP($BC30&amp;"_"&amp;$AZ$7,データシート1!$A:$BT,MATCH("cb_"&amp;BE$12,データシート1!$A$1:$BT$1,0),0)</f>
        <v>33354.6</v>
      </c>
      <c r="BF30" s="34">
        <f>VLOOKUP($BC30&amp;"_"&amp;$AZ$7,データシート1!$A:$BT,MATCH("cb_"&amp;BF$12,データシート1!$A$1:$BT$1,0),0)</f>
        <v>6216.1999999999944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14873.294</v>
      </c>
      <c r="BK30" s="34">
        <f t="shared" si="3"/>
        <v>54444.093999999997</v>
      </c>
      <c r="BL30" s="36"/>
      <c r="BM30" s="844" t="str">
        <f t="shared" si="4"/>
        <v>13120</v>
      </c>
      <c r="BN30" s="1031" t="str">
        <f t="shared" si="5"/>
        <v>練馬区</v>
      </c>
      <c r="BO30" s="34">
        <f>BE30*VLOOKUP(BO$12,別紙!$B$4:$E$10,MATCH("設備利用率",別紙!$B$4:$E$4,0),0)/100*8760/10^3</f>
        <v>40029.522551999995</v>
      </c>
      <c r="BP30" s="34">
        <f>BF30*VLOOKUP(BP$12,別紙!$B$4:$E$10,MATCH("設備利用率",別紙!$B$4:$E$4,0),0)/100*8760/10^3</f>
        <v>8222.5407119999927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104232.044352</v>
      </c>
      <c r="BU30" s="34">
        <f t="shared" si="6"/>
        <v>152484.10761599999</v>
      </c>
      <c r="BV30" s="36"/>
      <c r="BW30" s="33" t="str">
        <f t="shared" si="7"/>
        <v>13120</v>
      </c>
      <c r="BX30" s="33" t="str">
        <f t="shared" si="8"/>
        <v>練馬区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2511943.9997050334</v>
      </c>
      <c r="BZ30" s="36"/>
      <c r="CA30" s="33" t="str">
        <f t="shared" si="9"/>
        <v>13120</v>
      </c>
      <c r="CB30" s="33" t="str">
        <f t="shared" si="10"/>
        <v>練馬区</v>
      </c>
      <c r="CC30" s="223">
        <f t="shared" si="11"/>
        <v>1.5935674743027903E-2</v>
      </c>
      <c r="CD30" s="223">
        <f t="shared" si="16"/>
        <v>3.273377397332715E-3</v>
      </c>
      <c r="CE30" s="223">
        <f t="shared" si="17"/>
        <v>0</v>
      </c>
      <c r="CF30" s="223">
        <f t="shared" si="18"/>
        <v>0</v>
      </c>
      <c r="CG30" s="223">
        <f t="shared" si="19"/>
        <v>0</v>
      </c>
      <c r="CH30" s="223">
        <f t="shared" si="20"/>
        <v>4.1494573272429447E-2</v>
      </c>
      <c r="CI30" s="223">
        <f t="shared" si="12"/>
        <v>6.070362541279007E-2</v>
      </c>
      <c r="CK30" s="18" t="str">
        <f t="shared" si="13"/>
        <v>13120</v>
      </c>
      <c r="CL30" s="18" t="str">
        <f t="shared" si="14"/>
        <v>練馬区</v>
      </c>
      <c r="CM30" s="18">
        <f>VLOOKUP($CK30&amp;"_"&amp;$AZ$7,データシート1!$A:$BT,MATCH("ca_太陽光発電（10kW未満）",データシート1!$A$1:$BT$1,0),0)</f>
        <v>8575</v>
      </c>
      <c r="CN30" s="18">
        <f>VLOOKUP($CK30&amp;"_"&amp;$AZ$5,データシート1!$A:$BT,MATCH("ab_家庭",データシート1!$A$1:$BT$1,0),0)</f>
        <v>385142</v>
      </c>
      <c r="CO30" s="223">
        <f t="shared" si="15"/>
        <v>2.2264515425479435E-2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13111</v>
      </c>
      <c r="AY31" s="18" t="str">
        <f>IF(IFERROR(比較地域マスタ!$Z24,"")=0,"",IFERROR(比較地域マスタ!$Z24,""))</f>
        <v>大田区</v>
      </c>
      <c r="BC31" s="844" t="str">
        <f t="shared" si="0"/>
        <v>13111</v>
      </c>
      <c r="BD31" s="1031" t="str">
        <f t="shared" si="2"/>
        <v>大田区</v>
      </c>
      <c r="BE31" s="34">
        <f>VLOOKUP($BC31&amp;"_"&amp;$AZ$7,データシート1!$A:$BT,MATCH("cb_"&amp;BE$12,データシート1!$A$1:$BT$1,0),0)</f>
        <v>21364.699999999979</v>
      </c>
      <c r="BF31" s="34">
        <f>VLOOKUP($BC31&amp;"_"&amp;$AZ$7,データシート1!$A:$BT,MATCH("cb_"&amp;BF$12,データシート1!$A$1:$BT$1,0),0)</f>
        <v>9819.1999999999953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16643</v>
      </c>
      <c r="BK31" s="34">
        <f t="shared" si="3"/>
        <v>47826.899999999972</v>
      </c>
      <c r="BL31" s="36"/>
      <c r="BM31" s="844" t="str">
        <f t="shared" si="4"/>
        <v>13111</v>
      </c>
      <c r="BN31" s="1031" t="str">
        <f t="shared" si="5"/>
        <v>大田区</v>
      </c>
      <c r="BO31" s="34">
        <f>BE31*VLOOKUP(BO$12,別紙!$B$4:$E$10,MATCH("設備利用率",別紙!$B$4:$E$4,0),0)/100*8760/10^3</f>
        <v>25640.203763999973</v>
      </c>
      <c r="BP31" s="34">
        <f>BF31*VLOOKUP(BP$12,別紙!$B$4:$E$10,MATCH("設備利用率",別紙!$B$4:$E$4,0),0)/100*8760/10^3</f>
        <v>12988.444991999995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116634.144</v>
      </c>
      <c r="BU31" s="34">
        <f t="shared" si="6"/>
        <v>155262.79275599995</v>
      </c>
      <c r="BV31" s="36"/>
      <c r="BW31" s="33" t="str">
        <f t="shared" si="7"/>
        <v>13111</v>
      </c>
      <c r="BX31" s="33" t="str">
        <f t="shared" si="8"/>
        <v>大田区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3666486.8646669304</v>
      </c>
      <c r="BZ31" s="36"/>
      <c r="CA31" s="33" t="str">
        <f t="shared" si="9"/>
        <v>13111</v>
      </c>
      <c r="CB31" s="33" t="str">
        <f t="shared" si="10"/>
        <v>大田区</v>
      </c>
      <c r="CC31" s="223">
        <f t="shared" si="11"/>
        <v>6.9931257659992105E-3</v>
      </c>
      <c r="CD31" s="223">
        <f t="shared" si="16"/>
        <v>3.5424768917534052E-3</v>
      </c>
      <c r="CE31" s="223">
        <f t="shared" si="17"/>
        <v>0</v>
      </c>
      <c r="CF31" s="223">
        <f t="shared" si="18"/>
        <v>0</v>
      </c>
      <c r="CG31" s="223">
        <f t="shared" si="19"/>
        <v>0</v>
      </c>
      <c r="CH31" s="223">
        <f t="shared" si="20"/>
        <v>3.181087190683151E-2</v>
      </c>
      <c r="CI31" s="223">
        <f t="shared" si="12"/>
        <v>4.2346474564584125E-2</v>
      </c>
      <c r="CK31" s="18" t="str">
        <f t="shared" si="13"/>
        <v>13111</v>
      </c>
      <c r="CL31" s="18" t="str">
        <f t="shared" si="14"/>
        <v>大田区</v>
      </c>
      <c r="CM31" s="18">
        <f>VLOOKUP($CK31&amp;"_"&amp;$AZ$7,データシート1!$A:$BT,MATCH("ca_太陽光発電（10kW未満）",データシート1!$A$1:$BT$1,0),0)</f>
        <v>5451</v>
      </c>
      <c r="CN31" s="18">
        <f>VLOOKUP($CK31&amp;"_"&amp;$AZ$5,データシート1!$A:$BT,MATCH("ab_家庭",データシート1!$A$1:$BT$1,0),0)</f>
        <v>401856</v>
      </c>
      <c r="CO31" s="223">
        <f t="shared" si="15"/>
        <v>1.356456043956044E-2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43100</v>
      </c>
      <c r="AY32" s="18" t="str">
        <f>IF(IFERROR(比較地域マスタ!$Z25,"")=0,"",IFERROR(比較地域マスタ!$Z25,""))</f>
        <v>熊本市</v>
      </c>
      <c r="AZ32" s="22"/>
      <c r="BA32" s="22"/>
      <c r="BB32" s="22"/>
      <c r="BC32" s="844" t="str">
        <f t="shared" si="0"/>
        <v>43100</v>
      </c>
      <c r="BD32" s="1031" t="str">
        <f t="shared" si="2"/>
        <v>熊本市</v>
      </c>
      <c r="BE32" s="34">
        <f>VLOOKUP($BC32&amp;"_"&amp;$AZ$7,データシート1!$A:$BT,MATCH("cb_"&amp;BE$12,データシート1!$A$1:$BT$1,0),0)</f>
        <v>110618.19499999528</v>
      </c>
      <c r="BF32" s="34">
        <f>VLOOKUP($BC32&amp;"_"&amp;$AZ$7,データシート1!$A:$BT,MATCH("cb_"&amp;BF$12,データシート1!$A$1:$BT$1,0),0)</f>
        <v>153636.41</v>
      </c>
      <c r="BG32" s="34">
        <f>VLOOKUP($BC32&amp;"_"&amp;$AZ$7,データシート1!$A:$BT,MATCH("cb_"&amp;BG$12,データシート1!$A$1:$BT$1,0),0)</f>
        <v>0</v>
      </c>
      <c r="BH32" s="34">
        <f>VLOOKUP($BC32&amp;"_"&amp;$AZ$7,データシート1!$A:$BT,MATCH("cb_"&amp;BH$12,データシート1!$A$1:$BT$1,0),0)</f>
        <v>65.5</v>
      </c>
      <c r="BI32" s="34">
        <f>VLOOKUP($BC32&amp;"_"&amp;$AZ$7,データシート1!$A:$BT,MATCH("cb_"&amp;BI$12,データシート1!$A$1:$BT$1,0),0)</f>
        <v>0</v>
      </c>
      <c r="BJ32" s="34">
        <f>VLOOKUP($BC32&amp;"_"&amp;$AZ$7,データシート1!$A:$BT,MATCH("cb_"&amp;BJ$12,データシート1!$A$1:$BT$1,0),0)</f>
        <v>4721.808</v>
      </c>
      <c r="BK32" s="34">
        <f t="shared" si="3"/>
        <v>269041.91299999529</v>
      </c>
      <c r="BL32" s="36"/>
      <c r="BM32" s="844" t="str">
        <f t="shared" si="4"/>
        <v>43100</v>
      </c>
      <c r="BN32" s="1031" t="str">
        <f t="shared" si="5"/>
        <v>熊本市</v>
      </c>
      <c r="BO32" s="34">
        <f>BE32*VLOOKUP(BO$12,別紙!$B$4:$E$10,MATCH("設備利用率",別紙!$B$4:$E$4,0),0)/100*8760/10^3</f>
        <v>132755.10818339433</v>
      </c>
      <c r="BP32" s="34">
        <f>BF32*VLOOKUP(BP$12,別紙!$B$4:$E$10,MATCH("設備利用率",別紙!$B$4:$E$4,0),0)/100*8760/10^3</f>
        <v>203224.09769160001</v>
      </c>
      <c r="BQ32" s="34">
        <f>BG32*VLOOKUP(BQ$12,別紙!$B$4:$E$10,MATCH("設備利用率",別紙!$B$4:$E$4,0),0)/100*8760/10^3</f>
        <v>0</v>
      </c>
      <c r="BR32" s="34">
        <f>BH32*VLOOKUP(BR$12,別紙!$B$4:$E$10,MATCH("設備利用率",別紙!$B$4:$E$4,0),0)/100*8760/10^3</f>
        <v>344.26799999999997</v>
      </c>
      <c r="BS32" s="34">
        <f>BI32*VLOOKUP(BS$12,別紙!$B$4:$E$10,MATCH("設備利用率",別紙!$B$4:$E$4,0),0)/100*8760/10^3</f>
        <v>0</v>
      </c>
      <c r="BT32" s="34">
        <f>BJ32*VLOOKUP(BT$12,別紙!$B$4:$E$10,MATCH("設備利用率",別紙!$B$4:$E$4,0),0)/100*8760/10^3</f>
        <v>33090.430464000005</v>
      </c>
      <c r="BU32" s="34">
        <f t="shared" si="6"/>
        <v>369413.9043389943</v>
      </c>
      <c r="BV32" s="36"/>
      <c r="BW32" s="33" t="str">
        <f t="shared" si="7"/>
        <v>43100</v>
      </c>
      <c r="BX32" s="33" t="str">
        <f t="shared" si="8"/>
        <v>熊本市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3953446.8190384461</v>
      </c>
      <c r="BZ32" s="36"/>
      <c r="CA32" s="33" t="str">
        <f t="shared" si="9"/>
        <v>43100</v>
      </c>
      <c r="CB32" s="33" t="str">
        <f t="shared" si="10"/>
        <v>熊本市</v>
      </c>
      <c r="CC32" s="223">
        <f t="shared" si="11"/>
        <v>3.3579586183906961E-2</v>
      </c>
      <c r="CD32" s="223">
        <f t="shared" si="16"/>
        <v>5.1404282640895117E-2</v>
      </c>
      <c r="CE32" s="223">
        <f t="shared" si="17"/>
        <v>0</v>
      </c>
      <c r="CF32" s="223">
        <f t="shared" si="18"/>
        <v>8.7080468198566166E-5</v>
      </c>
      <c r="CG32" s="223">
        <f t="shared" si="19"/>
        <v>0</v>
      </c>
      <c r="CH32" s="223">
        <f t="shared" si="20"/>
        <v>8.3700203844017385E-3</v>
      </c>
      <c r="CI32" s="223">
        <f t="shared" si="12"/>
        <v>9.3440969677402369E-2</v>
      </c>
      <c r="CJ32" s="22"/>
      <c r="CK32" s="18" t="str">
        <f t="shared" si="13"/>
        <v>43100</v>
      </c>
      <c r="CL32" s="18" t="str">
        <f t="shared" si="14"/>
        <v>熊本市</v>
      </c>
      <c r="CM32" s="18">
        <f>VLOOKUP($CK32&amp;"_"&amp;$AZ$7,データシート1!$A:$BT,MATCH("ca_太陽光発電（10kW未満）",データシート1!$A$1:$BT$1,0),0)</f>
        <v>21493</v>
      </c>
      <c r="CN32" s="18">
        <f>VLOOKUP($CK32&amp;"_"&amp;$AZ$5,データシート1!$A:$BT,MATCH("ab_家庭",データシート1!$A$1:$BT$1,0),0)</f>
        <v>354338</v>
      </c>
      <c r="CO32" s="223">
        <f t="shared" si="15"/>
        <v>6.06567740406053E-2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14150</v>
      </c>
      <c r="AY33" s="18" t="str">
        <f>IF(IFERROR(比較地域マスタ!$Z26,"")=0,"",IFERROR(比較地域マスタ!$Z26,""))</f>
        <v>相模原市</v>
      </c>
      <c r="BC33" s="844" t="str">
        <f t="shared" si="0"/>
        <v>14150</v>
      </c>
      <c r="BD33" s="1031" t="str">
        <f t="shared" si="2"/>
        <v>相模原市</v>
      </c>
      <c r="BE33" s="34">
        <f>VLOOKUP($BC33&amp;"_"&amp;$AZ$7,データシート1!$A:$BT,MATCH("cb_"&amp;BE$12,データシート1!$A$1:$BT$1,0),0)</f>
        <v>50582.600000000515</v>
      </c>
      <c r="BF33" s="34">
        <f>VLOOKUP($BC33&amp;"_"&amp;$AZ$7,データシート1!$A:$BT,MATCH("cb_"&amp;BF$12,データシート1!$A$1:$BT$1,0),0)</f>
        <v>40385.300000000076</v>
      </c>
      <c r="BG33" s="34">
        <f>VLOOKUP($BC33&amp;"_"&amp;$AZ$7,データシート1!$A:$BT,MATCH("cb_"&amp;BG$12,データシート1!$A$1:$BT$1,0),0)</f>
        <v>0</v>
      </c>
      <c r="BH33" s="34">
        <f>VLOOKUP($BC33&amp;"_"&amp;$AZ$7,データシート1!$A:$BT,MATCH("cb_"&amp;BH$12,データシート1!$A$1:$BT$1,0),0)</f>
        <v>121</v>
      </c>
      <c r="BI33" s="34">
        <f>VLOOKUP($BC33&amp;"_"&amp;$AZ$7,データシート1!$A:$BT,MATCH("cb_"&amp;BI$12,データシート1!$A$1:$BT$1,0),0)</f>
        <v>0</v>
      </c>
      <c r="BJ33" s="34">
        <f>VLOOKUP($BC33&amp;"_"&amp;$AZ$7,データシート1!$A:$BT,MATCH("cb_"&amp;BJ$12,データシート1!$A$1:$BT$1,0),0)</f>
        <v>5728</v>
      </c>
      <c r="BK33" s="34">
        <f t="shared" si="3"/>
        <v>96816.900000000591</v>
      </c>
      <c r="BL33" s="36"/>
      <c r="BM33" s="844" t="str">
        <f t="shared" si="4"/>
        <v>14150</v>
      </c>
      <c r="BN33" s="1031" t="str">
        <f t="shared" si="5"/>
        <v>相模原市</v>
      </c>
      <c r="BO33" s="34">
        <f>BE33*VLOOKUP(BO$12,別紙!$B$4:$E$10,MATCH("設備利用率",別紙!$B$4:$E$4,0),0)/100*8760/10^3</f>
        <v>60705.18991200062</v>
      </c>
      <c r="BP33" s="34">
        <f>BF33*VLOOKUP(BP$12,別紙!$B$4:$E$10,MATCH("設備利用率",別紙!$B$4:$E$4,0),0)/100*8760/10^3</f>
        <v>53420.059428000095</v>
      </c>
      <c r="BQ33" s="34">
        <f>BG33*VLOOKUP(BQ$12,別紙!$B$4:$E$10,MATCH("設備利用率",別紙!$B$4:$E$4,0),0)/100*8760/10^3</f>
        <v>0</v>
      </c>
      <c r="BR33" s="34">
        <f>BH33*VLOOKUP(BR$12,別紙!$B$4:$E$10,MATCH("設備利用率",別紙!$B$4:$E$4,0),0)/100*8760/10^3</f>
        <v>635.976</v>
      </c>
      <c r="BS33" s="34">
        <f>BI33*VLOOKUP(BS$12,別紙!$B$4:$E$10,MATCH("設備利用率",別紙!$B$4:$E$4,0),0)/100*8760/10^3</f>
        <v>0</v>
      </c>
      <c r="BT33" s="34">
        <f>BJ33*VLOOKUP(BT$12,別紙!$B$4:$E$10,MATCH("設備利用率",別紙!$B$4:$E$4,0),0)/100*8760/10^3</f>
        <v>40141.824000000001</v>
      </c>
      <c r="BU33" s="34">
        <f t="shared" si="6"/>
        <v>154903.0493400007</v>
      </c>
      <c r="BV33" s="36"/>
      <c r="BW33" s="33" t="str">
        <f t="shared" si="7"/>
        <v>14150</v>
      </c>
      <c r="BX33" s="33" t="str">
        <f t="shared" si="8"/>
        <v>相模原市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3519451.6344409953</v>
      </c>
      <c r="BZ33" s="36"/>
      <c r="CA33" s="33" t="str">
        <f t="shared" si="9"/>
        <v>14150</v>
      </c>
      <c r="CB33" s="33" t="str">
        <f t="shared" si="10"/>
        <v>相模原市</v>
      </c>
      <c r="CC33" s="223">
        <f t="shared" si="11"/>
        <v>1.7248479654598976E-2</v>
      </c>
      <c r="CD33" s="223">
        <f t="shared" si="16"/>
        <v>1.5178517842165192E-2</v>
      </c>
      <c r="CE33" s="223">
        <f t="shared" si="17"/>
        <v>0</v>
      </c>
      <c r="CF33" s="223">
        <f t="shared" si="18"/>
        <v>1.8070315096147468E-4</v>
      </c>
      <c r="CG33" s="223">
        <f t="shared" si="19"/>
        <v>0</v>
      </c>
      <c r="CH33" s="223">
        <f t="shared" si="20"/>
        <v>1.1405704117987074E-2</v>
      </c>
      <c r="CI33" s="223">
        <f t="shared" si="12"/>
        <v>4.4013404765712714E-2</v>
      </c>
      <c r="CK33" s="18" t="str">
        <f t="shared" si="13"/>
        <v>14150</v>
      </c>
      <c r="CL33" s="18" t="str">
        <f t="shared" si="14"/>
        <v>相模原市</v>
      </c>
      <c r="CM33" s="18">
        <f>VLOOKUP($CK33&amp;"_"&amp;$AZ$7,データシート1!$A:$BT,MATCH("ca_太陽光発電（10kW未満）",データシート1!$A$1:$BT$1,0),0)</f>
        <v>11719</v>
      </c>
      <c r="CN33" s="18">
        <f>VLOOKUP($CK33&amp;"_"&amp;$AZ$5,データシート1!$A:$BT,MATCH("ab_家庭",データシート1!$A$1:$BT$1,0),0)</f>
        <v>351662</v>
      </c>
      <c r="CO33" s="223">
        <f t="shared" si="15"/>
        <v>3.3324612838464204E-2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33100</v>
      </c>
      <c r="AY34" s="18" t="str">
        <f>IF(IFERROR(比較地域マスタ!$Z27,"")=0,"",IFERROR(比較地域マスタ!$Z27,""))</f>
        <v>岡山市</v>
      </c>
      <c r="BC34" s="844" t="str">
        <f t="shared" si="0"/>
        <v>33100</v>
      </c>
      <c r="BD34" s="1031" t="str">
        <f t="shared" si="2"/>
        <v>岡山市</v>
      </c>
      <c r="BE34" s="34">
        <f>VLOOKUP($BC34&amp;"_"&amp;$AZ$7,データシート1!$A:$BT,MATCH("cb_"&amp;BE$12,データシート1!$A$1:$BT$1,0),0)</f>
        <v>90648.469999997644</v>
      </c>
      <c r="BF34" s="34">
        <f>VLOOKUP($BC34&amp;"_"&amp;$AZ$7,データシート1!$A:$BT,MATCH("cb_"&amp;BF$12,データシート1!$A$1:$BT$1,0),0)</f>
        <v>275405.68699999899</v>
      </c>
      <c r="BG34" s="34">
        <f>VLOOKUP($BC34&amp;"_"&amp;$AZ$7,データシート1!$A:$BT,MATCH("cb_"&amp;BG$12,データシート1!$A$1:$BT$1,0),0)</f>
        <v>0</v>
      </c>
      <c r="BH34" s="34">
        <f>VLOOKUP($BC34&amp;"_"&amp;$AZ$7,データシート1!$A:$BT,MATCH("cb_"&amp;BH$12,データシート1!$A$1:$BT$1,0),0)</f>
        <v>110</v>
      </c>
      <c r="BI34" s="34">
        <f>VLOOKUP($BC34&amp;"_"&amp;$AZ$7,データシート1!$A:$BT,MATCH("cb_"&amp;BI$12,データシート1!$A$1:$BT$1,0),0)</f>
        <v>0</v>
      </c>
      <c r="BJ34" s="34">
        <f>VLOOKUP($BC34&amp;"_"&amp;$AZ$7,データシート1!$A:$BT,MATCH("cb_"&amp;BJ$12,データシート1!$A$1:$BT$1,0),0)</f>
        <v>8486.2000000000007</v>
      </c>
      <c r="BK34" s="34">
        <f t="shared" si="3"/>
        <v>374650.35699999664</v>
      </c>
      <c r="BL34" s="36"/>
      <c r="BM34" s="844" t="str">
        <f t="shared" si="4"/>
        <v>33100</v>
      </c>
      <c r="BN34" s="1031" t="str">
        <f t="shared" si="5"/>
        <v>岡山市</v>
      </c>
      <c r="BO34" s="34">
        <f>BE34*VLOOKUP(BO$12,別紙!$B$4:$E$10,MATCH("設備利用率",別紙!$B$4:$E$4,0),0)/100*8760/10^3</f>
        <v>108789.04181639718</v>
      </c>
      <c r="BP34" s="34">
        <f>BF34*VLOOKUP(BP$12,別紙!$B$4:$E$10,MATCH("設備利用率",別紙!$B$4:$E$4,0),0)/100*8760/10^3</f>
        <v>364295.62653611862</v>
      </c>
      <c r="BQ34" s="34">
        <f>BG34*VLOOKUP(BQ$12,別紙!$B$4:$E$10,MATCH("設備利用率",別紙!$B$4:$E$4,0),0)/100*8760/10^3</f>
        <v>0</v>
      </c>
      <c r="BR34" s="34">
        <f>BH34*VLOOKUP(BR$12,別紙!$B$4:$E$10,MATCH("設備利用率",別紙!$B$4:$E$4,0),0)/100*8760/10^3</f>
        <v>578.16</v>
      </c>
      <c r="BS34" s="34">
        <f>BI34*VLOOKUP(BS$12,別紙!$B$4:$E$10,MATCH("設備利用率",別紙!$B$4:$E$4,0),0)/100*8760/10^3</f>
        <v>0</v>
      </c>
      <c r="BT34" s="34">
        <f>BJ34*VLOOKUP(BT$12,別紙!$B$4:$E$10,MATCH("設備利用率",別紙!$B$4:$E$4,0),0)/100*8760/10^3</f>
        <v>59471.289600000004</v>
      </c>
      <c r="BU34" s="34">
        <f t="shared" si="6"/>
        <v>533134.11795251572</v>
      </c>
      <c r="BV34" s="36"/>
      <c r="BW34" s="33" t="str">
        <f t="shared" si="7"/>
        <v>33100</v>
      </c>
      <c r="BX34" s="33" t="str">
        <f t="shared" si="8"/>
        <v>岡山市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4681036.9846885754</v>
      </c>
      <c r="BZ34" s="36"/>
      <c r="CA34" s="33" t="str">
        <f t="shared" si="9"/>
        <v>33100</v>
      </c>
      <c r="CB34" s="33" t="str">
        <f t="shared" si="10"/>
        <v>岡山市</v>
      </c>
      <c r="CC34" s="223">
        <f t="shared" si="11"/>
        <v>2.324037220219374E-2</v>
      </c>
      <c r="CD34" s="223">
        <f t="shared" si="16"/>
        <v>7.7823701826691474E-2</v>
      </c>
      <c r="CE34" s="223">
        <f t="shared" si="17"/>
        <v>0</v>
      </c>
      <c r="CF34" s="223">
        <f t="shared" si="18"/>
        <v>1.2351109420650398E-4</v>
      </c>
      <c r="CG34" s="223">
        <f t="shared" si="19"/>
        <v>0</v>
      </c>
      <c r="CH34" s="223">
        <f t="shared" si="20"/>
        <v>1.2704725426124051E-2</v>
      </c>
      <c r="CI34" s="223">
        <f t="shared" si="12"/>
        <v>0.11389231054921575</v>
      </c>
      <c r="CK34" s="18" t="str">
        <f t="shared" si="13"/>
        <v>33100</v>
      </c>
      <c r="CL34" s="18" t="str">
        <f t="shared" si="14"/>
        <v>岡山市</v>
      </c>
      <c r="CM34" s="18">
        <f>VLOOKUP($CK34&amp;"_"&amp;$AZ$7,データシート1!$A:$BT,MATCH("ca_太陽光発電（10kW未満）",データシート1!$A$1:$BT$1,0),0)</f>
        <v>18240</v>
      </c>
      <c r="CN34" s="18">
        <f>VLOOKUP($CK34&amp;"_"&amp;$AZ$5,データシート1!$A:$BT,MATCH("ab_家庭",データシート1!$A$1:$BT$1,0),0)</f>
        <v>337895</v>
      </c>
      <c r="CO34" s="223">
        <f t="shared" si="15"/>
        <v>5.3981266369730239E-2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13121</v>
      </c>
      <c r="AY35" s="18" t="str">
        <f>IF(IFERROR(比較地域マスタ!$Z28,"")=0,"",IFERROR(比較地域マスタ!$Z28,""))</f>
        <v>足立区</v>
      </c>
      <c r="BC35" s="844" t="str">
        <f t="shared" si="0"/>
        <v>13121</v>
      </c>
      <c r="BD35" s="1031" t="str">
        <f t="shared" si="2"/>
        <v>足立区</v>
      </c>
      <c r="BE35" s="34">
        <f>VLOOKUP($BC35&amp;"_"&amp;$AZ$7,データシート1!$A:$BT,MATCH("cb_"&amp;BE$12,データシート1!$A$1:$BT$1,0),0)</f>
        <v>29766.09999999998</v>
      </c>
      <c r="BF35" s="34">
        <f>VLOOKUP($BC35&amp;"_"&amp;$AZ$7,データシート1!$A:$BT,MATCH("cb_"&amp;BF$12,データシート1!$A$1:$BT$1,0),0)</f>
        <v>7189.5</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8424</v>
      </c>
      <c r="BK35" s="34">
        <f t="shared" si="3"/>
        <v>45429.499999999978</v>
      </c>
      <c r="BL35" s="36"/>
      <c r="BM35" s="844" t="str">
        <f t="shared" si="4"/>
        <v>13121</v>
      </c>
      <c r="BN35" s="1031" t="str">
        <f t="shared" si="5"/>
        <v>足立区</v>
      </c>
      <c r="BO35" s="34">
        <f>BE35*VLOOKUP(BO$12,別紙!$B$4:$E$10,MATCH("設備利用率",別紙!$B$4:$E$4,0),0)/100*8760/10^3</f>
        <v>35722.891931999977</v>
      </c>
      <c r="BP35" s="34">
        <f>BF35*VLOOKUP(BP$12,別紙!$B$4:$E$10,MATCH("設備利用率",別紙!$B$4:$E$4,0),0)/100*8760/10^3</f>
        <v>9509.9830199999997</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59035.392</v>
      </c>
      <c r="BU35" s="34">
        <f t="shared" si="6"/>
        <v>104530.54135199997</v>
      </c>
      <c r="BV35" s="36"/>
      <c r="BW35" s="33" t="str">
        <f t="shared" si="7"/>
        <v>13121</v>
      </c>
      <c r="BX35" s="33" t="str">
        <f t="shared" si="8"/>
        <v>足立区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2691609.0028973315</v>
      </c>
      <c r="BZ35" s="36"/>
      <c r="CA35" s="33" t="str">
        <f t="shared" si="9"/>
        <v>13121</v>
      </c>
      <c r="CB35" s="33" t="str">
        <f t="shared" si="10"/>
        <v>足立区</v>
      </c>
      <c r="CC35" s="223">
        <f t="shared" si="11"/>
        <v>1.3271946963153545E-2</v>
      </c>
      <c r="CD35" s="223">
        <f t="shared" si="16"/>
        <v>3.5331963185452116E-3</v>
      </c>
      <c r="CE35" s="223">
        <f t="shared" si="17"/>
        <v>0</v>
      </c>
      <c r="CF35" s="223">
        <f t="shared" si="18"/>
        <v>9.7441493068896602E-5</v>
      </c>
      <c r="CG35" s="223">
        <f t="shared" si="19"/>
        <v>0</v>
      </c>
      <c r="CH35" s="223">
        <f t="shared" si="20"/>
        <v>2.1933123249495923E-2</v>
      </c>
      <c r="CI35" s="223">
        <f t="shared" si="12"/>
        <v>3.8835708024263574E-2</v>
      </c>
      <c r="CK35" s="18" t="str">
        <f t="shared" si="13"/>
        <v>13121</v>
      </c>
      <c r="CL35" s="18" t="str">
        <f t="shared" si="14"/>
        <v>足立区</v>
      </c>
      <c r="CM35" s="18">
        <f>VLOOKUP($CK35&amp;"_"&amp;$AZ$7,データシート1!$A:$BT,MATCH("ca_太陽光発電（10kW未満）",データシート1!$A$1:$BT$1,0),0)</f>
        <v>7848</v>
      </c>
      <c r="CN35" s="18">
        <f>VLOOKUP($CK35&amp;"_"&amp;$AZ$5,データシート1!$A:$BT,MATCH("ab_家庭",データシート1!$A$1:$BT$1,0),0)</f>
        <v>365583</v>
      </c>
      <c r="CO35" s="223">
        <f t="shared" si="15"/>
        <v>2.1467081346780346E-2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13123</v>
      </c>
      <c r="AY36" s="18" t="str">
        <f>IF(IFERROR(比較地域マスタ!$Z29,"")=0,"",IFERROR(比較地域マスタ!$Z29,""))</f>
        <v>江戸川区</v>
      </c>
      <c r="BC36" s="844" t="str">
        <f t="shared" si="0"/>
        <v>13123</v>
      </c>
      <c r="BD36" s="1031" t="str">
        <f t="shared" si="2"/>
        <v>江戸川区</v>
      </c>
      <c r="BE36" s="34">
        <f>VLOOKUP($BC36&amp;"_"&amp;$AZ$7,データシート1!$A:$BT,MATCH("cb_"&amp;BE$12,データシート1!$A$1:$BT$1,0),0)</f>
        <v>17227.299999999952</v>
      </c>
      <c r="BF36" s="34">
        <f>VLOOKUP($BC36&amp;"_"&amp;$AZ$7,データシート1!$A:$BT,MATCH("cb_"&amp;BF$12,データシート1!$A$1:$BT$1,0),0)</f>
        <v>4377.5</v>
      </c>
      <c r="BG36" s="34">
        <f>VLOOKUP($BC36&amp;"_"&amp;$AZ$7,データシート1!$A:$BT,MATCH("cb_"&amp;BG$12,データシート1!$A$1:$BT$1,0),0)</f>
        <v>0</v>
      </c>
      <c r="BH36" s="34">
        <f>VLOOKUP($BC36&amp;"_"&amp;$AZ$7,データシート1!$A:$BT,MATCH("cb_"&amp;BH$12,データシート1!$A$1:$BT$1,0),0)</f>
        <v>340</v>
      </c>
      <c r="BI36" s="34">
        <f>VLOOKUP($BC36&amp;"_"&amp;$AZ$7,データシート1!$A:$BT,MATCH("cb_"&amp;BI$12,データシート1!$A$1:$BT$1,0),0)</f>
        <v>0</v>
      </c>
      <c r="BJ36" s="34">
        <f>VLOOKUP($BC36&amp;"_"&amp;$AZ$7,データシート1!$A:$BT,MATCH("cb_"&amp;BJ$12,データシート1!$A$1:$BT$1,0),0)</f>
        <v>6765</v>
      </c>
      <c r="BK36" s="34">
        <f t="shared" si="3"/>
        <v>28709.799999999952</v>
      </c>
      <c r="BL36" s="36"/>
      <c r="BM36" s="844" t="str">
        <f t="shared" si="4"/>
        <v>13123</v>
      </c>
      <c r="BN36" s="1031" t="str">
        <f t="shared" si="5"/>
        <v>江戸川区</v>
      </c>
      <c r="BO36" s="34">
        <f>BE36*VLOOKUP(BO$12,別紙!$B$4:$E$10,MATCH("設備利用率",別紙!$B$4:$E$4,0),0)/100*8760/10^3</f>
        <v>20674.827275999942</v>
      </c>
      <c r="BP36" s="34">
        <f>BF36*VLOOKUP(BP$12,別紙!$B$4:$E$10,MATCH("設備利用率",別紙!$B$4:$E$4,0),0)/100*8760/10^3</f>
        <v>5790.3819000000003</v>
      </c>
      <c r="BQ36" s="34">
        <f>BG36*VLOOKUP(BQ$12,別紙!$B$4:$E$10,MATCH("設備利用率",別紙!$B$4:$E$4,0),0)/100*8760/10^3</f>
        <v>0</v>
      </c>
      <c r="BR36" s="34">
        <f>BH36*VLOOKUP(BR$12,別紙!$B$4:$E$10,MATCH("設備利用率",別紙!$B$4:$E$4,0),0)/100*8760/10^3</f>
        <v>1787.04</v>
      </c>
      <c r="BS36" s="34">
        <f>BI36*VLOOKUP(BS$12,別紙!$B$4:$E$10,MATCH("設備利用率",別紙!$B$4:$E$4,0),0)/100*8760/10^3</f>
        <v>0</v>
      </c>
      <c r="BT36" s="34">
        <f>BJ36*VLOOKUP(BT$12,別紙!$B$4:$E$10,MATCH("設備利用率",別紙!$B$4:$E$4,0),0)/100*8760/10^3</f>
        <v>47409.120000000003</v>
      </c>
      <c r="BU36" s="34">
        <f t="shared" si="6"/>
        <v>75661.369175999949</v>
      </c>
      <c r="BV36" s="36"/>
      <c r="BW36" s="33" t="str">
        <f t="shared" si="7"/>
        <v>13123</v>
      </c>
      <c r="BX36" s="33" t="str">
        <f t="shared" si="8"/>
        <v>江戸川区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2431816.9723004131</v>
      </c>
      <c r="BZ36" s="36"/>
      <c r="CA36" s="33" t="str">
        <f t="shared" si="9"/>
        <v>13123</v>
      </c>
      <c r="CB36" s="33" t="str">
        <f t="shared" si="10"/>
        <v>江戸川区</v>
      </c>
      <c r="CC36" s="223">
        <f t="shared" si="11"/>
        <v>8.5018023607435732E-3</v>
      </c>
      <c r="CD36" s="223">
        <f t="shared" si="16"/>
        <v>2.3810928067183046E-3</v>
      </c>
      <c r="CE36" s="223">
        <f t="shared" si="17"/>
        <v>0</v>
      </c>
      <c r="CF36" s="223">
        <f t="shared" si="18"/>
        <v>7.3485793559106675E-4</v>
      </c>
      <c r="CG36" s="223">
        <f t="shared" si="19"/>
        <v>0</v>
      </c>
      <c r="CH36" s="223">
        <f t="shared" si="20"/>
        <v>1.9495348761857125E-2</v>
      </c>
      <c r="CI36" s="223">
        <f t="shared" si="12"/>
        <v>3.1113101864910075E-2</v>
      </c>
      <c r="CK36" s="18" t="str">
        <f t="shared" si="13"/>
        <v>13123</v>
      </c>
      <c r="CL36" s="18" t="str">
        <f t="shared" si="14"/>
        <v>江戸川区</v>
      </c>
      <c r="CM36" s="18">
        <f>VLOOKUP($CK36&amp;"_"&amp;$AZ$7,データシート1!$A:$BT,MATCH("ca_太陽光発電（10kW未満）",データシート1!$A$1:$BT$1,0),0)</f>
        <v>4491</v>
      </c>
      <c r="CN36" s="18">
        <f>VLOOKUP($CK36&amp;"_"&amp;$AZ$5,データシート1!$A:$BT,MATCH("ab_家庭",データシート1!$A$1:$BT$1,0),0)</f>
        <v>348547</v>
      </c>
      <c r="CO36" s="223">
        <f t="shared" si="15"/>
        <v>1.2884919393941133E-2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22100</v>
      </c>
      <c r="AY37" s="18" t="str">
        <f>IF(IFERROR(比較地域マスタ!$Z30,"")=0,"",IFERROR(比較地域マスタ!$Z30,""))</f>
        <v>静岡市</v>
      </c>
      <c r="BC37" s="844" t="str">
        <f t="shared" si="0"/>
        <v>22100</v>
      </c>
      <c r="BD37" s="1031" t="str">
        <f t="shared" si="2"/>
        <v>静岡市</v>
      </c>
      <c r="BE37" s="34">
        <f>VLOOKUP($BC37&amp;"_"&amp;$AZ$7,データシート1!$A:$BT,MATCH("cb_"&amp;BE$12,データシート1!$A$1:$BT$1,0),0)</f>
        <v>112868.99999999894</v>
      </c>
      <c r="BF37" s="34">
        <f>VLOOKUP($BC37&amp;"_"&amp;$AZ$7,データシート1!$A:$BT,MATCH("cb_"&amp;BF$12,データシート1!$A$1:$BT$1,0),0)</f>
        <v>98542.299999999479</v>
      </c>
      <c r="BG37" s="34">
        <f>VLOOKUP($BC37&amp;"_"&amp;$AZ$7,データシート1!$A:$BT,MATCH("cb_"&amp;BG$12,データシート1!$A$1:$BT$1,0),0)</f>
        <v>3.2</v>
      </c>
      <c r="BH37" s="34">
        <f>VLOOKUP($BC37&amp;"_"&amp;$AZ$7,データシート1!$A:$BT,MATCH("cb_"&amp;BH$12,データシート1!$A$1:$BT$1,0),0)</f>
        <v>435.9</v>
      </c>
      <c r="BI37" s="34">
        <f>VLOOKUP($BC37&amp;"_"&amp;$AZ$7,データシート1!$A:$BT,MATCH("cb_"&amp;BI$12,データシート1!$A$1:$BT$1,0),0)</f>
        <v>0</v>
      </c>
      <c r="BJ37" s="34">
        <f>VLOOKUP($BC37&amp;"_"&amp;$AZ$7,データシート1!$A:$BT,MATCH("cb_"&amp;BJ$12,データシート1!$A$1:$BT$1,0),0)</f>
        <v>7380</v>
      </c>
      <c r="BK37" s="34">
        <f t="shared" si="3"/>
        <v>219230.39999999842</v>
      </c>
      <c r="BL37" s="36"/>
      <c r="BM37" s="844" t="str">
        <f t="shared" si="4"/>
        <v>22100</v>
      </c>
      <c r="BN37" s="1031" t="str">
        <f t="shared" si="5"/>
        <v>静岡市</v>
      </c>
      <c r="BO37" s="34">
        <f>BE37*VLOOKUP(BO$12,別紙!$B$4:$E$10,MATCH("設備利用率",別紙!$B$4:$E$4,0),0)/100*8760/10^3</f>
        <v>135456.34427999871</v>
      </c>
      <c r="BP37" s="34">
        <f>BF37*VLOOKUP(BP$12,別紙!$B$4:$E$10,MATCH("設備利用率",別紙!$B$4:$E$4,0),0)/100*8760/10^3</f>
        <v>130347.8127479993</v>
      </c>
      <c r="BQ37" s="34">
        <f>BG37*VLOOKUP(BQ$12,別紙!$B$4:$E$10,MATCH("設備利用率",別紙!$B$4:$E$4,0),0)/100*8760/10^3</f>
        <v>6.9519360000000008</v>
      </c>
      <c r="BR37" s="34">
        <f>BH37*VLOOKUP(BR$12,別紙!$B$4:$E$10,MATCH("設備利用率",別紙!$B$4:$E$4,0),0)/100*8760/10^3</f>
        <v>2291.0904000000005</v>
      </c>
      <c r="BS37" s="34">
        <f>BI37*VLOOKUP(BS$12,別紙!$B$4:$E$10,MATCH("設備利用率",別紙!$B$4:$E$4,0),0)/100*8760/10^3</f>
        <v>0</v>
      </c>
      <c r="BT37" s="34">
        <f>BJ37*VLOOKUP(BT$12,別紙!$B$4:$E$10,MATCH("設備利用率",別紙!$B$4:$E$4,0),0)/100*8760/10^3</f>
        <v>51719.040000000001</v>
      </c>
      <c r="BU37" s="34">
        <f t="shared" si="6"/>
        <v>319821.239363998</v>
      </c>
      <c r="BV37" s="36"/>
      <c r="BW37" s="33" t="str">
        <f t="shared" si="7"/>
        <v>22100</v>
      </c>
      <c r="BX37" s="33" t="str">
        <f t="shared" si="8"/>
        <v>静岡市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4856736.4178995155</v>
      </c>
      <c r="BZ37" s="36"/>
      <c r="CA37" s="33" t="str">
        <f t="shared" si="9"/>
        <v>22100</v>
      </c>
      <c r="CB37" s="33" t="str">
        <f t="shared" si="10"/>
        <v>静岡市</v>
      </c>
      <c r="CC37" s="223">
        <f t="shared" si="11"/>
        <v>2.7890404713085515E-2</v>
      </c>
      <c r="CD37" s="223">
        <f t="shared" si="16"/>
        <v>2.6838560204256109E-2</v>
      </c>
      <c r="CE37" s="223">
        <f t="shared" si="17"/>
        <v>1.4314007188816385E-6</v>
      </c>
      <c r="CF37" s="223">
        <f t="shared" si="18"/>
        <v>4.71734556472157E-4</v>
      </c>
      <c r="CG37" s="223">
        <f t="shared" si="19"/>
        <v>0</v>
      </c>
      <c r="CH37" s="223">
        <f t="shared" si="20"/>
        <v>1.0648928735228318E-2</v>
      </c>
      <c r="CI37" s="223">
        <f t="shared" si="12"/>
        <v>6.5851059609760981E-2</v>
      </c>
      <c r="CK37" s="18" t="str">
        <f t="shared" si="13"/>
        <v>22100</v>
      </c>
      <c r="CL37" s="18" t="str">
        <f t="shared" si="14"/>
        <v>静岡市</v>
      </c>
      <c r="CM37" s="18">
        <f>VLOOKUP($CK37&amp;"_"&amp;$AZ$7,データシート1!$A:$BT,MATCH("ca_太陽光発電（10kW未満）",データシート1!$A$1:$BT$1,0),0)</f>
        <v>25400</v>
      </c>
      <c r="CN37" s="18">
        <f>VLOOKUP($CK37&amp;"_"&amp;$AZ$5,データシート1!$A:$BT,MATCH("ab_家庭",データシート1!$A$1:$BT$1,0),0)</f>
        <v>323095</v>
      </c>
      <c r="CO37" s="223">
        <f t="shared" si="15"/>
        <v>7.861464894226157E-2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12204</v>
      </c>
      <c r="AY38" s="18" t="str">
        <f>IF(IFERROR(比較地域マスタ!$Z31,"")=0,"",IFERROR(比較地域マスタ!$Z31,""))</f>
        <v>船橋市</v>
      </c>
      <c r="BC38" s="844" t="str">
        <f t="shared" si="0"/>
        <v>12204</v>
      </c>
      <c r="BD38" s="1031" t="str">
        <f t="shared" si="2"/>
        <v>船橋市</v>
      </c>
      <c r="BE38" s="34">
        <f>VLOOKUP($BC38&amp;"_"&amp;$AZ$7,データシート1!$A:$BT,MATCH("cb_"&amp;BE$12,データシート1!$A$1:$BT$1,0),0)</f>
        <v>46321.100000000355</v>
      </c>
      <c r="BF38" s="34">
        <f>VLOOKUP($BC38&amp;"_"&amp;$AZ$7,データシート1!$A:$BT,MATCH("cb_"&amp;BF$12,データシート1!$A$1:$BT$1,0),0)</f>
        <v>24914.400000000012</v>
      </c>
      <c r="BG38" s="34">
        <f>VLOOKUP($BC38&amp;"_"&amp;$AZ$7,データシート1!$A:$BT,MATCH("cb_"&amp;BG$12,データシート1!$A$1:$BT$1,0),0)</f>
        <v>3</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10253.972</v>
      </c>
      <c r="BK38" s="34">
        <f t="shared" si="3"/>
        <v>81492.472000000358</v>
      </c>
      <c r="BL38" s="36"/>
      <c r="BM38" s="844" t="str">
        <f t="shared" si="4"/>
        <v>12204</v>
      </c>
      <c r="BN38" s="1031" t="str">
        <f t="shared" si="5"/>
        <v>船橋市</v>
      </c>
      <c r="BO38" s="34">
        <f>BE38*VLOOKUP(BO$12,別紙!$B$4:$E$10,MATCH("設備利用率",別紙!$B$4:$E$4,0),0)/100*8760/10^3</f>
        <v>55590.878532000424</v>
      </c>
      <c r="BP38" s="34">
        <f>BF38*VLOOKUP(BP$12,別紙!$B$4:$E$10,MATCH("設備利用率",別紙!$B$4:$E$4,0),0)/100*8760/10^3</f>
        <v>32955.771744000012</v>
      </c>
      <c r="BQ38" s="34">
        <f>BG38*VLOOKUP(BQ$12,別紙!$B$4:$E$10,MATCH("設備利用率",別紙!$B$4:$E$4,0),0)/100*8760/10^3</f>
        <v>6.5174400000000006</v>
      </c>
      <c r="BR38" s="34">
        <f>BH38*VLOOKUP(BR$12,別紙!$B$4:$E$10,MATCH("設備利用率",別紙!$B$4:$E$4,0),0)/100*8760/10^3</f>
        <v>0</v>
      </c>
      <c r="BS38" s="34">
        <f>BI38*VLOOKUP(BS$12,別紙!$B$4:$E$10,MATCH("設備利用率",別紙!$B$4:$E$4,0),0)/100*8760/10^3</f>
        <v>0</v>
      </c>
      <c r="BT38" s="34">
        <f>BJ38*VLOOKUP(BT$12,別紙!$B$4:$E$10,MATCH("設備利用率",別紙!$B$4:$E$4,0),0)/100*8760/10^3</f>
        <v>71859.835776000007</v>
      </c>
      <c r="BU38" s="34">
        <f t="shared" si="6"/>
        <v>160413.00349200045</v>
      </c>
      <c r="BV38" s="36"/>
      <c r="BW38" s="33" t="str">
        <f t="shared" si="7"/>
        <v>12204</v>
      </c>
      <c r="BX38" s="33" t="str">
        <f t="shared" si="8"/>
        <v>船橋市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3332196.7543466231</v>
      </c>
      <c r="BZ38" s="36"/>
      <c r="CA38" s="33" t="str">
        <f t="shared" si="9"/>
        <v>12204</v>
      </c>
      <c r="CB38" s="33" t="str">
        <f t="shared" si="10"/>
        <v>船橋市</v>
      </c>
      <c r="CC38" s="223">
        <f t="shared" si="11"/>
        <v>1.66829520074065E-2</v>
      </c>
      <c r="CD38" s="223">
        <f t="shared" si="16"/>
        <v>9.8901037884427025E-3</v>
      </c>
      <c r="CE38" s="223">
        <f t="shared" si="17"/>
        <v>1.9558989100803981E-6</v>
      </c>
      <c r="CF38" s="223">
        <f t="shared" si="18"/>
        <v>0</v>
      </c>
      <c r="CG38" s="223">
        <f t="shared" si="19"/>
        <v>0</v>
      </c>
      <c r="CH38" s="223">
        <f t="shared" si="20"/>
        <v>2.1565303934188089E-2</v>
      </c>
      <c r="CI38" s="223">
        <f t="shared" si="12"/>
        <v>4.8140315628947376E-2</v>
      </c>
      <c r="CK38" s="18" t="str">
        <f t="shared" si="13"/>
        <v>12204</v>
      </c>
      <c r="CL38" s="18" t="str">
        <f t="shared" si="14"/>
        <v>船橋市</v>
      </c>
      <c r="CM38" s="18">
        <f>VLOOKUP($CK38&amp;"_"&amp;$AZ$7,データシート1!$A:$BT,MATCH("ca_太陽光発電（10kW未満）",データシート1!$A$1:$BT$1,0),0)</f>
        <v>11331</v>
      </c>
      <c r="CN38" s="18">
        <f>VLOOKUP($CK38&amp;"_"&amp;$AZ$5,データシート1!$A:$BT,MATCH("ab_家庭",データシート1!$A$1:$BT$1,0),0)</f>
        <v>315830</v>
      </c>
      <c r="CO38" s="223">
        <f t="shared" si="15"/>
        <v>3.5876895798372541E-2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11203</v>
      </c>
      <c r="AY39" s="18" t="str">
        <f>IF(IFERROR(比較地域マスタ!$Z32,"")=0,"",IFERROR(比較地域マスタ!$Z32,""))</f>
        <v>川口市</v>
      </c>
      <c r="BC39" s="844" t="str">
        <f t="shared" si="0"/>
        <v>11203</v>
      </c>
      <c r="BD39" s="1031" t="str">
        <f t="shared" si="2"/>
        <v>川口市</v>
      </c>
      <c r="BE39" s="34">
        <f>VLOOKUP($BC39&amp;"_"&amp;$AZ$7,データシート1!$A:$BT,MATCH("cb_"&amp;BE$12,データシート1!$A$1:$BT$1,0),0)</f>
        <v>41329.100000000442</v>
      </c>
      <c r="BF39" s="34">
        <f>VLOOKUP($BC39&amp;"_"&amp;$AZ$7,データシート1!$A:$BT,MATCH("cb_"&amp;BF$12,データシート1!$A$1:$BT$1,0),0)</f>
        <v>14557.800000000005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9640</v>
      </c>
      <c r="BK39" s="34">
        <f t="shared" si="3"/>
        <v>65526.900000000445</v>
      </c>
      <c r="BL39" s="36"/>
      <c r="BM39" s="844" t="str">
        <f t="shared" si="4"/>
        <v>11203</v>
      </c>
      <c r="BN39" s="1031" t="str">
        <f t="shared" si="5"/>
        <v>川口市</v>
      </c>
      <c r="BO39" s="34">
        <f>BE39*VLOOKUP(BO$12,別紙!$B$4:$E$10,MATCH("設備利用率",別紙!$B$4:$E$4,0),0)/100*8760/10^3</f>
        <v>49599.879492000531</v>
      </c>
      <c r="BP39" s="34">
        <f>BF39*VLOOKUP(BP$12,別紙!$B$4:$E$10,MATCH("設備利用率",別紙!$B$4:$E$4,0),0)/100*8760/10^3</f>
        <v>19256.475528000006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67557.119999999995</v>
      </c>
      <c r="BU39" s="34">
        <f t="shared" si="6"/>
        <v>136413.47502000054</v>
      </c>
      <c r="BV39" s="36"/>
      <c r="BW39" s="33" t="str">
        <f t="shared" si="7"/>
        <v>11203</v>
      </c>
      <c r="BX39" s="33" t="str">
        <f t="shared" si="8"/>
        <v>川口市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2546011.8882723516</v>
      </c>
      <c r="BZ39" s="36"/>
      <c r="CA39" s="33" t="str">
        <f t="shared" si="9"/>
        <v>11203</v>
      </c>
      <c r="CB39" s="33" t="str">
        <f t="shared" si="10"/>
        <v>川口市</v>
      </c>
      <c r="CC39" s="223">
        <f t="shared" si="11"/>
        <v>1.9481401371482812E-2</v>
      </c>
      <c r="CD39" s="223">
        <f t="shared" si="16"/>
        <v>7.5633879074566623E-3</v>
      </c>
      <c r="CE39" s="223">
        <f t="shared" si="17"/>
        <v>0</v>
      </c>
      <c r="CF39" s="223">
        <f t="shared" si="18"/>
        <v>0</v>
      </c>
      <c r="CG39" s="223">
        <f t="shared" si="19"/>
        <v>0</v>
      </c>
      <c r="CH39" s="223">
        <f t="shared" si="20"/>
        <v>2.6534487254826707E-2</v>
      </c>
      <c r="CI39" s="223">
        <f t="shared" si="12"/>
        <v>5.3579276533766186E-2</v>
      </c>
      <c r="CK39" s="18" t="str">
        <f t="shared" si="13"/>
        <v>11203</v>
      </c>
      <c r="CL39" s="18" t="str">
        <f t="shared" si="14"/>
        <v>川口市</v>
      </c>
      <c r="CM39" s="18">
        <f>VLOOKUP($CK39&amp;"_"&amp;$AZ$7,データシート1!$A:$BT,MATCH("ca_太陽光発電（10kW未満）",データシート1!$A$1:$BT$1,0),0)</f>
        <v>10457</v>
      </c>
      <c r="CN39" s="18">
        <f>VLOOKUP($CK39&amp;"_"&amp;$AZ$5,データシート1!$A:$BT,MATCH("ab_家庭",データシート1!$A$1:$BT$1,0),0)</f>
        <v>298203</v>
      </c>
      <c r="CO39" s="223">
        <f t="shared" si="15"/>
        <v>3.5066716297287422E-2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46201</v>
      </c>
      <c r="AY40" s="18" t="str">
        <f>IF(IFERROR(比較地域マスタ!$Z33,"")=0,"",IFERROR(比較地域マスタ!$Z33,""))</f>
        <v>鹿児島市</v>
      </c>
      <c r="BC40" s="844" t="str">
        <f t="shared" si="0"/>
        <v>46201</v>
      </c>
      <c r="BD40" s="1031" t="str">
        <f t="shared" si="2"/>
        <v>鹿児島市</v>
      </c>
      <c r="BE40" s="34">
        <f>VLOOKUP($BC40&amp;"_"&amp;$AZ$7,データシート1!$A:$BT,MATCH("cb_"&amp;BE$12,データシート1!$A$1:$BT$1,0),0)</f>
        <v>89563.568000000931</v>
      </c>
      <c r="BF40" s="34">
        <f>VLOOKUP($BC40&amp;"_"&amp;$AZ$7,データシート1!$A:$BT,MATCH("cb_"&amp;BF$12,データシート1!$A$1:$BT$1,0),0)</f>
        <v>175514.75999999963</v>
      </c>
      <c r="BG40" s="34">
        <f>VLOOKUP($BC40&amp;"_"&amp;$AZ$7,データシート1!$A:$BT,MATCH("cb_"&amp;BG$12,データシート1!$A$1:$BT$1,0),0)</f>
        <v>11720.7</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59215.862000000001</v>
      </c>
      <c r="BK40" s="34">
        <f t="shared" si="3"/>
        <v>336014.8900000006</v>
      </c>
      <c r="BL40" s="36"/>
      <c r="BM40" s="844" t="str">
        <f t="shared" si="4"/>
        <v>46201</v>
      </c>
      <c r="BN40" s="1031" t="str">
        <f t="shared" si="5"/>
        <v>鹿児島市</v>
      </c>
      <c r="BO40" s="34">
        <f>BE40*VLOOKUP(BO$12,別紙!$B$4:$E$10,MATCH("設備利用率",別紙!$B$4:$E$4,0),0)/100*8760/10^3</f>
        <v>107487.02922816112</v>
      </c>
      <c r="BP40" s="34">
        <f>BF40*VLOOKUP(BP$12,別紙!$B$4:$E$10,MATCH("設備利用率",別紙!$B$4:$E$4,0),0)/100*8760/10^3</f>
        <v>232163.90393759953</v>
      </c>
      <c r="BQ40" s="34">
        <f>BG40*VLOOKUP(BQ$12,別紙!$B$4:$E$10,MATCH("設備利用率",別紙!$B$4:$E$4,0),0)/100*8760/10^3</f>
        <v>25462.986336000002</v>
      </c>
      <c r="BR40" s="34">
        <f>BH40*VLOOKUP(BR$12,別紙!$B$4:$E$10,MATCH("設備利用率",別紙!$B$4:$E$4,0),0)/100*8760/10^3</f>
        <v>0</v>
      </c>
      <c r="BS40" s="34">
        <f>BI40*VLOOKUP(BS$12,別紙!$B$4:$E$10,MATCH("設備利用率",別紙!$B$4:$E$4,0),0)/100*8760/10^3</f>
        <v>0</v>
      </c>
      <c r="BT40" s="34">
        <f>BJ40*VLOOKUP(BT$12,別紙!$B$4:$E$10,MATCH("設備利用率",別紙!$B$4:$E$4,0),0)/100*8760/10^3</f>
        <v>414984.76089599996</v>
      </c>
      <c r="BU40" s="34">
        <f t="shared" si="6"/>
        <v>780098.68039776059</v>
      </c>
      <c r="BV40" s="36"/>
      <c r="BW40" s="33" t="str">
        <f t="shared" si="7"/>
        <v>46201</v>
      </c>
      <c r="BX40" s="33" t="str">
        <f t="shared" si="8"/>
        <v>鹿児島市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3320943.8812932214</v>
      </c>
      <c r="BZ40" s="36"/>
      <c r="CA40" s="33" t="str">
        <f t="shared" si="9"/>
        <v>46201</v>
      </c>
      <c r="CB40" s="33" t="str">
        <f t="shared" si="10"/>
        <v>鹿児島市</v>
      </c>
      <c r="CC40" s="223">
        <f t="shared" si="11"/>
        <v>3.2366409391508352E-2</v>
      </c>
      <c r="CD40" s="223">
        <f t="shared" si="16"/>
        <v>6.990901148476851E-2</v>
      </c>
      <c r="CE40" s="223">
        <f t="shared" si="17"/>
        <v>7.6673943451535725E-3</v>
      </c>
      <c r="CF40" s="223">
        <f t="shared" si="18"/>
        <v>0</v>
      </c>
      <c r="CG40" s="223">
        <f t="shared" si="19"/>
        <v>0</v>
      </c>
      <c r="CH40" s="223">
        <f t="shared" si="20"/>
        <v>0.12495988361429317</v>
      </c>
      <c r="CI40" s="223">
        <f t="shared" si="12"/>
        <v>0.23490269883572359</v>
      </c>
      <c r="CK40" s="18" t="str">
        <f t="shared" si="13"/>
        <v>46201</v>
      </c>
      <c r="CL40" s="18" t="str">
        <f t="shared" si="14"/>
        <v>鹿児島市</v>
      </c>
      <c r="CM40" s="18">
        <f>VLOOKUP($CK40&amp;"_"&amp;$AZ$7,データシート1!$A:$BT,MATCH("ca_太陽光発電（10kW未満）",データシート1!$A$1:$BT$1,0),0)</f>
        <v>19351</v>
      </c>
      <c r="CN40" s="18">
        <f>VLOOKUP($CK40&amp;"_"&amp;$AZ$5,データシート1!$A:$BT,MATCH("ab_家庭",データシート1!$A$1:$BT$1,0),0)</f>
        <v>302529</v>
      </c>
      <c r="CO40" s="223">
        <f t="shared" si="15"/>
        <v>6.3964115836828872E-2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13119</v>
      </c>
      <c r="AY41" s="18" t="str">
        <f>IF(IFERROR(比較地域マスタ!$Z34,"")=0,"",IFERROR(比較地域マスタ!$Z34,""))</f>
        <v>板橋区</v>
      </c>
      <c r="BC41" s="844" t="str">
        <f t="shared" si="0"/>
        <v>13119</v>
      </c>
      <c r="BD41" s="1031" t="str">
        <f t="shared" si="2"/>
        <v>板橋区</v>
      </c>
      <c r="BE41" s="34">
        <f>VLOOKUP($BC41&amp;"_"&amp;$AZ$7,データシート1!$A:$BT,MATCH("cb_"&amp;BE$12,データシート1!$A$1:$BT$1,0),0)</f>
        <v>13131.399999999983</v>
      </c>
      <c r="BF41" s="34">
        <f>VLOOKUP($BC41&amp;"_"&amp;$AZ$7,データシート1!$A:$BT,MATCH("cb_"&amp;BF$12,データシート1!$A$1:$BT$1,0),0)</f>
        <v>4240.2999999999965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6903.6</v>
      </c>
      <c r="BK41" s="34">
        <f t="shared" si="3"/>
        <v>24275.299999999981</v>
      </c>
      <c r="BL41" s="36"/>
      <c r="BM41" s="844" t="str">
        <f t="shared" si="4"/>
        <v>13119</v>
      </c>
      <c r="BN41" s="1031" t="str">
        <f t="shared" si="5"/>
        <v>板橋区</v>
      </c>
      <c r="BO41" s="34">
        <f>BE41*VLOOKUP(BO$12,別紙!$B$4:$E$10,MATCH("設備利用率",別紙!$B$4:$E$4,0),0)/100*8760/10^3</f>
        <v>15759.255767999979</v>
      </c>
      <c r="BP41" s="34">
        <f>BF41*VLOOKUP(BP$12,別紙!$B$4:$E$10,MATCH("設備利用率",別紙!$B$4:$E$4,0),0)/100*8760/10^3</f>
        <v>5608.8992279999957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48380.428800000002</v>
      </c>
      <c r="BU41" s="34">
        <f t="shared" si="6"/>
        <v>69748.583795999977</v>
      </c>
      <c r="BV41" s="36"/>
      <c r="BW41" s="33" t="str">
        <f t="shared" si="7"/>
        <v>13119</v>
      </c>
      <c r="BX41" s="33" t="str">
        <f t="shared" si="8"/>
        <v>板橋区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2459229.9505193881</v>
      </c>
      <c r="BZ41" s="36"/>
      <c r="CA41" s="33" t="str">
        <f t="shared" si="9"/>
        <v>13119</v>
      </c>
      <c r="CB41" s="33" t="str">
        <f t="shared" si="10"/>
        <v>板橋区</v>
      </c>
      <c r="CC41" s="223">
        <f t="shared" si="11"/>
        <v>6.4082074816434438E-3</v>
      </c>
      <c r="CD41" s="223">
        <f t="shared" si="16"/>
        <v>2.2807542770920627E-3</v>
      </c>
      <c r="CE41" s="223">
        <f t="shared" si="17"/>
        <v>0</v>
      </c>
      <c r="CF41" s="223">
        <f t="shared" si="18"/>
        <v>0</v>
      </c>
      <c r="CG41" s="223">
        <f t="shared" si="19"/>
        <v>0</v>
      </c>
      <c r="CH41" s="223">
        <f t="shared" si="20"/>
        <v>1.9672999180000261E-2</v>
      </c>
      <c r="CI41" s="223">
        <f t="shared" si="12"/>
        <v>2.8361960938735768E-2</v>
      </c>
      <c r="CK41" s="18" t="str">
        <f t="shared" si="13"/>
        <v>13119</v>
      </c>
      <c r="CL41" s="18" t="str">
        <f t="shared" si="14"/>
        <v>板橋区</v>
      </c>
      <c r="CM41" s="18">
        <f>VLOOKUP($CK41&amp;"_"&amp;$AZ$7,データシート1!$A:$BT,MATCH("ca_太陽光発電（10kW未満）",データシート1!$A$1:$BT$1,0),0)</f>
        <v>3376</v>
      </c>
      <c r="CN41" s="18">
        <f>VLOOKUP($CK41&amp;"_"&amp;$AZ$5,データシート1!$A:$BT,MATCH("ab_家庭",データシート1!$A$1:$BT$1,0),0)</f>
        <v>320619</v>
      </c>
      <c r="CO41" s="223">
        <f t="shared" si="15"/>
        <v>1.0529631743595981E-2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さいたま市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11100</v>
      </c>
      <c r="G3" s="1044" t="s">
        <v>1559</v>
      </c>
      <c r="H3" s="1044" t="s">
        <v>179</v>
      </c>
      <c r="I3" s="1044" t="s">
        <v>180</v>
      </c>
      <c r="J3" s="1044" t="s">
        <v>181</v>
      </c>
      <c r="K3" s="1044" t="s">
        <v>182</v>
      </c>
      <c r="L3" s="1044" t="s">
        <v>155</v>
      </c>
      <c r="M3" s="1044" t="s">
        <v>156</v>
      </c>
      <c r="N3" s="1046" t="s">
        <v>183</v>
      </c>
      <c r="O3" s="1046" t="s">
        <v>512</v>
      </c>
      <c r="P3" s="1046" t="s">
        <v>513</v>
      </c>
      <c r="Q3" s="1046" t="s">
        <v>247</v>
      </c>
      <c r="R3" s="1044" t="s">
        <v>1559</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2279</v>
      </c>
      <c r="H6" s="1047" t="s">
        <v>2280</v>
      </c>
      <c r="I6" s="1047" t="s">
        <v>2281</v>
      </c>
      <c r="J6" s="1048" t="s">
        <v>518</v>
      </c>
      <c r="K6" s="1048" t="s">
        <v>519</v>
      </c>
      <c r="L6" s="1048" t="s">
        <v>2282</v>
      </c>
      <c r="M6" s="1048" t="s">
        <v>2283</v>
      </c>
      <c r="N6" s="1047" t="s">
        <v>2284</v>
      </c>
      <c r="O6" s="1047" t="s">
        <v>2285</v>
      </c>
      <c r="P6" s="1047" t="s">
        <v>2286</v>
      </c>
      <c r="Q6" s="1049" t="s">
        <v>2287</v>
      </c>
      <c r="R6" s="1047" t="s">
        <v>2279</v>
      </c>
      <c r="S6" s="1047" t="s">
        <v>2280</v>
      </c>
      <c r="T6" s="1047" t="s">
        <v>2281</v>
      </c>
      <c r="U6" s="1048" t="s">
        <v>518</v>
      </c>
      <c r="V6" s="1048" t="s">
        <v>519</v>
      </c>
      <c r="W6" s="1048" t="s">
        <v>2282</v>
      </c>
      <c r="X6" s="1048" t="s">
        <v>2283</v>
      </c>
      <c r="Y6" s="1047" t="s">
        <v>2284</v>
      </c>
      <c r="Z6" s="1047" t="s">
        <v>2285</v>
      </c>
      <c r="AA6" s="1047" t="s">
        <v>2286</v>
      </c>
      <c r="AB6" s="1050" t="s">
        <v>2287</v>
      </c>
      <c r="AC6" s="697"/>
    </row>
    <row r="7" spans="2:30" s="21" customFormat="1" ht="20.45" customHeight="1" thickTop="1">
      <c r="B7" s="1157" t="s">
        <v>112</v>
      </c>
      <c r="C7" s="1158"/>
      <c r="D7" s="1159"/>
      <c r="E7" s="698"/>
      <c r="F7" s="699"/>
      <c r="G7" s="700">
        <f t="shared" ref="G7:AB7" si="0">SUM(G8:G13)</f>
        <v>72</v>
      </c>
      <c r="H7" s="701">
        <f t="shared" si="0"/>
        <v>73</v>
      </c>
      <c r="I7" s="701">
        <f t="shared" si="0"/>
        <v>71</v>
      </c>
      <c r="J7" s="701">
        <f t="shared" si="0"/>
        <v>76</v>
      </c>
      <c r="K7" s="702">
        <f t="shared" si="0"/>
        <v>76</v>
      </c>
      <c r="L7" s="702">
        <f t="shared" si="0"/>
        <v>84</v>
      </c>
      <c r="M7" s="702">
        <f t="shared" si="0"/>
        <v>80</v>
      </c>
      <c r="N7" s="702">
        <f t="shared" si="0"/>
        <v>82</v>
      </c>
      <c r="O7" s="702">
        <f>SUM(O8:O13)</f>
        <v>80</v>
      </c>
      <c r="P7" s="702">
        <f t="shared" si="0"/>
        <v>78</v>
      </c>
      <c r="Q7" s="703">
        <f>SUM(Q8:Q13)</f>
        <v>74</v>
      </c>
      <c r="R7" s="909">
        <f t="shared" si="0"/>
        <v>588.404</v>
      </c>
      <c r="S7" s="910">
        <f t="shared" si="0"/>
        <v>634.92499999999995</v>
      </c>
      <c r="T7" s="910">
        <f t="shared" si="0"/>
        <v>679.73800000000006</v>
      </c>
      <c r="U7" s="910">
        <f t="shared" si="0"/>
        <v>690.4033300000001</v>
      </c>
      <c r="V7" s="910">
        <f t="shared" si="0"/>
        <v>752.10399999999993</v>
      </c>
      <c r="W7" s="910">
        <f t="shared" si="0"/>
        <v>750.05766999999992</v>
      </c>
      <c r="X7" s="910">
        <f t="shared" si="0"/>
        <v>568.52300000000002</v>
      </c>
      <c r="Y7" s="910">
        <f t="shared" si="0"/>
        <v>755.97299999999996</v>
      </c>
      <c r="Z7" s="910">
        <f>SUM(Z8:Z13)</f>
        <v>726.31999999999994</v>
      </c>
      <c r="AA7" s="910">
        <f>SUM(AA8:AA13)</f>
        <v>692.49900000000002</v>
      </c>
      <c r="AB7" s="911">
        <f t="shared" si="0"/>
        <v>720.26900000000001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1</v>
      </c>
      <c r="M9" s="715">
        <f>VLOOKUP($D$3&amp;"_"&amp;M$3,データシート1!$A:$BU,MATCH($G$2&amp;"_"&amp;$C9,データシート1!$A$1:$BU$1,0),0)</f>
        <v>0</v>
      </c>
      <c r="N9" s="715">
        <f>VLOOKUP($D$3&amp;"_"&amp;N$3,データシート1!$A:$BU,MATCH($G$2&amp;"_"&amp;$C9,データシート1!$A$1:$BU$1,0),0)</f>
        <v>1</v>
      </c>
      <c r="O9" s="715">
        <f>VLOOKUP($D$3&amp;"_"&amp;O$3,データシート1!$A:$BU,MATCH($G$2&amp;"_"&amp;$C9,データシート1!$A$1:$BU$1,0),0)</f>
        <v>1</v>
      </c>
      <c r="P9" s="715">
        <f>VLOOKUP($D$3&amp;"_"&amp;P$3,データシート1!$A:$BU,MATCH($G$2&amp;"_"&amp;$C9,データシート1!$A$1:$BU$1,0),0)</f>
        <v>1</v>
      </c>
      <c r="Q9" s="716">
        <f>VLOOKUP($D$3&amp;"_"&amp;Q$3,データシート1!$A:$BU,MATCH($G$2&amp;"_"&amp;$C9,データシート1!$A$1:$BU$1,0),0)</f>
        <v>1</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4.3019999999999996</v>
      </c>
      <c r="X9" s="916">
        <f>VLOOKUP($D$3&amp;"_"&amp;X$3,データシート1!$A:$BU,MATCH($R$2&amp;"_"&amp;$C9,データシート1!$A$1:$BU$1,0),0)</f>
        <v>0</v>
      </c>
      <c r="Y9" s="916">
        <f>VLOOKUP($D$3&amp;"_"&amp;Y$3,データシート1!$A:$BU,MATCH($R$2&amp;"_"&amp;$C9,データシート1!$A$1:$BU$1,0),0)</f>
        <v>3.8959999999999999</v>
      </c>
      <c r="Z9" s="916">
        <f>VLOOKUP($D$3&amp;"_"&amp;Z$3,データシート1!$A:$BU,MATCH($R$2&amp;"_"&amp;$C9,データシート1!$A$1:$BU$1,0),0)</f>
        <v>4.2480000000000002</v>
      </c>
      <c r="AA9" s="916">
        <f>VLOOKUP($D$3&amp;"_"&amp;AA$3,データシート1!$A:$BU,MATCH($R$2&amp;"_"&amp;$C9,データシート1!$A$1:$BU$1,0),0)</f>
        <v>4.1550000000000002</v>
      </c>
      <c r="AB9" s="917">
        <f>VLOOKUP($D$3&amp;"_"&amp;AB$3,データシート1!$A:$BU,MATCH($R$2&amp;"_"&amp;$C9,データシート1!$A$1:$BU$1,0),0)</f>
        <v>3.75</v>
      </c>
    </row>
    <row r="10" spans="2:30" s="21" customFormat="1" ht="20.45" customHeight="1">
      <c r="B10" s="704"/>
      <c r="C10" s="711" t="s">
        <v>116</v>
      </c>
      <c r="D10" s="712"/>
      <c r="E10" s="711"/>
      <c r="F10" s="712"/>
      <c r="G10" s="713">
        <f>VLOOKUP($D$3&amp;"_"&amp;G$3,データシート1!$A:$BU,MATCH($G$2&amp;"_"&amp;$C10,データシート1!$A$1:$BU$1,0),0)</f>
        <v>25</v>
      </c>
      <c r="H10" s="714">
        <f>VLOOKUP($D$3&amp;"_"&amp;H$3,データシート1!$A:$BU,MATCH($G$2&amp;"_"&amp;$C10,データシート1!$A$1:$BU$1,0),0)</f>
        <v>24</v>
      </c>
      <c r="I10" s="714">
        <f>VLOOKUP($D$3&amp;"_"&amp;I$3,データシート1!$A:$BU,MATCH($G$2&amp;"_"&amp;$C10,データシート1!$A$1:$BU$1,0),0)</f>
        <v>22</v>
      </c>
      <c r="J10" s="714">
        <f>VLOOKUP($D$3&amp;"_"&amp;J$3,データシート1!$A:$BU,MATCH($G$2&amp;"_"&amp;$C10,データシート1!$A$1:$BU$1,0),0)</f>
        <v>24</v>
      </c>
      <c r="K10" s="715">
        <f>VLOOKUP($D$3&amp;"_"&amp;K$3,データシート1!$A:$BU,MATCH($G$2&amp;"_"&amp;$C10,データシート1!$A$1:$BU$1,0),0)</f>
        <v>26</v>
      </c>
      <c r="L10" s="715">
        <f>VLOOKUP($D$3&amp;"_"&amp;L$3,データシート1!$A:$BU,MATCH($G$2&amp;"_"&amp;$C10,データシート1!$A$1:$BU$1,0),0)</f>
        <v>26</v>
      </c>
      <c r="M10" s="715">
        <f>VLOOKUP($D$3&amp;"_"&amp;M$3,データシート1!$A:$BU,MATCH($G$2&amp;"_"&amp;$C10,データシート1!$A$1:$BU$1,0),0)</f>
        <v>28</v>
      </c>
      <c r="N10" s="715">
        <f>VLOOKUP($D$3&amp;"_"&amp;N$3,データシート1!$A:$BU,MATCH($G$2&amp;"_"&amp;$C10,データシート1!$A$1:$BU$1,0),0)</f>
        <v>26</v>
      </c>
      <c r="O10" s="715">
        <f>VLOOKUP($D$3&amp;"_"&amp;O$3,データシート1!$A:$BU,MATCH($G$2&amp;"_"&amp;$C10,データシート1!$A$1:$BU$1,0),0)</f>
        <v>24</v>
      </c>
      <c r="P10" s="715">
        <f>VLOOKUP($D$3&amp;"_"&amp;P$3,データシート1!$A:$BU,MATCH($G$2&amp;"_"&amp;$C10,データシート1!$A$1:$BU$1,0),0)</f>
        <v>22</v>
      </c>
      <c r="Q10" s="716">
        <f>VLOOKUP($D$3&amp;"_"&amp;Q$3,データシート1!$A:$BU,MATCH($G$2&amp;"_"&amp;$C10,データシート1!$A$1:$BU$1,0),0)</f>
        <v>22</v>
      </c>
      <c r="R10" s="915">
        <f>VLOOKUP($D$3&amp;"_"&amp;R$3,データシート1!$A:$BU,MATCH($R$2&amp;"_"&amp;$C10,データシート1!$A$1:$BU$1,0),0)</f>
        <v>219.898</v>
      </c>
      <c r="S10" s="916">
        <f>VLOOKUP($D$3&amp;"_"&amp;S$3,データシート1!$A:$BU,MATCH($R$2&amp;"_"&amp;$C10,データシート1!$A$1:$BU$1,0),0)</f>
        <v>216.911</v>
      </c>
      <c r="T10" s="916">
        <f>VLOOKUP($D$3&amp;"_"&amp;T$3,データシート1!$A:$BU,MATCH($R$2&amp;"_"&amp;$C10,データシート1!$A$1:$BU$1,0),0)</f>
        <v>243.59100000000001</v>
      </c>
      <c r="U10" s="916">
        <f>VLOOKUP($D$3&amp;"_"&amp;U$3,データシート1!$A:$BU,MATCH($R$2&amp;"_"&amp;$C10,データシート1!$A$1:$BU$1,0),0)</f>
        <v>246.81700000000001</v>
      </c>
      <c r="V10" s="916">
        <f>VLOOKUP($D$3&amp;"_"&amp;V$3,データシート1!$A:$BU,MATCH($R$2&amp;"_"&amp;$C10,データシート1!$A$1:$BU$1,0),0)</f>
        <v>240.477</v>
      </c>
      <c r="W10" s="916">
        <f>VLOOKUP($D$3&amp;"_"&amp;W$3,データシート1!$A:$BU,MATCH($R$2&amp;"_"&amp;$C10,データシート1!$A$1:$BU$1,0),0)</f>
        <v>219.87100000000001</v>
      </c>
      <c r="X10" s="916">
        <f>VLOOKUP($D$3&amp;"_"&amp;X$3,データシート1!$A:$BU,MATCH($R$2&amp;"_"&amp;$C10,データシート1!$A$1:$BU$1,0),0)</f>
        <v>250.20599999999999</v>
      </c>
      <c r="Y10" s="916">
        <f>VLOOKUP($D$3&amp;"_"&amp;Y$3,データシート1!$A:$BU,MATCH($R$2&amp;"_"&amp;$C10,データシート1!$A$1:$BU$1,0),0)</f>
        <v>244.58099999999999</v>
      </c>
      <c r="Z10" s="916">
        <f>VLOOKUP($D$3&amp;"_"&amp;Z$3,データシート1!$A:$BU,MATCH($R$2&amp;"_"&amp;$C10,データシート1!$A$1:$BU$1,0),0)</f>
        <v>228.97</v>
      </c>
      <c r="AA10" s="916">
        <f>VLOOKUP($D$3&amp;"_"&amp;AA$3,データシート1!$A:$BU,MATCH($R$2&amp;"_"&amp;$C10,データシート1!$A$1:$BU$1,0),0)</f>
        <v>201.58199999999999</v>
      </c>
      <c r="AB10" s="917">
        <f>VLOOKUP($D$3&amp;"_"&amp;AB$3,データシート1!$A:$BU,MATCH($R$2&amp;"_"&amp;$C10,データシート1!$A$1:$BU$1,0),0)</f>
        <v>213.58600000000001</v>
      </c>
    </row>
    <row r="11" spans="2:30" s="21" customFormat="1" ht="20.45" customHeight="1">
      <c r="B11" s="704"/>
      <c r="C11" s="711" t="s">
        <v>520</v>
      </c>
      <c r="D11" s="712"/>
      <c r="E11" s="711"/>
      <c r="F11" s="712"/>
      <c r="G11" s="713">
        <f>VLOOKUP($D$3&amp;"_"&amp;G$3,データシート1!$A:$BU,MATCH($G$2&amp;"_"&amp;$C11,データシート1!$A$1:$BU$1,0),0)</f>
        <v>46</v>
      </c>
      <c r="H11" s="714">
        <f>VLOOKUP($D$3&amp;"_"&amp;H$3,データシート1!$A:$BU,MATCH($G$2&amp;"_"&amp;$C11,データシート1!$A$1:$BU$1,0),0)</f>
        <v>48</v>
      </c>
      <c r="I11" s="714">
        <f>VLOOKUP($D$3&amp;"_"&amp;I$3,データシート1!$A:$BU,MATCH($G$2&amp;"_"&amp;$C11,データシート1!$A$1:$BU$1,0),0)</f>
        <v>48</v>
      </c>
      <c r="J11" s="714">
        <f>VLOOKUP($D$3&amp;"_"&amp;J$3,データシート1!$A:$BU,MATCH($G$2&amp;"_"&amp;$C11,データシート1!$A$1:$BU$1,0),0)</f>
        <v>51</v>
      </c>
      <c r="K11" s="715">
        <f>VLOOKUP($D$3&amp;"_"&amp;K$3,データシート1!$A:$BU,MATCH($G$2&amp;"_"&amp;$C11,データシート1!$A$1:$BU$1,0),0)</f>
        <v>49</v>
      </c>
      <c r="L11" s="715">
        <f>VLOOKUP($D$3&amp;"_"&amp;L$3,データシート1!$A:$BU,MATCH($G$2&amp;"_"&amp;$C11,データシート1!$A$1:$BU$1,0),0)</f>
        <v>56</v>
      </c>
      <c r="M11" s="715">
        <f>VLOOKUP($D$3&amp;"_"&amp;M$3,データシート1!$A:$BU,MATCH($G$2&amp;"_"&amp;$C11,データシート1!$A$1:$BU$1,0),0)</f>
        <v>51</v>
      </c>
      <c r="N11" s="715">
        <f>VLOOKUP($D$3&amp;"_"&amp;N$3,データシート1!$A:$BU,MATCH($G$2&amp;"_"&amp;$C11,データシート1!$A$1:$BU$1,0),0)</f>
        <v>54</v>
      </c>
      <c r="O11" s="715">
        <f>VLOOKUP($D$3&amp;"_"&amp;O$3,データシート1!$A:$BU,MATCH($G$2&amp;"_"&amp;$C11,データシート1!$A$1:$BU$1,0),0)</f>
        <v>54</v>
      </c>
      <c r="P11" s="715">
        <f>VLOOKUP($D$3&amp;"_"&amp;P$3,データシート1!$A:$BU,MATCH($G$2&amp;"_"&amp;$C11,データシート1!$A$1:$BU$1,0),0)</f>
        <v>54</v>
      </c>
      <c r="Q11" s="716">
        <f>VLOOKUP($D$3&amp;"_"&amp;Q$3,データシート1!$A:$BU,MATCH($G$2&amp;"_"&amp;$C11,データシート1!$A$1:$BU$1,0),0)</f>
        <v>50</v>
      </c>
      <c r="R11" s="915">
        <f>VLOOKUP($D$3&amp;"_"&amp;R$3,データシート1!$A:$BU,MATCH($R$2&amp;"_"&amp;$C11,データシート1!$A$1:$BU$1,0),0)</f>
        <v>365.13499999999999</v>
      </c>
      <c r="S11" s="916">
        <f>VLOOKUP($D$3&amp;"_"&amp;S$3,データシート1!$A:$BU,MATCH($R$2&amp;"_"&amp;$C11,データシート1!$A$1:$BU$1,0),0)</f>
        <v>415.31399999999996</v>
      </c>
      <c r="T11" s="916">
        <f>VLOOKUP($D$3&amp;"_"&amp;T$3,データシート1!$A:$BU,MATCH($R$2&amp;"_"&amp;$C11,データシート1!$A$1:$BU$1,0),0)</f>
        <v>433.125</v>
      </c>
      <c r="U11" s="916">
        <f>VLOOKUP($D$3&amp;"_"&amp;U$3,データシート1!$A:$BU,MATCH($R$2&amp;"_"&amp;$C11,データシート1!$A$1:$BU$1,0),0)</f>
        <v>440.86233000000004</v>
      </c>
      <c r="V11" s="916">
        <f>VLOOKUP($D$3&amp;"_"&amp;V$3,データシート1!$A:$BU,MATCH($R$2&amp;"_"&amp;$C11,データシート1!$A$1:$BU$1,0),0)</f>
        <v>511.54399999999998</v>
      </c>
      <c r="W11" s="916">
        <f>VLOOKUP($D$3&amp;"_"&amp;W$3,データシート1!$A:$BU,MATCH($R$2&amp;"_"&amp;$C11,データシート1!$A$1:$BU$1,0),0)</f>
        <v>523.53766999999993</v>
      </c>
      <c r="X11" s="916">
        <f>VLOOKUP($D$3&amp;"_"&amp;X$3,データシート1!$A:$BU,MATCH($R$2&amp;"_"&amp;$C11,データシート1!$A$1:$BU$1,0),0)</f>
        <v>315.97199999999998</v>
      </c>
      <c r="Y11" s="916">
        <f>VLOOKUP($D$3&amp;"_"&amp;Y$3,データシート1!$A:$BU,MATCH($R$2&amp;"_"&amp;$C11,データシート1!$A$1:$BU$1,0),0)</f>
        <v>503.96699999999998</v>
      </c>
      <c r="Z11" s="916">
        <f>VLOOKUP($D$3&amp;"_"&amp;Z$3,データシート1!$A:$BU,MATCH($R$2&amp;"_"&amp;$C11,データシート1!$A$1:$BU$1,0),0)</f>
        <v>491.46199999999999</v>
      </c>
      <c r="AA11" s="916">
        <f>VLOOKUP($D$3&amp;"_"&amp;AA$3,データシート1!$A:$BU,MATCH($R$2&amp;"_"&amp;$C11,データシート1!$A$1:$BU$1,0),0)</f>
        <v>485.495</v>
      </c>
      <c r="AB11" s="917">
        <f>VLOOKUP($D$3&amp;"_"&amp;AB$3,データシート1!$A:$BU,MATCH($R$2&amp;"_"&amp;$C11,データシート1!$A$1:$BU$1,0),0)</f>
        <v>500.65300000000002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3.371</v>
      </c>
      <c r="S12" s="919">
        <f>VLOOKUP($D$3&amp;"_"&amp;S$3,データシート1!$A:$BU,MATCH($R$2&amp;"_"&amp;$C12,データシート1!$A$1:$BU$1,0),0)</f>
        <v>2.7</v>
      </c>
      <c r="T12" s="919">
        <f>VLOOKUP($D$3&amp;"_"&amp;T$3,データシート1!$A:$BU,MATCH($R$2&amp;"_"&amp;$C12,データシート1!$A$1:$BU$1,0),0)</f>
        <v>3.0219999999999998</v>
      </c>
      <c r="U12" s="919">
        <f>VLOOKUP($D$3&amp;"_"&amp;U$3,データシート1!$A:$BU,MATCH($R$2&amp;"_"&amp;$C12,データシート1!$A$1:$BU$1,0),0)</f>
        <v>2.7240000000000002</v>
      </c>
      <c r="V12" s="919">
        <f>VLOOKUP($D$3&amp;"_"&amp;V$3,データシート1!$A:$BU,MATCH($R$2&amp;"_"&amp;$C12,データシート1!$A$1:$BU$1,0),0)</f>
        <v>8.3000000000000004E-2</v>
      </c>
      <c r="W12" s="919">
        <f>VLOOKUP($D$3&amp;"_"&amp;W$3,データシート1!$A:$BU,MATCH($R$2&amp;"_"&amp;$C12,データシート1!$A$1:$BU$1,0),0)</f>
        <v>2.347</v>
      </c>
      <c r="X12" s="919">
        <f>VLOOKUP($D$3&amp;"_"&amp;X$3,データシート1!$A:$BU,MATCH($R$2&amp;"_"&amp;$C12,データシート1!$A$1:$BU$1,0),0)</f>
        <v>2.3450000000000002</v>
      </c>
      <c r="Y12" s="919">
        <f>VLOOKUP($D$3&amp;"_"&amp;Y$3,データシート1!$A:$BU,MATCH($R$2&amp;"_"&amp;$C12,データシート1!$A$1:$BU$1,0),0)</f>
        <v>3.5289999999999999</v>
      </c>
      <c r="Z12" s="919">
        <f>VLOOKUP($D$3&amp;"_"&amp;Z$3,データシート1!$A:$BU,MATCH($R$2&amp;"_"&amp;$C12,データシート1!$A$1:$BU$1,0),0)</f>
        <v>1.64</v>
      </c>
      <c r="AA12" s="919">
        <f>VLOOKUP($D$3&amp;"_"&amp;AA$3,データシート1!$A:$BU,MATCH($R$2&amp;"_"&amp;$C12,データシート1!$A$1:$BU$1,0),0)</f>
        <v>1.2669999999999999</v>
      </c>
      <c r="AB12" s="920">
        <f>VLOOKUP($D$3&amp;"_"&amp;AB$3,データシート1!$A:$BU,MATCH($R$2&amp;"_"&amp;$C12,データシート1!$A$1:$BU$1,0),0)</f>
        <v>2.2799999999999998</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1</v>
      </c>
      <c r="M22" s="735">
        <f>VLOOKUP($D$3&amp;"_"&amp;M$3,データシート2!$A:$SI,MATCH($G$2&amp;"_"&amp;$B22,データシート2!$A$1:$SI$1,0),0)</f>
        <v>0</v>
      </c>
      <c r="N22" s="735">
        <f>VLOOKUP($D$3&amp;"_"&amp;N$3,データシート2!$A:$SI,MATCH($G$2&amp;"_"&amp;$B22,データシート2!$A$1:$SI$1,0),0)</f>
        <v>1</v>
      </c>
      <c r="O22" s="735">
        <f>VLOOKUP($D$3&amp;"_"&amp;O$3,データシート2!$A:$SI,MATCH($G$2&amp;"_"&amp;$B22,データシート2!$A$1:$SI$1,0),0)</f>
        <v>1</v>
      </c>
      <c r="P22" s="735">
        <f>VLOOKUP($D$3&amp;"_"&amp;P$3,データシート2!$A:$SI,MATCH($G$2&amp;"_"&amp;$B22,データシート2!$A$1:$SI$1,0),0)</f>
        <v>1</v>
      </c>
      <c r="Q22" s="736">
        <f>VLOOKUP($D$3&amp;"_"&amp;Q$3,データシート2!$A:$SI,MATCH($G$2&amp;"_"&amp;$B22,データシート2!$A$1:$SI$1,0),0)</f>
        <v>1</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4.3019999999999996</v>
      </c>
      <c r="X22" s="925">
        <f>VLOOKUP($D$3&amp;"_"&amp;X$3,データシート2!$A:$SI,MATCH($R$2&amp;"_"&amp;$B22,データシート2!$A$1:$SI$1,0),0)</f>
        <v>0</v>
      </c>
      <c r="Y22" s="925">
        <f>VLOOKUP($D$3&amp;"_"&amp;Y$3,データシート2!$A:$SI,MATCH($R$2&amp;"_"&amp;$B22,データシート2!$A$1:$SI$1,0),0)</f>
        <v>3.8959999999999999</v>
      </c>
      <c r="Z22" s="925">
        <f>VLOOKUP($D$3&amp;"_"&amp;Z$3,データシート2!$A:$SI,MATCH($R$2&amp;"_"&amp;$B22,データシート2!$A$1:$SI$1,0),0)</f>
        <v>4.2480000000000002</v>
      </c>
      <c r="AA22" s="925">
        <f>VLOOKUP($D$3&amp;"_"&amp;AA$3,データシート2!$A:$SI,MATCH($R$2&amp;"_"&amp;$B22,データシート2!$A$1:$SI$1,0),0)</f>
        <v>4.1550000000000002</v>
      </c>
      <c r="AB22" s="926">
        <f>VLOOKUP($D$3&amp;"_"&amp;AB$3,データシート2!$A:$SI,MATCH($R$2&amp;"_"&amp;$B22,データシート2!$A$1:$SI$1,0),0)</f>
        <v>3.75</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1</v>
      </c>
      <c r="M23" s="743">
        <f>VLOOKUP($D$3&amp;"_"&amp;M$3,データシート2!$A:$SI,MATCH($G$2&amp;"_"&amp;$C23,データシート2!$A$1:$SI$1,0),0)</f>
        <v>0</v>
      </c>
      <c r="N23" s="743">
        <f>VLOOKUP($D$3&amp;"_"&amp;N$3,データシート2!$A:$SI,MATCH($G$2&amp;"_"&amp;$C23,データシート2!$A$1:$SI$1,0),0)</f>
        <v>1</v>
      </c>
      <c r="O23" s="743">
        <f>VLOOKUP($D$3&amp;"_"&amp;O$3,データシート2!$A:$SI,MATCH($G$2&amp;"_"&amp;$C23,データシート2!$A$1:$SI$1,0),0)</f>
        <v>1</v>
      </c>
      <c r="P23" s="743">
        <f>VLOOKUP($D$3&amp;"_"&amp;P$3,データシート2!$A:$SI,MATCH($G$2&amp;"_"&amp;$C23,データシート2!$A$1:$SI$1,0),0)</f>
        <v>1</v>
      </c>
      <c r="Q23" s="744">
        <f>VLOOKUP($D$3&amp;"_"&amp;Q$3,データシート2!$A:$SI,MATCH($G$2&amp;"_"&amp;$C23,データシート2!$A$1:$SI$1,0),0)</f>
        <v>1</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4.3019999999999996</v>
      </c>
      <c r="X23" s="928">
        <f>VLOOKUP($D$3&amp;"_"&amp;X$3,データシート2!$A:$SI,MATCH($R$2&amp;"_"&amp;$C23,データシート2!$A$1:$SI$1,0),0)</f>
        <v>0</v>
      </c>
      <c r="Y23" s="928">
        <f>VLOOKUP($D$3&amp;"_"&amp;Y$3,データシート2!$A:$SI,MATCH($R$2&amp;"_"&amp;$C23,データシート2!$A$1:$SI$1,0),0)</f>
        <v>3.8959999999999999</v>
      </c>
      <c r="Z23" s="928">
        <f>VLOOKUP($D$3&amp;"_"&amp;Z$3,データシート2!$A:$SI,MATCH($R$2&amp;"_"&amp;$C23,データシート2!$A$1:$SI$1,0),0)</f>
        <v>4.2480000000000002</v>
      </c>
      <c r="AA23" s="928">
        <f>VLOOKUP($D$3&amp;"_"&amp;AA$3,データシート2!$A:$SI,MATCH($R$2&amp;"_"&amp;$C23,データシート2!$A$1:$SI$1,0),0)</f>
        <v>4.1550000000000002</v>
      </c>
      <c r="AB23" s="929">
        <f>VLOOKUP($D$3&amp;"_"&amp;AB$3,データシート2!$A:$SI,MATCH($R$2&amp;"_"&amp;$C23,データシート2!$A$1:$SI$1,0),0)</f>
        <v>3.75</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25</v>
      </c>
      <c r="H26" s="734">
        <f>VLOOKUP($D$3&amp;"_"&amp;H$3,データシート2!$A:$SI,MATCH($G$2&amp;"_"&amp;$B26,データシート2!$A$1:$SI$1,0),0)</f>
        <v>24</v>
      </c>
      <c r="I26" s="734">
        <f>VLOOKUP($D$3&amp;"_"&amp;I$3,データシート2!$A:$SI,MATCH($G$2&amp;"_"&amp;$B26,データシート2!$A$1:$SI$1,0),0)</f>
        <v>22</v>
      </c>
      <c r="J26" s="734">
        <f>VLOOKUP($D$3&amp;"_"&amp;J$3,データシート2!$A:$SI,MATCH($G$2&amp;"_"&amp;$B26,データシート2!$A$1:$SI$1,0),0)</f>
        <v>24</v>
      </c>
      <c r="K26" s="735">
        <f>VLOOKUP($D$3&amp;"_"&amp;K$3,データシート2!$A:$SI,MATCH($G$2&amp;"_"&amp;$B26,データシート2!$A$1:$SI$1,0),0)</f>
        <v>26</v>
      </c>
      <c r="L26" s="735">
        <f>VLOOKUP($D$3&amp;"_"&amp;L$3,データシート2!$A:$SI,MATCH($G$2&amp;"_"&amp;$B26,データシート2!$A$1:$SI$1,0),0)</f>
        <v>26</v>
      </c>
      <c r="M26" s="735">
        <f>VLOOKUP($D$3&amp;"_"&amp;M$3,データシート2!$A:$SI,MATCH($G$2&amp;"_"&amp;$B26,データシート2!$A$1:$SI$1,0),0)</f>
        <v>28</v>
      </c>
      <c r="N26" s="735">
        <f>VLOOKUP($D$3&amp;"_"&amp;N$3,データシート2!$A:$SI,MATCH($G$2&amp;"_"&amp;$B26,データシート2!$A$1:$SI$1,0),0)</f>
        <v>26</v>
      </c>
      <c r="O26" s="735">
        <f>VLOOKUP($D$3&amp;"_"&amp;O$3,データシート2!$A:$SI,MATCH($G$2&amp;"_"&amp;$B26,データシート2!$A$1:$SI$1,0),0)</f>
        <v>24</v>
      </c>
      <c r="P26" s="735">
        <f>VLOOKUP($D$3&amp;"_"&amp;P$3,データシート2!$A:$SI,MATCH($G$2&amp;"_"&amp;$B26,データシート2!$A$1:$SI$1,0),0)</f>
        <v>22</v>
      </c>
      <c r="Q26" s="736">
        <f>VLOOKUP($D$3&amp;"_"&amp;Q$3,データシート2!$A:$SI,MATCH($G$2&amp;"_"&amp;$B26,データシート2!$A$1:$SI$1,0),0)</f>
        <v>22</v>
      </c>
      <c r="R26" s="924">
        <f>VLOOKUP($D$3&amp;"_"&amp;R$3,データシート2!$A:$SI,MATCH($R$2&amp;"_"&amp;$B26,データシート2!$A$1:$SI$1,0),0)</f>
        <v>219.898</v>
      </c>
      <c r="S26" s="925">
        <f>VLOOKUP($D$3&amp;"_"&amp;S$3,データシート2!$A:$SI,MATCH($R$2&amp;"_"&amp;$B26,データシート2!$A$1:$SI$1,0),0)</f>
        <v>216.911</v>
      </c>
      <c r="T26" s="925">
        <f>VLOOKUP($D$3&amp;"_"&amp;T$3,データシート2!$A:$SI,MATCH($R$2&amp;"_"&amp;$B26,データシート2!$A$1:$SI$1,0),0)</f>
        <v>243.59100000000001</v>
      </c>
      <c r="U26" s="925">
        <f>VLOOKUP($D$3&amp;"_"&amp;U$3,データシート2!$A:$SI,MATCH($R$2&amp;"_"&amp;$B26,データシート2!$A$1:$SI$1,0),0)</f>
        <v>246.81700000000001</v>
      </c>
      <c r="V26" s="925">
        <f>VLOOKUP($D$3&amp;"_"&amp;V$3,データシート2!$A:$SI,MATCH($R$2&amp;"_"&amp;$B26,データシート2!$A$1:$SI$1,0),0)</f>
        <v>240.477</v>
      </c>
      <c r="W26" s="925">
        <f>VLOOKUP($D$3&amp;"_"&amp;W$3,データシート2!$A:$SI,MATCH($R$2&amp;"_"&amp;$B26,データシート2!$A$1:$SI$1,0),0)</f>
        <v>219.87100000000001</v>
      </c>
      <c r="X26" s="925">
        <f>VLOOKUP($D$3&amp;"_"&amp;X$3,データシート2!$A:$SI,MATCH($R$2&amp;"_"&amp;$B26,データシート2!$A$1:$SI$1,0),0)</f>
        <v>250.20599999999999</v>
      </c>
      <c r="Y26" s="925">
        <f>VLOOKUP($D$3&amp;"_"&amp;Y$3,データシート2!$A:$SI,MATCH($R$2&amp;"_"&amp;$B26,データシート2!$A$1:$SI$1,0),0)</f>
        <v>244.58099999999999</v>
      </c>
      <c r="Z26" s="925">
        <f>VLOOKUP($D$3&amp;"_"&amp;Z$3,データシート2!$A:$SI,MATCH($R$2&amp;"_"&amp;$B26,データシート2!$A$1:$SI$1,0),0)</f>
        <v>228.97</v>
      </c>
      <c r="AA26" s="925">
        <f>VLOOKUP($D$3&amp;"_"&amp;AA$3,データシート2!$A:$SI,MATCH($R$2&amp;"_"&amp;$B26,データシート2!$A$1:$SI$1,0),0)</f>
        <v>201.58199999999999</v>
      </c>
      <c r="AB26" s="926">
        <f>VLOOKUP($D$3&amp;"_"&amp;AB$3,データシート2!$A:$SI,MATCH($R$2&amp;"_"&amp;$B26,データシート2!$A$1:$SI$1,0),0)</f>
        <v>213.58600000000001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4</v>
      </c>
      <c r="H27" s="742">
        <f>VLOOKUP($D$3&amp;"_"&amp;H$3,データシート2!$A:$SI,MATCH($G$2&amp;"_"&amp;$C27,データシート2!$A$1:$SI$1,0),0)</f>
        <v>4</v>
      </c>
      <c r="I27" s="742">
        <f>VLOOKUP($D$3&amp;"_"&amp;I$3,データシート2!$A:$SI,MATCH($G$2&amp;"_"&amp;$C27,データシート2!$A$1:$SI$1,0),0)</f>
        <v>4</v>
      </c>
      <c r="J27" s="742">
        <f>VLOOKUP($D$3&amp;"_"&amp;J$3,データシート2!$A:$SI,MATCH($G$2&amp;"_"&amp;$C27,データシート2!$A$1:$SI$1,0),0)</f>
        <v>4</v>
      </c>
      <c r="K27" s="743">
        <f>VLOOKUP($D$3&amp;"_"&amp;K$3,データシート2!$A:$SI,MATCH($G$2&amp;"_"&amp;$C27,データシート2!$A$1:$SI$1,0),0)</f>
        <v>5</v>
      </c>
      <c r="L27" s="743">
        <f>VLOOKUP($D$3&amp;"_"&amp;L$3,データシート2!$A:$SI,MATCH($G$2&amp;"_"&amp;$C27,データシート2!$A$1:$SI$1,0),0)</f>
        <v>6</v>
      </c>
      <c r="M27" s="743">
        <f>VLOOKUP($D$3&amp;"_"&amp;M$3,データシート2!$A:$SI,MATCH($G$2&amp;"_"&amp;$C27,データシート2!$A$1:$SI$1,0),0)</f>
        <v>7</v>
      </c>
      <c r="N27" s="743">
        <f>VLOOKUP($D$3&amp;"_"&amp;N$3,データシート2!$A:$SI,MATCH($G$2&amp;"_"&amp;$C27,データシート2!$A$1:$SI$1,0),0)</f>
        <v>6</v>
      </c>
      <c r="O27" s="743">
        <f>VLOOKUP($D$3&amp;"_"&amp;O$3,データシート2!$A:$SI,MATCH($G$2&amp;"_"&amp;$C27,データシート2!$A$1:$SI$1,0),0)</f>
        <v>5</v>
      </c>
      <c r="P27" s="743">
        <f>VLOOKUP($D$3&amp;"_"&amp;P$3,データシート2!$A:$SI,MATCH($G$2&amp;"_"&amp;$C27,データシート2!$A$1:$SI$1,0),0)</f>
        <v>4</v>
      </c>
      <c r="Q27" s="744">
        <f>VLOOKUP($D$3&amp;"_"&amp;Q$3,データシート2!$A:$SI,MATCH($G$2&amp;"_"&amp;$C27,データシート2!$A$1:$SI$1,0),0)</f>
        <v>5</v>
      </c>
      <c r="R27" s="933">
        <f>VLOOKUP($D$3&amp;"_"&amp;R$3,データシート2!$A:$SI,MATCH($R$2&amp;"_"&amp;$C27,データシート2!$A$1:$SI$1,0),0)</f>
        <v>43.377000000000002</v>
      </c>
      <c r="S27" s="928">
        <f>VLOOKUP($D$3&amp;"_"&amp;S$3,データシート2!$A:$SI,MATCH($R$2&amp;"_"&amp;$C27,データシート2!$A$1:$SI$1,0),0)</f>
        <v>48.609000000000002</v>
      </c>
      <c r="T27" s="928">
        <f>VLOOKUP($D$3&amp;"_"&amp;T$3,データシート2!$A:$SI,MATCH($R$2&amp;"_"&amp;$C27,データシート2!$A$1:$SI$1,0),0)</f>
        <v>50.92</v>
      </c>
      <c r="U27" s="928">
        <f>VLOOKUP($D$3&amp;"_"&amp;U$3,データシート2!$A:$SI,MATCH($R$2&amp;"_"&amp;$C27,データシート2!$A$1:$SI$1,0),0)</f>
        <v>51.149000000000001</v>
      </c>
      <c r="V27" s="928">
        <f>VLOOKUP($D$3&amp;"_"&amp;V$3,データシート2!$A:$SI,MATCH($R$2&amp;"_"&amp;$C27,データシート2!$A$1:$SI$1,0),0)</f>
        <v>61.307000000000002</v>
      </c>
      <c r="W27" s="928">
        <f>VLOOKUP($D$3&amp;"_"&amp;W$3,データシート2!$A:$SI,MATCH($R$2&amp;"_"&amp;$C27,データシート2!$A$1:$SI$1,0),0)</f>
        <v>62.752000000000002</v>
      </c>
      <c r="X27" s="928">
        <f>VLOOKUP($D$3&amp;"_"&amp;X$3,データシート2!$A:$SI,MATCH($R$2&amp;"_"&amp;$C27,データシート2!$A$1:$SI$1,0),0)</f>
        <v>69.873000000000005</v>
      </c>
      <c r="Y27" s="928">
        <f>VLOOKUP($D$3&amp;"_"&amp;Y$3,データシート2!$A:$SI,MATCH($R$2&amp;"_"&amp;$C27,データシート2!$A$1:$SI$1,0),0)</f>
        <v>68.176000000000002</v>
      </c>
      <c r="Z27" s="928">
        <f>VLOOKUP($D$3&amp;"_"&amp;Z$3,データシート2!$A:$SI,MATCH($R$2&amp;"_"&amp;$C27,データシート2!$A$1:$SI$1,0),0)</f>
        <v>66.918000000000006</v>
      </c>
      <c r="AA27" s="928">
        <f>VLOOKUP($D$3&amp;"_"&amp;AA$3,データシート2!$A:$SI,MATCH($R$2&amp;"_"&amp;$C27,データシート2!$A$1:$SI$1,0),0)</f>
        <v>58.953000000000003</v>
      </c>
      <c r="AB27" s="929">
        <f>VLOOKUP($D$3&amp;"_"&amp;AB$3,データシート2!$A:$SI,MATCH($R$2&amp;"_"&amp;$C27,データシート2!$A$1:$SI$1,0),0)</f>
        <v>66.391000000000005</v>
      </c>
    </row>
    <row r="28" spans="2:29" s="745" customFormat="1" ht="16.5" customHeight="1">
      <c r="B28" s="737"/>
      <c r="C28" s="762">
        <v>10</v>
      </c>
      <c r="D28" s="763" t="s">
        <v>540</v>
      </c>
      <c r="E28" s="762"/>
      <c r="F28" s="764"/>
      <c r="G28" s="765">
        <f>VLOOKUP($D$3&amp;"_"&amp;G$3,データシート2!$A:$SI,MATCH($G$2&amp;"_"&amp;$C28,データシート2!$A$1:$SI$1,0),0)</f>
        <v>3</v>
      </c>
      <c r="H28" s="766">
        <f>VLOOKUP($D$3&amp;"_"&amp;H$3,データシート2!$A:$SI,MATCH($G$2&amp;"_"&amp;$C28,データシート2!$A$1:$SI$1,0),0)</f>
        <v>3</v>
      </c>
      <c r="I28" s="766">
        <f>VLOOKUP($D$3&amp;"_"&amp;I$3,データシート2!$A:$SI,MATCH($G$2&amp;"_"&amp;$C28,データシート2!$A$1:$SI$1,0),0)</f>
        <v>2</v>
      </c>
      <c r="J28" s="766">
        <f>VLOOKUP($D$3&amp;"_"&amp;J$3,データシート2!$A:$SI,MATCH($G$2&amp;"_"&amp;$C28,データシート2!$A$1:$SI$1,0),0)</f>
        <v>2</v>
      </c>
      <c r="K28" s="767">
        <f>VLOOKUP($D$3&amp;"_"&amp;K$3,データシート2!$A:$SI,MATCH($G$2&amp;"_"&amp;$C28,データシート2!$A$1:$SI$1,0),0)</f>
        <v>2</v>
      </c>
      <c r="L28" s="767">
        <f>VLOOKUP($D$3&amp;"_"&amp;L$3,データシート2!$A:$SI,MATCH($G$2&amp;"_"&amp;$C28,データシート2!$A$1:$SI$1,0),0)</f>
        <v>2</v>
      </c>
      <c r="M28" s="767">
        <f>VLOOKUP($D$3&amp;"_"&amp;M$3,データシート2!$A:$SI,MATCH($G$2&amp;"_"&amp;$C28,データシート2!$A$1:$SI$1,0),0)</f>
        <v>2</v>
      </c>
      <c r="N28" s="767">
        <f>VLOOKUP($D$3&amp;"_"&amp;N$3,データシート2!$A:$SI,MATCH($G$2&amp;"_"&amp;$C28,データシート2!$A$1:$SI$1,0),0)</f>
        <v>2</v>
      </c>
      <c r="O28" s="767">
        <f>VLOOKUP($D$3&amp;"_"&amp;O$3,データシート2!$A:$SI,MATCH($G$2&amp;"_"&amp;$C28,データシート2!$A$1:$SI$1,0),0)</f>
        <v>2</v>
      </c>
      <c r="P28" s="767">
        <f>VLOOKUP($D$3&amp;"_"&amp;P$3,データシート2!$A:$SI,MATCH($G$2&amp;"_"&amp;$C28,データシート2!$A$1:$SI$1,0),0)</f>
        <v>2</v>
      </c>
      <c r="Q28" s="768">
        <f>VLOOKUP($D$3&amp;"_"&amp;Q$3,データシート2!$A:$SI,MATCH($G$2&amp;"_"&amp;$C28,データシート2!$A$1:$SI$1,0),0)</f>
        <v>2</v>
      </c>
      <c r="R28" s="937">
        <f>VLOOKUP($D$3&amp;"_"&amp;R$3,データシート2!$A:$SI,MATCH($R$2&amp;"_"&amp;$C28,データシート2!$A$1:$SI$1,0),0)</f>
        <v>22.917999999999999</v>
      </c>
      <c r="S28" s="938">
        <f>VLOOKUP($D$3&amp;"_"&amp;S$3,データシート2!$A:$SI,MATCH($R$2&amp;"_"&amp;$C28,データシート2!$A$1:$SI$1,0),0)</f>
        <v>26.251999999999999</v>
      </c>
      <c r="T28" s="938">
        <f>VLOOKUP($D$3&amp;"_"&amp;T$3,データシート2!$A:$SI,MATCH($R$2&amp;"_"&amp;$C28,データシート2!$A$1:$SI$1,0),0)</f>
        <v>18.308</v>
      </c>
      <c r="U28" s="938">
        <f>VLOOKUP($D$3&amp;"_"&amp;U$3,データシート2!$A:$SI,MATCH($R$2&amp;"_"&amp;$C28,データシート2!$A$1:$SI$1,0),0)</f>
        <v>27.573</v>
      </c>
      <c r="V28" s="938">
        <f>VLOOKUP($D$3&amp;"_"&amp;V$3,データシート2!$A:$SI,MATCH($R$2&amp;"_"&amp;$C28,データシート2!$A$1:$SI$1,0),0)</f>
        <v>20.042999999999999</v>
      </c>
      <c r="W28" s="938">
        <f>VLOOKUP($D$3&amp;"_"&amp;W$3,データシート2!$A:$SI,MATCH($R$2&amp;"_"&amp;$C28,データシート2!$A$1:$SI$1,0),0)</f>
        <v>6.8310000000000004</v>
      </c>
      <c r="X28" s="938">
        <f>VLOOKUP($D$3&amp;"_"&amp;X$3,データシート2!$A:$SI,MATCH($R$2&amp;"_"&amp;$C28,データシート2!$A$1:$SI$1,0),0)</f>
        <v>25.024000000000001</v>
      </c>
      <c r="Y28" s="938">
        <f>VLOOKUP($D$3&amp;"_"&amp;Y$3,データシート2!$A:$SI,MATCH($R$2&amp;"_"&amp;$C28,データシート2!$A$1:$SI$1,0),0)</f>
        <v>26.259</v>
      </c>
      <c r="Z28" s="938">
        <f>VLOOKUP($D$3&amp;"_"&amp;Z$3,データシート2!$A:$SI,MATCH($R$2&amp;"_"&amp;$C28,データシート2!$A$1:$SI$1,0),0)</f>
        <v>24.256</v>
      </c>
      <c r="AA28" s="938">
        <f>VLOOKUP($D$3&amp;"_"&amp;AA$3,データシート2!$A:$SI,MATCH($R$2&amp;"_"&amp;$C28,データシート2!$A$1:$SI$1,0),0)</f>
        <v>21.552</v>
      </c>
      <c r="AB28" s="939">
        <f>VLOOKUP($D$3&amp;"_"&amp;AB$3,データシート2!$A:$SI,MATCH($R$2&amp;"_"&amp;$C28,データシート2!$A$1:$SI$1,0),0)</f>
        <v>22.353999999999999</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2</v>
      </c>
      <c r="K32" s="767">
        <f>VLOOKUP($D$3&amp;"_"&amp;K$3,データシート2!$A:$SI,MATCH($G$2&amp;"_"&amp;$C32,データシート2!$A$1:$SI$1,0),0)</f>
        <v>2</v>
      </c>
      <c r="L32" s="767">
        <f>VLOOKUP($D$3&amp;"_"&amp;L$3,データシート2!$A:$SI,MATCH($G$2&amp;"_"&amp;$C32,データシート2!$A$1:$SI$1,0),0)</f>
        <v>2</v>
      </c>
      <c r="M32" s="767">
        <f>VLOOKUP($D$3&amp;"_"&amp;M$3,データシート2!$A:$SI,MATCH($G$2&amp;"_"&amp;$C32,データシート2!$A$1:$SI$1,0),0)</f>
        <v>2</v>
      </c>
      <c r="N32" s="767">
        <f>VLOOKUP($D$3&amp;"_"&amp;N$3,データシート2!$A:$SI,MATCH($G$2&amp;"_"&amp;$C32,データシート2!$A$1:$SI$1,0),0)</f>
        <v>2</v>
      </c>
      <c r="O32" s="767">
        <f>VLOOKUP($D$3&amp;"_"&amp;O$3,データシート2!$A:$SI,MATCH($G$2&amp;"_"&amp;$C32,データシート2!$A$1:$SI$1,0),0)</f>
        <v>2</v>
      </c>
      <c r="P32" s="767">
        <f>VLOOKUP($D$3&amp;"_"&amp;P$3,データシート2!$A:$SI,MATCH($G$2&amp;"_"&amp;$C32,データシート2!$A$1:$SI$1,0),0)</f>
        <v>2</v>
      </c>
      <c r="Q32" s="768">
        <f>VLOOKUP($D$3&amp;"_"&amp;Q$3,データシート2!$A:$SI,MATCH($G$2&amp;"_"&amp;$C32,データシート2!$A$1:$SI$1,0),0)</f>
        <v>2</v>
      </c>
      <c r="R32" s="937">
        <f>VLOOKUP($D$3&amp;"_"&amp;R$3,データシート2!$A:$SI,MATCH($R$2&amp;"_"&amp;$C32,データシート2!$A$1:$SI$1,0),0)</f>
        <v>5.0579999999999998</v>
      </c>
      <c r="S32" s="938">
        <f>VLOOKUP($D$3&amp;"_"&amp;S$3,データシート2!$A:$SI,MATCH($R$2&amp;"_"&amp;$C32,データシート2!$A$1:$SI$1,0),0)</f>
        <v>5.6050000000000004</v>
      </c>
      <c r="T32" s="938">
        <f>VLOOKUP($D$3&amp;"_"&amp;T$3,データシート2!$A:$SI,MATCH($R$2&amp;"_"&amp;$C32,データシート2!$A$1:$SI$1,0),0)</f>
        <v>6.3010000000000002</v>
      </c>
      <c r="U32" s="938">
        <f>VLOOKUP($D$3&amp;"_"&amp;U$3,データシート2!$A:$SI,MATCH($R$2&amp;"_"&amp;$C32,データシート2!$A$1:$SI$1,0),0)</f>
        <v>9.9770000000000003</v>
      </c>
      <c r="V32" s="938">
        <f>VLOOKUP($D$3&amp;"_"&amp;V$3,データシート2!$A:$SI,MATCH($R$2&amp;"_"&amp;$C32,データシート2!$A$1:$SI$1,0),0)</f>
        <v>9.68</v>
      </c>
      <c r="W32" s="938">
        <f>VLOOKUP($D$3&amp;"_"&amp;W$3,データシート2!$A:$SI,MATCH($R$2&amp;"_"&amp;$C32,データシート2!$A$1:$SI$1,0),0)</f>
        <v>9.8000000000000007</v>
      </c>
      <c r="X32" s="938">
        <f>VLOOKUP($D$3&amp;"_"&amp;X$3,データシート2!$A:$SI,MATCH($R$2&amp;"_"&amp;$C32,データシート2!$A$1:$SI$1,0),0)</f>
        <v>9.5030000000000001</v>
      </c>
      <c r="Y32" s="938">
        <f>VLOOKUP($D$3&amp;"_"&amp;Y$3,データシート2!$A:$SI,MATCH($R$2&amp;"_"&amp;$C32,データシート2!$A$1:$SI$1,0),0)</f>
        <v>8.8930000000000007</v>
      </c>
      <c r="Z32" s="938">
        <f>VLOOKUP($D$3&amp;"_"&amp;Z$3,データシート2!$A:$SI,MATCH($R$2&amp;"_"&amp;$C32,データシート2!$A$1:$SI$1,0),0)</f>
        <v>8.2710000000000008</v>
      </c>
      <c r="AA32" s="938">
        <f>VLOOKUP($D$3&amp;"_"&amp;AA$3,データシート2!$A:$SI,MATCH($R$2&amp;"_"&amp;$C32,データシート2!$A$1:$SI$1,0),0)</f>
        <v>8.157</v>
      </c>
      <c r="AB32" s="939">
        <f>VLOOKUP($D$3&amp;"_"&amp;AB$3,データシート2!$A:$SI,MATCH($R$2&amp;"_"&amp;$C32,データシート2!$A$1:$SI$1,0),0)</f>
        <v>7.9770000000000003</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4.0410000000000004</v>
      </c>
      <c r="S33" s="938">
        <f>VLOOKUP($D$3&amp;"_"&amp;S$3,データシート2!$A:$SI,MATCH($R$2&amp;"_"&amp;$C33,データシート2!$A$1:$SI$1,0),0)</f>
        <v>4.1159999999999997</v>
      </c>
      <c r="T33" s="938">
        <f>VLOOKUP($D$3&amp;"_"&amp;T$3,データシート2!$A:$SI,MATCH($R$2&amp;"_"&amp;$C33,データシート2!$A$1:$SI$1,0),0)</f>
        <v>4.3099999999999996</v>
      </c>
      <c r="U33" s="938">
        <f>VLOOKUP($D$3&amp;"_"&amp;U$3,データシート2!$A:$SI,MATCH($R$2&amp;"_"&amp;$C33,データシート2!$A$1:$SI$1,0),0)</f>
        <v>4.0960000000000001</v>
      </c>
      <c r="V33" s="938">
        <f>VLOOKUP($D$3&amp;"_"&amp;V$3,データシート2!$A:$SI,MATCH($R$2&amp;"_"&amp;$C33,データシート2!$A$1:$SI$1,0),0)</f>
        <v>3.8860000000000001</v>
      </c>
      <c r="W33" s="938">
        <f>VLOOKUP($D$3&amp;"_"&amp;W$3,データシート2!$A:$SI,MATCH($R$2&amp;"_"&amp;$C33,データシート2!$A$1:$SI$1,0),0)</f>
        <v>3.83</v>
      </c>
      <c r="X33" s="938">
        <f>VLOOKUP($D$3&amp;"_"&amp;X$3,データシート2!$A:$SI,MATCH($R$2&amp;"_"&amp;$C33,データシート2!$A$1:$SI$1,0),0)</f>
        <v>3.3980000000000001</v>
      </c>
      <c r="Y33" s="938">
        <f>VLOOKUP($D$3&amp;"_"&amp;Y$3,データシート2!$A:$SI,MATCH($R$2&amp;"_"&amp;$C33,データシート2!$A$1:$SI$1,0),0)</f>
        <v>3.415</v>
      </c>
      <c r="Z33" s="938">
        <f>VLOOKUP($D$3&amp;"_"&amp;Z$3,データシート2!$A:$SI,MATCH($R$2&amp;"_"&amp;$C33,データシート2!$A$1:$SI$1,0),0)</f>
        <v>3.0310000000000001</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3</v>
      </c>
      <c r="H34" s="766">
        <f>VLOOKUP($D$3&amp;"_"&amp;H$3,データシート2!$A:$SI,MATCH($G$2&amp;"_"&amp;$C34,データシート2!$A$1:$SI$1,0),0)</f>
        <v>3</v>
      </c>
      <c r="I34" s="766">
        <f>VLOOKUP($D$3&amp;"_"&amp;I$3,データシート2!$A:$SI,MATCH($G$2&amp;"_"&amp;$C34,データシート2!$A$1:$SI$1,0),0)</f>
        <v>3</v>
      </c>
      <c r="J34" s="766">
        <f>VLOOKUP($D$3&amp;"_"&amp;J$3,データシート2!$A:$SI,MATCH($G$2&amp;"_"&amp;$C34,データシート2!$A$1:$SI$1,0),0)</f>
        <v>4</v>
      </c>
      <c r="K34" s="767">
        <f>VLOOKUP($D$3&amp;"_"&amp;K$3,データシート2!$A:$SI,MATCH($G$2&amp;"_"&amp;$C34,データシート2!$A$1:$SI$1,0),0)</f>
        <v>4</v>
      </c>
      <c r="L34" s="767">
        <f>VLOOKUP($D$3&amp;"_"&amp;L$3,データシート2!$A:$SI,MATCH($G$2&amp;"_"&amp;$C34,データシート2!$A$1:$SI$1,0),0)</f>
        <v>4</v>
      </c>
      <c r="M34" s="767">
        <f>VLOOKUP($D$3&amp;"_"&amp;M$3,データシート2!$A:$SI,MATCH($G$2&amp;"_"&amp;$C34,データシート2!$A$1:$SI$1,0),0)</f>
        <v>4</v>
      </c>
      <c r="N34" s="767">
        <f>VLOOKUP($D$3&amp;"_"&amp;N$3,データシート2!$A:$SI,MATCH($G$2&amp;"_"&amp;$C34,データシート2!$A$1:$SI$1,0),0)</f>
        <v>4</v>
      </c>
      <c r="O34" s="767">
        <f>VLOOKUP($D$3&amp;"_"&amp;O$3,データシート2!$A:$SI,MATCH($G$2&amp;"_"&amp;$C34,データシート2!$A$1:$SI$1,0),0)</f>
        <v>3</v>
      </c>
      <c r="P34" s="767">
        <f>VLOOKUP($D$3&amp;"_"&amp;P$3,データシート2!$A:$SI,MATCH($G$2&amp;"_"&amp;$C34,データシート2!$A$1:$SI$1,0),0)</f>
        <v>3</v>
      </c>
      <c r="Q34" s="768">
        <f>VLOOKUP($D$3&amp;"_"&amp;Q$3,データシート2!$A:$SI,MATCH($G$2&amp;"_"&amp;$C34,データシート2!$A$1:$SI$1,0),0)</f>
        <v>3</v>
      </c>
      <c r="R34" s="937">
        <f>VLOOKUP($D$3&amp;"_"&amp;R$3,データシート2!$A:$SI,MATCH($R$2&amp;"_"&amp;$C34,データシート2!$A$1:$SI$1,0),0)</f>
        <v>39.045999999999999</v>
      </c>
      <c r="S34" s="938">
        <f>VLOOKUP($D$3&amp;"_"&amp;S$3,データシート2!$A:$SI,MATCH($R$2&amp;"_"&amp;$C34,データシート2!$A$1:$SI$1,0),0)</f>
        <v>44.002000000000002</v>
      </c>
      <c r="T34" s="938">
        <f>VLOOKUP($D$3&amp;"_"&amp;T$3,データシート2!$A:$SI,MATCH($R$2&amp;"_"&amp;$C34,データシート2!$A$1:$SI$1,0),0)</f>
        <v>47.701000000000001</v>
      </c>
      <c r="U34" s="938">
        <f>VLOOKUP($D$3&amp;"_"&amp;U$3,データシート2!$A:$SI,MATCH($R$2&amp;"_"&amp;$C34,データシート2!$A$1:$SI$1,0),0)</f>
        <v>49.942999999999998</v>
      </c>
      <c r="V34" s="938">
        <f>VLOOKUP($D$3&amp;"_"&amp;V$3,データシート2!$A:$SI,MATCH($R$2&amp;"_"&amp;$C34,データシート2!$A$1:$SI$1,0),0)</f>
        <v>48.618000000000002</v>
      </c>
      <c r="W34" s="938">
        <f>VLOOKUP($D$3&amp;"_"&amp;W$3,データシート2!$A:$SI,MATCH($R$2&amp;"_"&amp;$C34,データシート2!$A$1:$SI$1,0),0)</f>
        <v>49.610999999999997</v>
      </c>
      <c r="X34" s="938">
        <f>VLOOKUP($D$3&amp;"_"&amp;X$3,データシート2!$A:$SI,MATCH($R$2&amp;"_"&amp;$C34,データシート2!$A$1:$SI$1,0),0)</f>
        <v>49.109000000000002</v>
      </c>
      <c r="Y34" s="938">
        <f>VLOOKUP($D$3&amp;"_"&amp;Y$3,データシート2!$A:$SI,MATCH($R$2&amp;"_"&amp;$C34,データシート2!$A$1:$SI$1,0),0)</f>
        <v>47.19</v>
      </c>
      <c r="Z34" s="938">
        <f>VLOOKUP($D$3&amp;"_"&amp;Z$3,データシート2!$A:$SI,MATCH($R$2&amp;"_"&amp;$C34,データシート2!$A$1:$SI$1,0),0)</f>
        <v>43.238</v>
      </c>
      <c r="AA34" s="938">
        <f>VLOOKUP($D$3&amp;"_"&amp;AA$3,データシート2!$A:$SI,MATCH($R$2&amp;"_"&amp;$C34,データシート2!$A$1:$SI$1,0),0)</f>
        <v>39.319000000000003</v>
      </c>
      <c r="AB34" s="939">
        <f>VLOOKUP($D$3&amp;"_"&amp;AB$3,データシート2!$A:$SI,MATCH($R$2&amp;"_"&amp;$C34,データシート2!$A$1:$SI$1,0),0)</f>
        <v>38.179000000000002</v>
      </c>
    </row>
    <row r="35" spans="2:29" s="745" customFormat="1" ht="16.5" customHeight="1">
      <c r="B35" s="771"/>
      <c r="C35" s="769">
        <v>17</v>
      </c>
      <c r="D35" s="772" t="s">
        <v>547</v>
      </c>
      <c r="E35" s="773"/>
      <c r="F35" s="764"/>
      <c r="G35" s="765">
        <f>VLOOKUP($D$3&amp;"_"&amp;G$3,データシート2!$A:$SI,MATCH($G$2&amp;"_"&amp;$C35,データシート2!$A$1:$SI$1,0),0)</f>
        <v>2</v>
      </c>
      <c r="H35" s="766">
        <f>VLOOKUP($D$3&amp;"_"&amp;H$3,データシート2!$A:$SI,MATCH($G$2&amp;"_"&amp;$C35,データシート2!$A$1:$SI$1,0),0)</f>
        <v>2</v>
      </c>
      <c r="I35" s="766">
        <f>VLOOKUP($D$3&amp;"_"&amp;I$3,データシート2!$A:$SI,MATCH($G$2&amp;"_"&amp;$C35,データシート2!$A$1:$SI$1,0),0)</f>
        <v>2</v>
      </c>
      <c r="J35" s="766">
        <f>VLOOKUP($D$3&amp;"_"&amp;J$3,データシート2!$A:$SI,MATCH($G$2&amp;"_"&amp;$C35,データシート2!$A$1:$SI$1,0),0)</f>
        <v>2</v>
      </c>
      <c r="K35" s="767">
        <f>VLOOKUP($D$3&amp;"_"&amp;K$3,データシート2!$A:$SI,MATCH($G$2&amp;"_"&amp;$C35,データシート2!$A$1:$SI$1,0),0)</f>
        <v>2</v>
      </c>
      <c r="L35" s="767">
        <f>VLOOKUP($D$3&amp;"_"&amp;L$3,データシート2!$A:$SI,MATCH($G$2&amp;"_"&amp;$C35,データシート2!$A$1:$SI$1,0),0)</f>
        <v>1</v>
      </c>
      <c r="M35" s="767">
        <f>VLOOKUP($D$3&amp;"_"&amp;M$3,データシート2!$A:$SI,MATCH($G$2&amp;"_"&amp;$C35,データシート2!$A$1:$SI$1,0),0)</f>
        <v>2</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1</v>
      </c>
      <c r="Q35" s="768">
        <f>VLOOKUP($D$3&amp;"_"&amp;Q$3,データシート2!$A:$SI,MATCH($G$2&amp;"_"&amp;$C35,データシート2!$A$1:$SI$1,0),0)</f>
        <v>1</v>
      </c>
      <c r="R35" s="937">
        <f>VLOOKUP($D$3&amp;"_"&amp;R$3,データシート2!$A:$SI,MATCH($R$2&amp;"_"&amp;$C35,データシート2!$A$1:$SI$1,0),0)</f>
        <v>9.9770000000000003</v>
      </c>
      <c r="S35" s="938">
        <f>VLOOKUP($D$3&amp;"_"&amp;S$3,データシート2!$A:$SI,MATCH($R$2&amp;"_"&amp;$C35,データシート2!$A$1:$SI$1,0),0)</f>
        <v>9.5370000000000008</v>
      </c>
      <c r="T35" s="938">
        <f>VLOOKUP($D$3&amp;"_"&amp;T$3,データシート2!$A:$SI,MATCH($R$2&amp;"_"&amp;$C35,データシート2!$A$1:$SI$1,0),0)</f>
        <v>11.959</v>
      </c>
      <c r="U35" s="938">
        <f>VLOOKUP($D$3&amp;"_"&amp;U$3,データシート2!$A:$SI,MATCH($R$2&amp;"_"&amp;$C35,データシート2!$A$1:$SI$1,0),0)</f>
        <v>11.632999999999999</v>
      </c>
      <c r="V35" s="938">
        <f>VLOOKUP($D$3&amp;"_"&amp;V$3,データシート2!$A:$SI,MATCH($R$2&amp;"_"&amp;$C35,データシート2!$A$1:$SI$1,0),0)</f>
        <v>9.7639999999999993</v>
      </c>
      <c r="W35" s="938">
        <f>VLOOKUP($D$3&amp;"_"&amp;W$3,データシート2!$A:$SI,MATCH($R$2&amp;"_"&amp;$C35,データシート2!$A$1:$SI$1,0),0)</f>
        <v>4.3460000000000001</v>
      </c>
      <c r="X35" s="938">
        <f>VLOOKUP($D$3&amp;"_"&amp;X$3,データシート2!$A:$SI,MATCH($R$2&amp;"_"&amp;$C35,データシート2!$A$1:$SI$1,0),0)</f>
        <v>8.73</v>
      </c>
      <c r="Y35" s="938">
        <f>VLOOKUP($D$3&amp;"_"&amp;Y$3,データシート2!$A:$SI,MATCH($R$2&amp;"_"&amp;$C35,データシート2!$A$1:$SI$1,0),0)</f>
        <v>4.657</v>
      </c>
      <c r="Z35" s="938">
        <f>VLOOKUP($D$3&amp;"_"&amp;Z$3,データシート2!$A:$SI,MATCH($R$2&amp;"_"&amp;$C35,データシート2!$A$1:$SI$1,0),0)</f>
        <v>4.6109999999999998</v>
      </c>
      <c r="AA35" s="938">
        <f>VLOOKUP($D$3&amp;"_"&amp;AA$3,データシート2!$A:$SI,MATCH($R$2&amp;"_"&amp;$C35,データシート2!$A$1:$SI$1,0),0)</f>
        <v>4.133</v>
      </c>
      <c r="AB35" s="939">
        <f>VLOOKUP($D$3&amp;"_"&amp;AB$3,データシート2!$A:$SI,MATCH($R$2&amp;"_"&amp;$C35,データシート2!$A$1:$SI$1,0),0)</f>
        <v>4.1150000000000002</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14.519</v>
      </c>
      <c r="S38" s="938">
        <f>VLOOKUP($D$3&amp;"_"&amp;S$3,データシート2!$A:$SI,MATCH($R$2&amp;"_"&amp;$C38,データシート2!$A$1:$SI$1,0),0)</f>
        <v>12.875999999999999</v>
      </c>
      <c r="T38" s="938">
        <f>VLOOKUP($D$3&amp;"_"&amp;T$3,データシート2!$A:$SI,MATCH($R$2&amp;"_"&amp;$C38,データシート2!$A$1:$SI$1,0),0)</f>
        <v>13.939</v>
      </c>
      <c r="U38" s="938">
        <f>VLOOKUP($D$3&amp;"_"&amp;U$3,データシート2!$A:$SI,MATCH($R$2&amp;"_"&amp;$C38,データシート2!$A$1:$SI$1,0),0)</f>
        <v>13.69</v>
      </c>
      <c r="V38" s="938">
        <f>VLOOKUP($D$3&amp;"_"&amp;V$3,データシート2!$A:$SI,MATCH($R$2&amp;"_"&amp;$C38,データシート2!$A$1:$SI$1,0),0)</f>
        <v>14.061999999999999</v>
      </c>
      <c r="W38" s="938">
        <f>VLOOKUP($D$3&amp;"_"&amp;W$3,データシート2!$A:$SI,MATCH($R$2&amp;"_"&amp;$C38,データシート2!$A$1:$SI$1,0),0)</f>
        <v>14.193</v>
      </c>
      <c r="X38" s="938">
        <f>VLOOKUP($D$3&amp;"_"&amp;X$3,データシート2!$A:$SI,MATCH($R$2&amp;"_"&amp;$C38,データシート2!$A$1:$SI$1,0),0)</f>
        <v>15.64</v>
      </c>
      <c r="Y38" s="938">
        <f>VLOOKUP($D$3&amp;"_"&amp;Y$3,データシート2!$A:$SI,MATCH($R$2&amp;"_"&amp;$C38,データシート2!$A$1:$SI$1,0),0)</f>
        <v>15.102</v>
      </c>
      <c r="Z38" s="938">
        <f>VLOOKUP($D$3&amp;"_"&amp;Z$3,データシート2!$A:$SI,MATCH($R$2&amp;"_"&amp;$C38,データシート2!$A$1:$SI$1,0),0)</f>
        <v>14.414</v>
      </c>
      <c r="AA38" s="938">
        <f>VLOOKUP($D$3&amp;"_"&amp;AA$3,データシート2!$A:$SI,MATCH($R$2&amp;"_"&amp;$C38,データシート2!$A$1:$SI$1,0),0)</f>
        <v>12.194000000000001</v>
      </c>
      <c r="AB38" s="939">
        <f>VLOOKUP($D$3&amp;"_"&amp;AB$3,データシート2!$A:$SI,MATCH($R$2&amp;"_"&amp;$C38,データシート2!$A$1:$SI$1,0),0)</f>
        <v>12.382999999999999</v>
      </c>
    </row>
    <row r="39" spans="2:29" s="745" customFormat="1" ht="16.5" customHeight="1">
      <c r="B39" s="737"/>
      <c r="C39" s="762">
        <v>19</v>
      </c>
      <c r="D39" s="763" t="s">
        <v>550</v>
      </c>
      <c r="E39" s="870"/>
      <c r="F39" s="764"/>
      <c r="G39" s="765">
        <f>VLOOKUP($D$3&amp;"_"&amp;G$3,データシート2!$A:$SI,MATCH($G$2&amp;"_"&amp;$C39,データシート2!$A$1:$SI$1,0),0)</f>
        <v>2</v>
      </c>
      <c r="H39" s="766">
        <f>VLOOKUP($D$3&amp;"_"&amp;H$3,データシート2!$A:$SI,MATCH($G$2&amp;"_"&amp;$C39,データシート2!$A$1:$SI$1,0),0)</f>
        <v>2</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10.61</v>
      </c>
      <c r="S39" s="938">
        <f>VLOOKUP($D$3&amp;"_"&amp;S$3,データシート2!$A:$SI,MATCH($R$2&amp;"_"&amp;$C39,データシート2!$A$1:$SI$1,0),0)</f>
        <v>10.214</v>
      </c>
      <c r="T39" s="938">
        <f>VLOOKUP($D$3&amp;"_"&amp;T$3,データシート2!$A:$SI,MATCH($R$2&amp;"_"&amp;$C39,データシート2!$A$1:$SI$1,0),0)</f>
        <v>7.89</v>
      </c>
      <c r="U39" s="938">
        <f>VLOOKUP($D$3&amp;"_"&amp;U$3,データシート2!$A:$SI,MATCH($R$2&amp;"_"&amp;$C39,データシート2!$A$1:$SI$1,0),0)</f>
        <v>7.6879999999999997</v>
      </c>
      <c r="V39" s="938">
        <f>VLOOKUP($D$3&amp;"_"&amp;V$3,データシート2!$A:$SI,MATCH($R$2&amp;"_"&amp;$C39,データシート2!$A$1:$SI$1,0),0)</f>
        <v>6.9850000000000003</v>
      </c>
      <c r="W39" s="938">
        <f>VLOOKUP($D$3&amp;"_"&amp;W$3,データシート2!$A:$SI,MATCH($R$2&amp;"_"&amp;$C39,データシート2!$A$1:$SI$1,0),0)</f>
        <v>5.73</v>
      </c>
      <c r="X39" s="938">
        <f>VLOOKUP($D$3&amp;"_"&amp;X$3,データシート2!$A:$SI,MATCH($R$2&amp;"_"&amp;$C39,データシート2!$A$1:$SI$1,0),0)</f>
        <v>5.1100000000000003</v>
      </c>
      <c r="Y39" s="938">
        <f>VLOOKUP($D$3&amp;"_"&amp;Y$3,データシート2!$A:$SI,MATCH($R$2&amp;"_"&amp;$C39,データシート2!$A$1:$SI$1,0),0)</f>
        <v>6.2750000000000004</v>
      </c>
      <c r="Z39" s="938">
        <f>VLOOKUP($D$3&amp;"_"&amp;Z$3,データシート2!$A:$SI,MATCH($R$2&amp;"_"&amp;$C39,データシート2!$A$1:$SI$1,0),0)</f>
        <v>5.6390000000000002</v>
      </c>
      <c r="AA39" s="938">
        <f>VLOOKUP($D$3&amp;"_"&amp;AA$3,データシート2!$A:$SI,MATCH($R$2&amp;"_"&amp;$C39,データシート2!$A$1:$SI$1,0),0)</f>
        <v>7.5190000000000001</v>
      </c>
      <c r="AB39" s="939">
        <f>VLOOKUP($D$3&amp;"_"&amp;AB$3,データシート2!$A:$SI,MATCH($R$2&amp;"_"&amp;$C39,データシート2!$A$1:$SI$1,0),0)</f>
        <v>8.0050000000000008</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15.913</v>
      </c>
      <c r="S42" s="938">
        <f>VLOOKUP($D$3&amp;"_"&amp;S$3,データシート2!$A:$SI,MATCH($R$2&amp;"_"&amp;$C42,データシート2!$A$1:$SI$1,0),0)</f>
        <v>20.164999999999999</v>
      </c>
      <c r="T42" s="938">
        <f>VLOOKUP($D$3&amp;"_"&amp;T$3,データシート2!$A:$SI,MATCH($R$2&amp;"_"&amp;$C42,データシート2!$A$1:$SI$1,0),0)</f>
        <v>23.184000000000001</v>
      </c>
      <c r="U42" s="938">
        <f>VLOOKUP($D$3&amp;"_"&amp;U$3,データシート2!$A:$SI,MATCH($R$2&amp;"_"&amp;$C42,データシート2!$A$1:$SI$1,0),0)</f>
        <v>22.297000000000001</v>
      </c>
      <c r="V42" s="938">
        <f>VLOOKUP($D$3&amp;"_"&amp;V$3,データシート2!$A:$SI,MATCH($R$2&amp;"_"&amp;$C42,データシート2!$A$1:$SI$1,0),0)</f>
        <v>22.295000000000002</v>
      </c>
      <c r="W42" s="938">
        <f>VLOOKUP($D$3&amp;"_"&amp;W$3,データシート2!$A:$SI,MATCH($R$2&amp;"_"&amp;$C42,データシート2!$A$1:$SI$1,0),0)</f>
        <v>20.259</v>
      </c>
      <c r="X42" s="938">
        <f>VLOOKUP($D$3&amp;"_"&amp;X$3,データシート2!$A:$SI,MATCH($R$2&amp;"_"&amp;$C42,データシート2!$A$1:$SI$1,0),0)</f>
        <v>21.504000000000001</v>
      </c>
      <c r="Y42" s="938">
        <f>VLOOKUP($D$3&amp;"_"&amp;Y$3,データシート2!$A:$SI,MATCH($R$2&amp;"_"&amp;$C42,データシート2!$A$1:$SI$1,0),0)</f>
        <v>22.387</v>
      </c>
      <c r="Z42" s="938">
        <f>VLOOKUP($D$3&amp;"_"&amp;Z$3,データシート2!$A:$SI,MATCH($R$2&amp;"_"&amp;$C42,データシート2!$A$1:$SI$1,0),0)</f>
        <v>19.969000000000001</v>
      </c>
      <c r="AA42" s="938">
        <f>VLOOKUP($D$3&amp;"_"&amp;AA$3,データシート2!$A:$SI,MATCH($R$2&amp;"_"&amp;$C42,データシート2!$A$1:$SI$1,0),0)</f>
        <v>16.257000000000001</v>
      </c>
      <c r="AB42" s="939">
        <f>VLOOKUP($D$3&amp;"_"&amp;AB$3,データシート2!$A:$SI,MATCH($R$2&amp;"_"&amp;$C42,データシート2!$A$1:$SI$1,0),0)</f>
        <v>22.23</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2</v>
      </c>
      <c r="H44" s="766">
        <f>VLOOKUP($D$3&amp;"_"&amp;H$3,データシート2!$A:$SI,MATCH($G$2&amp;"_"&amp;$C44,データシート2!$A$1:$SI$1,0),0)</f>
        <v>2</v>
      </c>
      <c r="I44" s="766">
        <f>VLOOKUP($D$3&amp;"_"&amp;I$3,データシート2!$A:$SI,MATCH($G$2&amp;"_"&amp;$C44,データシート2!$A$1:$SI$1,0),0)</f>
        <v>2</v>
      </c>
      <c r="J44" s="766">
        <f>VLOOKUP($D$3&amp;"_"&amp;J$3,データシート2!$A:$SI,MATCH($G$2&amp;"_"&amp;$C44,データシート2!$A$1:$SI$1,0),0)</f>
        <v>2</v>
      </c>
      <c r="K44" s="767">
        <f>VLOOKUP($D$3&amp;"_"&amp;K$3,データシート2!$A:$SI,MATCH($G$2&amp;"_"&amp;$C44,データシート2!$A$1:$SI$1,0),0)</f>
        <v>2</v>
      </c>
      <c r="L44" s="767">
        <f>VLOOKUP($D$3&amp;"_"&amp;L$3,データシート2!$A:$SI,MATCH($G$2&amp;"_"&amp;$C44,データシート2!$A$1:$SI$1,0),0)</f>
        <v>2</v>
      </c>
      <c r="M44" s="767">
        <f>VLOOKUP($D$3&amp;"_"&amp;M$3,データシート2!$A:$SI,MATCH($G$2&amp;"_"&amp;$C44,データシート2!$A$1:$SI$1,0),0)</f>
        <v>2</v>
      </c>
      <c r="N44" s="767">
        <f>VLOOKUP($D$3&amp;"_"&amp;N$3,データシート2!$A:$SI,MATCH($G$2&amp;"_"&amp;$C44,データシート2!$A$1:$SI$1,0),0)</f>
        <v>2</v>
      </c>
      <c r="O44" s="767">
        <f>VLOOKUP($D$3&amp;"_"&amp;O$3,データシート2!$A:$SI,MATCH($G$2&amp;"_"&amp;$C44,データシート2!$A$1:$SI$1,0),0)</f>
        <v>2</v>
      </c>
      <c r="P44" s="767">
        <f>VLOOKUP($D$3&amp;"_"&amp;P$3,データシート2!$A:$SI,MATCH($G$2&amp;"_"&amp;$C44,データシート2!$A$1:$SI$1,0),0)</f>
        <v>2</v>
      </c>
      <c r="Q44" s="768">
        <f>VLOOKUP($D$3&amp;"_"&amp;Q$3,データシート2!$A:$SI,MATCH($G$2&amp;"_"&amp;$C44,データシート2!$A$1:$SI$1,0),0)</f>
        <v>2</v>
      </c>
      <c r="R44" s="937">
        <f>VLOOKUP($D$3&amp;"_"&amp;R$3,データシート2!$A:$SI,MATCH($R$2&amp;"_"&amp;$C44,データシート2!$A$1:$SI$1,0),0)</f>
        <v>28.649000000000001</v>
      </c>
      <c r="S44" s="938">
        <f>VLOOKUP($D$3&amp;"_"&amp;S$3,データシート2!$A:$SI,MATCH($R$2&amp;"_"&amp;$C44,データシート2!$A$1:$SI$1,0),0)</f>
        <v>28.861999999999998</v>
      </c>
      <c r="T44" s="938">
        <f>VLOOKUP($D$3&amp;"_"&amp;T$3,データシート2!$A:$SI,MATCH($R$2&amp;"_"&amp;$C44,データシート2!$A$1:$SI$1,0),0)</f>
        <v>32.145000000000003</v>
      </c>
      <c r="U44" s="938">
        <f>VLOOKUP($D$3&amp;"_"&amp;U$3,データシート2!$A:$SI,MATCH($R$2&amp;"_"&amp;$C44,データシート2!$A$1:$SI$1,0),0)</f>
        <v>23.922999999999998</v>
      </c>
      <c r="V44" s="938">
        <f>VLOOKUP($D$3&amp;"_"&amp;V$3,データシート2!$A:$SI,MATCH($R$2&amp;"_"&amp;$C44,データシート2!$A$1:$SI$1,0),0)</f>
        <v>19.123999999999999</v>
      </c>
      <c r="W44" s="938">
        <f>VLOOKUP($D$3&amp;"_"&amp;W$3,データシート2!$A:$SI,MATCH($R$2&amp;"_"&amp;$C44,データシート2!$A$1:$SI$1,0),0)</f>
        <v>19.573</v>
      </c>
      <c r="X44" s="938">
        <f>VLOOKUP($D$3&amp;"_"&amp;X$3,データシート2!$A:$SI,MATCH($R$2&amp;"_"&amp;$C44,データシート2!$A$1:$SI$1,0),0)</f>
        <v>18.814</v>
      </c>
      <c r="Y44" s="938">
        <f>VLOOKUP($D$3&amp;"_"&amp;Y$3,データシート2!$A:$SI,MATCH($R$2&amp;"_"&amp;$C44,データシート2!$A$1:$SI$1,0),0)</f>
        <v>19.015000000000001</v>
      </c>
      <c r="Z44" s="938">
        <f>VLOOKUP($D$3&amp;"_"&amp;Z$3,データシート2!$A:$SI,MATCH($R$2&amp;"_"&amp;$C44,データシート2!$A$1:$SI$1,0),0)</f>
        <v>17.934000000000001</v>
      </c>
      <c r="AA44" s="938">
        <f>VLOOKUP($D$3&amp;"_"&amp;AA$3,データシート2!$A:$SI,MATCH($R$2&amp;"_"&amp;$C44,データシート2!$A$1:$SI$1,0),0)</f>
        <v>15.334</v>
      </c>
      <c r="AB44" s="939">
        <f>VLOOKUP($D$3&amp;"_"&amp;AB$3,データシート2!$A:$SI,MATCH($R$2&amp;"_"&amp;$C44,データシート2!$A$1:$SI$1,0),0)</f>
        <v>15.372999999999999</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2.552</v>
      </c>
      <c r="S45" s="938">
        <f>VLOOKUP($D$3&amp;"_"&amp;S$3,データシート2!$A:$SI,MATCH($R$2&amp;"_"&amp;$C45,データシート2!$A$1:$SI$1,0),0)</f>
        <v>2.8540000000000001</v>
      </c>
      <c r="T45" s="938">
        <f>VLOOKUP($D$3&amp;"_"&amp;T$3,データシート2!$A:$SI,MATCH($R$2&amp;"_"&amp;$C45,データシート2!$A$1:$SI$1,0),0)</f>
        <v>3.4180000000000001</v>
      </c>
      <c r="U45" s="938">
        <f>VLOOKUP($D$3&amp;"_"&amp;U$3,データシート2!$A:$SI,MATCH($R$2&amp;"_"&amp;$C45,データシート2!$A$1:$SI$1,0),0)</f>
        <v>3.476</v>
      </c>
      <c r="V45" s="938">
        <f>VLOOKUP($D$3&amp;"_"&amp;V$3,データシート2!$A:$SI,MATCH($R$2&amp;"_"&amp;$C45,データシート2!$A$1:$SI$1,0),0)</f>
        <v>3.24</v>
      </c>
      <c r="W45" s="938">
        <f>VLOOKUP($D$3&amp;"_"&amp;W$3,データシート2!$A:$SI,MATCH($R$2&amp;"_"&amp;$C45,データシート2!$A$1:$SI$1,0),0)</f>
        <v>2.952</v>
      </c>
      <c r="X45" s="938">
        <f>VLOOKUP($D$3&amp;"_"&amp;X$3,データシート2!$A:$SI,MATCH($R$2&amp;"_"&amp;$C45,データシート2!$A$1:$SI$1,0),0)</f>
        <v>2.907</v>
      </c>
      <c r="Y45" s="938">
        <f>VLOOKUP($D$3&amp;"_"&amp;Y$3,データシート2!$A:$SI,MATCH($R$2&amp;"_"&amp;$C45,データシート2!$A$1:$SI$1,0),0)</f>
        <v>3.262</v>
      </c>
      <c r="Z45" s="938">
        <f>VLOOKUP($D$3&amp;"_"&amp;Z$3,データシート2!$A:$SI,MATCH($R$2&amp;"_"&amp;$C45,データシート2!$A$1:$SI$1,0),0)</f>
        <v>3.1509999999999998</v>
      </c>
      <c r="AA45" s="938">
        <f>VLOOKUP($D$3&amp;"_"&amp;AA$3,データシート2!$A:$SI,MATCH($R$2&amp;"_"&amp;$C45,データシート2!$A$1:$SI$1,0),0)</f>
        <v>2.629</v>
      </c>
      <c r="AB45" s="939">
        <f>VLOOKUP($D$3&amp;"_"&amp;AB$3,データシート2!$A:$SI,MATCH($R$2&amp;"_"&amp;$C45,データシート2!$A$1:$SI$1,0),0)</f>
        <v>2.5720000000000001</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2</v>
      </c>
      <c r="L47" s="767">
        <f>VLOOKUP($D$3&amp;"_"&amp;L$3,データシート2!$A:$SI,MATCH($G$2&amp;"_"&amp;$C47,データシート2!$A$1:$SI$1,0),0)</f>
        <v>2</v>
      </c>
      <c r="M47" s="767">
        <f>VLOOKUP($D$3&amp;"_"&amp;M$3,データシート2!$A:$SI,MATCH($G$2&amp;"_"&amp;$C47,データシート2!$A$1:$SI$1,0),0)</f>
        <v>2</v>
      </c>
      <c r="N47" s="767">
        <f>VLOOKUP($D$3&amp;"_"&amp;N$3,データシート2!$A:$SI,MATCH($G$2&amp;"_"&amp;$C47,データシート2!$A$1:$SI$1,0),0)</f>
        <v>2</v>
      </c>
      <c r="O47" s="767">
        <f>VLOOKUP($D$3&amp;"_"&amp;O$3,データシート2!$A:$SI,MATCH($G$2&amp;"_"&amp;$C47,データシート2!$A$1:$SI$1,0),0)</f>
        <v>2</v>
      </c>
      <c r="P47" s="767">
        <f>VLOOKUP($D$3&amp;"_"&amp;P$3,データシート2!$A:$SI,MATCH($G$2&amp;"_"&amp;$C47,データシート2!$A$1:$SI$1,0),0)</f>
        <v>2</v>
      </c>
      <c r="Q47" s="768">
        <f>VLOOKUP($D$3&amp;"_"&amp;Q$3,データシート2!$A:$SI,MATCH($G$2&amp;"_"&amp;$C47,データシート2!$A$1:$SI$1,0),0)</f>
        <v>1</v>
      </c>
      <c r="R47" s="937">
        <f>VLOOKUP($D$3&amp;"_"&amp;R$3,データシート2!$A:$SI,MATCH($R$2&amp;"_"&amp;$C47,データシート2!$A$1:$SI$1,0),0)</f>
        <v>5.5670000000000002</v>
      </c>
      <c r="S47" s="938">
        <f>VLOOKUP($D$3&amp;"_"&amp;S$3,データシート2!$A:$SI,MATCH($R$2&amp;"_"&amp;$C47,データシート2!$A$1:$SI$1,0),0)</f>
        <v>3.819</v>
      </c>
      <c r="T47" s="938">
        <f>VLOOKUP($D$3&amp;"_"&amp;T$3,データシート2!$A:$SI,MATCH($R$2&amp;"_"&amp;$C47,データシート2!$A$1:$SI$1,0),0)</f>
        <v>3.8410000000000002</v>
      </c>
      <c r="U47" s="938">
        <f>VLOOKUP($D$3&amp;"_"&amp;U$3,データシート2!$A:$SI,MATCH($R$2&amp;"_"&amp;$C47,データシート2!$A$1:$SI$1,0),0)</f>
        <v>3.1779999999999999</v>
      </c>
      <c r="V47" s="938">
        <f>VLOOKUP($D$3&amp;"_"&amp;V$3,データシート2!$A:$SI,MATCH($R$2&amp;"_"&amp;$C47,データシート2!$A$1:$SI$1,0),0)</f>
        <v>6.2290000000000001</v>
      </c>
      <c r="W47" s="938">
        <f>VLOOKUP($D$3&amp;"_"&amp;W$3,データシート2!$A:$SI,MATCH($R$2&amp;"_"&amp;$C47,データシート2!$A$1:$SI$1,0),0)</f>
        <v>5.2290000000000001</v>
      </c>
      <c r="X47" s="938">
        <f>VLOOKUP($D$3&amp;"_"&amp;X$3,データシート2!$A:$SI,MATCH($R$2&amp;"_"&amp;$C47,データシート2!$A$1:$SI$1,0),0)</f>
        <v>5.726</v>
      </c>
      <c r="Y47" s="938">
        <f>VLOOKUP($D$3&amp;"_"&amp;Y$3,データシート2!$A:$SI,MATCH($R$2&amp;"_"&amp;$C47,データシート2!$A$1:$SI$1,0),0)</f>
        <v>5.1070000000000002</v>
      </c>
      <c r="Z47" s="938">
        <f>VLOOKUP($D$3&amp;"_"&amp;Z$3,データシート2!$A:$SI,MATCH($R$2&amp;"_"&amp;$C47,データシート2!$A$1:$SI$1,0),0)</f>
        <v>4.5880000000000001</v>
      </c>
      <c r="AA47" s="938">
        <f>VLOOKUP($D$3&amp;"_"&amp;AA$3,データシート2!$A:$SI,MATCH($R$2&amp;"_"&amp;$C47,データシート2!$A$1:$SI$1,0),0)</f>
        <v>4.2279999999999998</v>
      </c>
      <c r="AB47" s="939">
        <f>VLOOKUP($D$3&amp;"_"&amp;AB$3,データシート2!$A:$SI,MATCH($R$2&amp;"_"&amp;$C47,データシート2!$A$1:$SI$1,0),0)</f>
        <v>1.675</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17.670999999999999</v>
      </c>
      <c r="S51" s="938">
        <f>VLOOKUP($D$3&amp;"_"&amp;S$3,データシート2!$A:$SI,MATCH($R$2&amp;"_"&amp;$C51,データシート2!$A$1:$SI$1,0),0)</f>
        <v>0</v>
      </c>
      <c r="T51" s="938">
        <f>VLOOKUP($D$3&amp;"_"&amp;T$3,データシート2!$A:$SI,MATCH($R$2&amp;"_"&amp;$C51,データシート2!$A$1:$SI$1,0),0)</f>
        <v>19.675000000000001</v>
      </c>
      <c r="U51" s="938">
        <f>VLOOKUP($D$3&amp;"_"&amp;U$3,データシート2!$A:$SI,MATCH($R$2&amp;"_"&amp;$C51,データシート2!$A$1:$SI$1,0),0)</f>
        <v>18.193999999999999</v>
      </c>
      <c r="V51" s="938">
        <f>VLOOKUP($D$3&amp;"_"&amp;V$3,データシート2!$A:$SI,MATCH($R$2&amp;"_"&amp;$C51,データシート2!$A$1:$SI$1,0),0)</f>
        <v>15.244</v>
      </c>
      <c r="W51" s="938">
        <f>VLOOKUP($D$3&amp;"_"&amp;W$3,データシート2!$A:$SI,MATCH($R$2&amp;"_"&amp;$C51,データシート2!$A$1:$SI$1,0),0)</f>
        <v>14.765000000000001</v>
      </c>
      <c r="X51" s="938">
        <f>VLOOKUP($D$3&amp;"_"&amp;X$3,データシート2!$A:$SI,MATCH($R$2&amp;"_"&amp;$C51,データシート2!$A$1:$SI$1,0),0)</f>
        <v>14.868</v>
      </c>
      <c r="Y51" s="938">
        <f>VLOOKUP($D$3&amp;"_"&amp;Y$3,データシート2!$A:$SI,MATCH($R$2&amp;"_"&amp;$C51,データシート2!$A$1:$SI$1,0),0)</f>
        <v>14.843</v>
      </c>
      <c r="Z51" s="938">
        <f>VLOOKUP($D$3&amp;"_"&amp;Z$3,データシート2!$A:$SI,MATCH($R$2&amp;"_"&amp;$C51,データシート2!$A$1:$SI$1,0),0)</f>
        <v>12.95</v>
      </c>
      <c r="AA51" s="938">
        <f>VLOOKUP($D$3&amp;"_"&amp;AA$3,データシート2!$A:$SI,MATCH($R$2&amp;"_"&amp;$C51,データシート2!$A$1:$SI$1,0),0)</f>
        <v>11.307</v>
      </c>
      <c r="AB51" s="939">
        <f>VLOOKUP($D$3&amp;"_"&amp;AB$3,データシート2!$A:$SI,MATCH($R$2&amp;"_"&amp;$C51,データシート2!$A$1:$SI$1,0),0)</f>
        <v>12.332000000000001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3</v>
      </c>
      <c r="H53" s="734">
        <f>VLOOKUP($D$3&amp;"_"&amp;H$3,データシート2!$A:$SI,MATCH($G$2&amp;"_"&amp;$B53,データシート2!$A$1:$SI$1,0),0)</f>
        <v>3</v>
      </c>
      <c r="I53" s="734">
        <f>VLOOKUP($D$3&amp;"_"&amp;I$3,データシート2!$A:$SI,MATCH($G$2&amp;"_"&amp;$B53,データシート2!$A$1:$SI$1,0),0)</f>
        <v>3</v>
      </c>
      <c r="J53" s="734">
        <f>VLOOKUP($D$3&amp;"_"&amp;J$3,データシート2!$A:$SI,MATCH($G$2&amp;"_"&amp;$B53,データシート2!$A$1:$SI$1,0),0)</f>
        <v>4</v>
      </c>
      <c r="K53" s="735">
        <f>VLOOKUP($D$3&amp;"_"&amp;K$3,データシート2!$A:$SI,MATCH($G$2&amp;"_"&amp;$B53,データシート2!$A$1:$SI$1,0),0)</f>
        <v>3</v>
      </c>
      <c r="L53" s="735">
        <f>VLOOKUP($D$3&amp;"_"&amp;L$3,データシート2!$A:$SI,MATCH($G$2&amp;"_"&amp;$B53,データシート2!$A$1:$SI$1,0),0)</f>
        <v>5</v>
      </c>
      <c r="M53" s="735">
        <f>VLOOKUP($D$3&amp;"_"&amp;M$3,データシート2!$A:$SI,MATCH($G$2&amp;"_"&amp;$B53,データシート2!$A$1:$SI$1,0),0)</f>
        <v>5</v>
      </c>
      <c r="N53" s="735">
        <f>VLOOKUP($D$3&amp;"_"&amp;N$3,データシート2!$A:$SI,MATCH($G$2&amp;"_"&amp;$B53,データシート2!$A$1:$SI$1,0),0)</f>
        <v>4</v>
      </c>
      <c r="O53" s="735">
        <f>VLOOKUP($D$3&amp;"_"&amp;O$3,データシート2!$A:$SI,MATCH($G$2&amp;"_"&amp;$B53,データシート2!$A$1:$SI$1,0),0)</f>
        <v>4</v>
      </c>
      <c r="P53" s="735">
        <f>VLOOKUP($D$3&amp;"_"&amp;P$3,データシート2!$A:$SI,MATCH($G$2&amp;"_"&amp;$B53,データシート2!$A$1:$SI$1,0),0)</f>
        <v>4</v>
      </c>
      <c r="Q53" s="736">
        <f>VLOOKUP($D$3&amp;"_"&amp;Q$3,データシート2!$A:$SI,MATCH($G$2&amp;"_"&amp;$B53,データシート2!$A$1:$SI$1,0),0)</f>
        <v>4</v>
      </c>
      <c r="R53" s="924">
        <f>VLOOKUP($D$3&amp;"_"&amp;R$3,データシート2!$A:$SI,MATCH($R$2&amp;"_"&amp;$B53,データシート2!$A$1:$SI$1,0),0)</f>
        <v>43.759</v>
      </c>
      <c r="S53" s="925">
        <f>VLOOKUP($D$3&amp;"_"&amp;S$3,データシート2!$A:$SI,MATCH($R$2&amp;"_"&amp;$B53,データシート2!$A$1:$SI$1,0),0)</f>
        <v>51.805</v>
      </c>
      <c r="T53" s="925">
        <f>VLOOKUP($D$3&amp;"_"&amp;T$3,データシート2!$A:$SI,MATCH($R$2&amp;"_"&amp;$B53,データシート2!$A$1:$SI$1,0),0)</f>
        <v>58.27</v>
      </c>
      <c r="U53" s="925">
        <f>VLOOKUP($D$3&amp;"_"&amp;U$3,データシート2!$A:$SI,MATCH($R$2&amp;"_"&amp;$B53,データシート2!$A$1:$SI$1,0),0)</f>
        <v>62.652000000000001</v>
      </c>
      <c r="V53" s="925">
        <f>VLOOKUP($D$3&amp;"_"&amp;V$3,データシート2!$A:$SI,MATCH($R$2&amp;"_"&amp;$B53,データシート2!$A$1:$SI$1,0),0)</f>
        <v>54.591000000000001</v>
      </c>
      <c r="W53" s="925">
        <f>VLOOKUP($D$3&amp;"_"&amp;W$3,データシート2!$A:$SI,MATCH($R$2&amp;"_"&amp;$B53,データシート2!$A$1:$SI$1,0),0)</f>
        <v>71.344999999999999</v>
      </c>
      <c r="X53" s="925">
        <f>VLOOKUP($D$3&amp;"_"&amp;X$3,データシート2!$A:$SI,MATCH($R$2&amp;"_"&amp;$B53,データシート2!$A$1:$SI$1,0),0)</f>
        <v>65.242000000000004</v>
      </c>
      <c r="Y53" s="925">
        <f>VLOOKUP($D$3&amp;"_"&amp;Y$3,データシート2!$A:$SI,MATCH($R$2&amp;"_"&amp;$B53,データシート2!$A$1:$SI$1,0),0)</f>
        <v>56.331000000000003</v>
      </c>
      <c r="Z53" s="925">
        <f>VLOOKUP($D$3&amp;"_"&amp;Z$3,データシート2!$A:$SI,MATCH($R$2&amp;"_"&amp;$B53,データシート2!$A$1:$SI$1,0),0)</f>
        <v>53.076999999999998</v>
      </c>
      <c r="AA53" s="925">
        <f>VLOOKUP($D$3&amp;"_"&amp;AA$3,データシート2!$A:$SI,MATCH($R$2&amp;"_"&amp;$B53,データシート2!$A$1:$SI$1,0),0)</f>
        <v>47.539000000000001</v>
      </c>
      <c r="AB53" s="926">
        <f>VLOOKUP($D$3&amp;"_"&amp;AB$3,データシート2!$A:$SI,MATCH($R$2&amp;"_"&amp;$B53,データシート2!$A$1:$SI$1,0),0)</f>
        <v>49.304000000000002</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1</v>
      </c>
      <c r="K54" s="743">
        <f>VLOOKUP($D$3&amp;"_"&amp;K$3,データシート2!$A:$SI,MATCH($G$2&amp;"_"&amp;$C54,データシート2!$A$1:$SI$1,0),0)</f>
        <v>0</v>
      </c>
      <c r="L54" s="743">
        <f>VLOOKUP($D$3&amp;"_"&amp;L$3,データシート2!$A:$SI,MATCH($G$2&amp;"_"&amp;$C54,データシート2!$A$1:$SI$1,0),0)</f>
        <v>2</v>
      </c>
      <c r="M54" s="743">
        <f>VLOOKUP($D$3&amp;"_"&amp;M$3,データシート2!$A:$SI,MATCH($G$2&amp;"_"&amp;$C54,データシート2!$A$1:$SI$1,0),0)</f>
        <v>2</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4.4889999999999999</v>
      </c>
      <c r="V54" s="928">
        <f>VLOOKUP($D$3&amp;"_"&amp;V$3,データシート2!$A:$SI,MATCH($R$2&amp;"_"&amp;$C54,データシート2!$A$1:$SI$1,0),0)</f>
        <v>0</v>
      </c>
      <c r="W54" s="928">
        <f>VLOOKUP($D$3&amp;"_"&amp;W$3,データシート2!$A:$SI,MATCH($R$2&amp;"_"&amp;$C54,データシート2!$A$1:$SI$1,0),0)</f>
        <v>13.098000000000001</v>
      </c>
      <c r="X54" s="928">
        <f>VLOOKUP($D$3&amp;"_"&amp;X$3,データシート2!$A:$SI,MATCH($R$2&amp;"_"&amp;$C54,データシート2!$A$1:$SI$1,0),0)</f>
        <v>10.912000000000001</v>
      </c>
      <c r="Y54" s="928">
        <f>VLOOKUP($D$3&amp;"_"&amp;Y$3,データシート2!$A:$SI,MATCH($R$2&amp;"_"&amp;$C54,データシート2!$A$1:$SI$1,0),0)</f>
        <v>5.5179999999999998</v>
      </c>
      <c r="Z54" s="928">
        <f>VLOOKUP($D$3&amp;"_"&amp;Z$3,データシート2!$A:$SI,MATCH($R$2&amp;"_"&amp;$C54,データシート2!$A$1:$SI$1,0),0)</f>
        <v>5.47</v>
      </c>
      <c r="AA54" s="928">
        <f>VLOOKUP($D$3&amp;"_"&amp;AA$3,データシート2!$A:$SI,MATCH($R$2&amp;"_"&amp;$C54,データシート2!$A$1:$SI$1,0),0)</f>
        <v>5.4989999999999997</v>
      </c>
      <c r="AB54" s="929">
        <f>VLOOKUP($D$3&amp;"_"&amp;AB$3,データシート2!$A:$SI,MATCH($R$2&amp;"_"&amp;$C54,データシート2!$A$1:$SI$1,0),0)</f>
        <v>5.3609999999999998</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1</v>
      </c>
      <c r="H59" s="766">
        <f>VLOOKUP($D$3&amp;"_"&amp;H$3,データシート2!$A:$SI,MATCH($G$2&amp;"_"&amp;$C59,データシート2!$A$1:$SI$1,0),0)</f>
        <v>1</v>
      </c>
      <c r="I59" s="766">
        <f>VLOOKUP($D$3&amp;"_"&amp;I$3,データシート2!$A:$SI,MATCH($G$2&amp;"_"&amp;$C59,データシート2!$A$1:$SI$1,0),0)</f>
        <v>1</v>
      </c>
      <c r="J59" s="766">
        <f>VLOOKUP($D$3&amp;"_"&amp;J$3,データシート2!$A:$SI,MATCH($G$2&amp;"_"&amp;$C59,データシート2!$A$1:$SI$1,0),0)</f>
        <v>1</v>
      </c>
      <c r="K59" s="767">
        <f>VLOOKUP($D$3&amp;"_"&amp;K$3,データシート2!$A:$SI,MATCH($G$2&amp;"_"&amp;$C59,データシート2!$A$1:$SI$1,0),0)</f>
        <v>1</v>
      </c>
      <c r="L59" s="767">
        <f>VLOOKUP($D$3&amp;"_"&amp;L$3,データシート2!$A:$SI,MATCH($G$2&amp;"_"&amp;$C59,データシート2!$A$1:$SI$1,0),0)</f>
        <v>1</v>
      </c>
      <c r="M59" s="767">
        <f>VLOOKUP($D$3&amp;"_"&amp;M$3,データシート2!$A:$SI,MATCH($G$2&amp;"_"&amp;$C59,データシート2!$A$1:$SI$1,0),0)</f>
        <v>1</v>
      </c>
      <c r="N59" s="767">
        <f>VLOOKUP($D$3&amp;"_"&amp;N$3,データシート2!$A:$SI,MATCH($G$2&amp;"_"&amp;$C59,データシート2!$A$1:$SI$1,0),0)</f>
        <v>1</v>
      </c>
      <c r="O59" s="767">
        <f>VLOOKUP($D$3&amp;"_"&amp;O$3,データシート2!$A:$SI,MATCH($G$2&amp;"_"&amp;$C59,データシート2!$A$1:$SI$1,0),0)</f>
        <v>1</v>
      </c>
      <c r="P59" s="767">
        <f>VLOOKUP($D$3&amp;"_"&amp;P$3,データシート2!$A:$SI,MATCH($G$2&amp;"_"&amp;$C59,データシート2!$A$1:$SI$1,0),0)</f>
        <v>1</v>
      </c>
      <c r="Q59" s="768">
        <f>VLOOKUP($D$3&amp;"_"&amp;Q$3,データシート2!$A:$SI,MATCH($G$2&amp;"_"&amp;$C59,データシート2!$A$1:$SI$1,0),0)</f>
        <v>1</v>
      </c>
      <c r="R59" s="937">
        <f>VLOOKUP($D$3&amp;"_"&amp;R$3,データシート2!$A:$SI,MATCH($R$2&amp;"_"&amp;$C59,データシート2!$A$1:$SI$1,0),0)</f>
        <v>3.371</v>
      </c>
      <c r="S59" s="938">
        <f>VLOOKUP($D$3&amp;"_"&amp;S$3,データシート2!$A:$SI,MATCH($R$2&amp;"_"&amp;$C59,データシート2!$A$1:$SI$1,0),0)</f>
        <v>2.7</v>
      </c>
      <c r="T59" s="938">
        <f>VLOOKUP($D$3&amp;"_"&amp;T$3,データシート2!$A:$SI,MATCH($R$2&amp;"_"&amp;$C59,データシート2!$A$1:$SI$1,0),0)</f>
        <v>3.0219999999999998</v>
      </c>
      <c r="U59" s="938">
        <f>VLOOKUP($D$3&amp;"_"&amp;U$3,データシート2!$A:$SI,MATCH($R$2&amp;"_"&amp;$C59,データシート2!$A$1:$SI$1,0),0)</f>
        <v>2.7240000000000002</v>
      </c>
      <c r="V59" s="938">
        <f>VLOOKUP($D$3&amp;"_"&amp;V$3,データシート2!$A:$SI,MATCH($R$2&amp;"_"&amp;$C59,データシート2!$A$1:$SI$1,0),0)</f>
        <v>8.3000000000000004E-2</v>
      </c>
      <c r="W59" s="938">
        <f>VLOOKUP($D$3&amp;"_"&amp;W$3,データシート2!$A:$SI,MATCH($R$2&amp;"_"&amp;$C59,データシート2!$A$1:$SI$1,0),0)</f>
        <v>2.347</v>
      </c>
      <c r="X59" s="938">
        <f>VLOOKUP($D$3&amp;"_"&amp;X$3,データシート2!$A:$SI,MATCH($R$2&amp;"_"&amp;$C59,データシート2!$A$1:$SI$1,0),0)</f>
        <v>2.3450000000000002</v>
      </c>
      <c r="Y59" s="938">
        <f>VLOOKUP($D$3&amp;"_"&amp;Y$3,データシート2!$A:$SI,MATCH($R$2&amp;"_"&amp;$C59,データシート2!$A$1:$SI$1,0),0)</f>
        <v>3.5289999999999999</v>
      </c>
      <c r="Z59" s="938">
        <f>VLOOKUP($D$3&amp;"_"&amp;Z$3,データシート2!$A:$SI,MATCH($R$2&amp;"_"&amp;$C59,データシート2!$A$1:$SI$1,0),0)</f>
        <v>1.64</v>
      </c>
      <c r="AA59" s="938">
        <f>VLOOKUP($D$3&amp;"_"&amp;AA$3,データシート2!$A:$SI,MATCH($R$2&amp;"_"&amp;$C59,データシート2!$A$1:$SI$1,0),0)</f>
        <v>1.2669999999999999</v>
      </c>
      <c r="AB59" s="939">
        <f>VLOOKUP($D$3&amp;"_"&amp;AB$3,データシート2!$A:$SI,MATCH($R$2&amp;"_"&amp;$C59,データシート2!$A$1:$SI$1,0),0)</f>
        <v>2.2799999999999998</v>
      </c>
    </row>
    <row r="60" spans="2:29" s="745" customFormat="1" ht="16.5" customHeight="1">
      <c r="B60" s="737"/>
      <c r="C60" s="790"/>
      <c r="D60" s="780"/>
      <c r="E60" s="793">
        <v>3511</v>
      </c>
      <c r="F60" s="777" t="s">
        <v>345</v>
      </c>
      <c r="G60" s="967">
        <f>VLOOKUP($D$3&amp;"_"&amp;G$3,データシート2!$A:$SI,MATCH($G$2&amp;"_"&amp;$E60,データシート2!$A$1:$SI$1,0),0)</f>
        <v>1</v>
      </c>
      <c r="H60" s="968">
        <f>VLOOKUP($D$3&amp;"_"&amp;H$3,データシート2!$A:$SI,MATCH($G$2&amp;"_"&amp;$E60,データシート2!$A$1:$SI$1,0),0)</f>
        <v>1</v>
      </c>
      <c r="I60" s="968">
        <f>VLOOKUP($D$3&amp;"_"&amp;I$3,データシート2!$A:$SI,MATCH($G$2&amp;"_"&amp;$E60,データシート2!$A$1:$SI$1,0),0)</f>
        <v>1</v>
      </c>
      <c r="J60" s="968">
        <f>VLOOKUP($D$3&amp;"_"&amp;J$3,データシート2!$A:$SI,MATCH($G$2&amp;"_"&amp;$E60,データシート2!$A$1:$SI$1,0),0)</f>
        <v>1</v>
      </c>
      <c r="K60" s="969">
        <f>VLOOKUP($D$3&amp;"_"&amp;K$3,データシート2!$A:$SI,MATCH($G$2&amp;"_"&amp;$E60,データシート2!$A$1:$SI$1,0),0)</f>
        <v>1</v>
      </c>
      <c r="L60" s="969">
        <f>VLOOKUP($D$3&amp;"_"&amp;L$3,データシート2!$A:$SI,MATCH($G$2&amp;"_"&amp;$E60,データシート2!$A$1:$SI$1,0),0)</f>
        <v>1</v>
      </c>
      <c r="M60" s="969">
        <f>VLOOKUP($D$3&amp;"_"&amp;M$3,データシート2!$A:$SI,MATCH($G$2&amp;"_"&amp;$E60,データシート2!$A$1:$SI$1,0),0)</f>
        <v>1</v>
      </c>
      <c r="N60" s="969">
        <f>VLOOKUP($D$3&amp;"_"&amp;N$3,データシート2!$A:$SI,MATCH($G$2&amp;"_"&amp;$E60,データシート2!$A$1:$SI$1,0),0)</f>
        <v>1</v>
      </c>
      <c r="O60" s="969">
        <f>VLOOKUP($D$3&amp;"_"&amp;O$3,データシート2!$A:$SI,MATCH($G$2&amp;"_"&amp;$E60,データシート2!$A$1:$SI$1,0),0)</f>
        <v>1</v>
      </c>
      <c r="P60" s="969">
        <f>VLOOKUP($D$3&amp;"_"&amp;P$3,データシート2!$A:$SI,MATCH($G$2&amp;"_"&amp;$E60,データシート2!$A$1:$SI$1,0),0)</f>
        <v>1</v>
      </c>
      <c r="Q60" s="970">
        <f>VLOOKUP($D$3&amp;"_"&amp;Q$3,データシート2!$A:$SI,MATCH($G$2&amp;"_"&amp;$E60,データシート2!$A$1:$SI$1,0),0)</f>
        <v>1</v>
      </c>
      <c r="R60" s="971">
        <f>VLOOKUP($D$3&amp;"_"&amp;R$3,データシート2!$A:$SI,MATCH($R$2&amp;"_"&amp;$E60,データシート2!$A$1:$SI$1,0),0)</f>
        <v>3.371</v>
      </c>
      <c r="S60" s="972">
        <f>VLOOKUP($D$3&amp;"_"&amp;S$3,データシート2!$A:$SI,MATCH($R$2&amp;"_"&amp;$E60,データシート2!$A$1:$SI$1,0),0)</f>
        <v>2.7</v>
      </c>
      <c r="T60" s="972">
        <f>VLOOKUP($D$3&amp;"_"&amp;T$3,データシート2!$A:$SI,MATCH($R$2&amp;"_"&amp;$E60,データシート2!$A$1:$SI$1,0),0)</f>
        <v>3.0219999999999998</v>
      </c>
      <c r="U60" s="972">
        <f>VLOOKUP($D$3&amp;"_"&amp;U$3,データシート2!$A:$SI,MATCH($R$2&amp;"_"&amp;$E60,データシート2!$A$1:$SI$1,0),0)</f>
        <v>2.7240000000000002</v>
      </c>
      <c r="V60" s="972">
        <f>VLOOKUP($D$3&amp;"_"&amp;V$3,データシート2!$A:$SI,MATCH($R$2&amp;"_"&amp;$E60,データシート2!$A$1:$SI$1,0),0)</f>
        <v>8.3000000000000004E-2</v>
      </c>
      <c r="W60" s="972">
        <f>VLOOKUP($D$3&amp;"_"&amp;W$3,データシート2!$A:$SI,MATCH($R$2&amp;"_"&amp;$E60,データシート2!$A$1:$SI$1,0),0)</f>
        <v>2.347</v>
      </c>
      <c r="X60" s="972">
        <f>VLOOKUP($D$3&amp;"_"&amp;X$3,データシート2!$A:$SI,MATCH($R$2&amp;"_"&amp;$E60,データシート2!$A$1:$SI$1,0),0)</f>
        <v>2.3450000000000002</v>
      </c>
      <c r="Y60" s="972">
        <f>VLOOKUP($D$3&amp;"_"&amp;Y$3,データシート2!$A:$SI,MATCH($R$2&amp;"_"&amp;$E60,データシート2!$A$1:$SI$1,0),0)</f>
        <v>3.5289999999999999</v>
      </c>
      <c r="Z60" s="972">
        <f>VLOOKUP($D$3&amp;"_"&amp;Z$3,データシート2!$A:$SI,MATCH($R$2&amp;"_"&amp;$E60,データシート2!$A$1:$SI$1,0),0)</f>
        <v>1.64</v>
      </c>
      <c r="AA60" s="972">
        <f>VLOOKUP($D$3&amp;"_"&amp;AA$3,データシート2!$A:$SI,MATCH($R$2&amp;"_"&amp;$E60,データシート2!$A$1:$SI$1,0),0)</f>
        <v>1.2669999999999999</v>
      </c>
      <c r="AB60" s="973">
        <f>VLOOKUP($D$3&amp;"_"&amp;AB$3,データシート2!$A:$SI,MATCH($R$2&amp;"_"&amp;$E60,データシート2!$A$1:$SI$1,0),0)</f>
        <v>2.2799999999999998</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40.387999999999998</v>
      </c>
      <c r="S61" s="944">
        <f>VLOOKUP($D$3&amp;"_"&amp;S$3,データシート2!$A:$SI,MATCH($R$2&amp;"_"&amp;$C61,データシート2!$A$1:$SI$1,0),0)</f>
        <v>49.104999999999997</v>
      </c>
      <c r="T61" s="944">
        <f>VLOOKUP($D$3&amp;"_"&amp;T$3,データシート2!$A:$SI,MATCH($R$2&amp;"_"&amp;$C61,データシート2!$A$1:$SI$1,0),0)</f>
        <v>55.247999999999998</v>
      </c>
      <c r="U61" s="944">
        <f>VLOOKUP($D$3&amp;"_"&amp;U$3,データシート2!$A:$SI,MATCH($R$2&amp;"_"&amp;$C61,データシート2!$A$1:$SI$1,0),0)</f>
        <v>55.439</v>
      </c>
      <c r="V61" s="944">
        <f>VLOOKUP($D$3&amp;"_"&amp;V$3,データシート2!$A:$SI,MATCH($R$2&amp;"_"&amp;$C61,データシート2!$A$1:$SI$1,0),0)</f>
        <v>54.508000000000003</v>
      </c>
      <c r="W61" s="944">
        <f>VLOOKUP($D$3&amp;"_"&amp;W$3,データシート2!$A:$SI,MATCH($R$2&amp;"_"&amp;$C61,データシート2!$A$1:$SI$1,0),0)</f>
        <v>55.9</v>
      </c>
      <c r="X61" s="944">
        <f>VLOOKUP($D$3&amp;"_"&amp;X$3,データシート2!$A:$SI,MATCH($R$2&amp;"_"&amp;$C61,データシート2!$A$1:$SI$1,0),0)</f>
        <v>51.984999999999999</v>
      </c>
      <c r="Y61" s="944">
        <f>VLOOKUP($D$3&amp;"_"&amp;Y$3,データシート2!$A:$SI,MATCH($R$2&amp;"_"&amp;$C61,データシート2!$A$1:$SI$1,0),0)</f>
        <v>47.283999999999999</v>
      </c>
      <c r="Z61" s="944">
        <f>VLOOKUP($D$3&amp;"_"&amp;Z$3,データシート2!$A:$SI,MATCH($R$2&amp;"_"&amp;$C61,データシート2!$A$1:$SI$1,0),0)</f>
        <v>45.966999999999999</v>
      </c>
      <c r="AA61" s="944">
        <f>VLOOKUP($D$3&amp;"_"&amp;AA$3,データシート2!$A:$SI,MATCH($R$2&amp;"_"&amp;$C61,データシート2!$A$1:$SI$1,0),0)</f>
        <v>40.773000000000003</v>
      </c>
      <c r="AB61" s="945">
        <f>VLOOKUP($D$3&amp;"_"&amp;AB$3,データシート2!$A:$SI,MATCH($R$2&amp;"_"&amp;$C61,データシート2!$A$1:$SI$1,0),0)</f>
        <v>41.662999999999997</v>
      </c>
    </row>
    <row r="62" spans="2:29" s="21" customFormat="1" ht="20.45" customHeight="1">
      <c r="B62" s="729" t="s">
        <v>569</v>
      </c>
      <c r="C62" s="730" t="s">
        <v>570</v>
      </c>
      <c r="D62" s="731"/>
      <c r="E62" s="732"/>
      <c r="F62" s="731"/>
      <c r="G62" s="733">
        <f>VLOOKUP($D$3&amp;"_"&amp;G$3,データシート2!$A:$SI,MATCH($G$2&amp;"_"&amp;$B62,データシート2!$A$1:$SI$1,0),0)</f>
        <v>7</v>
      </c>
      <c r="H62" s="734">
        <f>VLOOKUP($D$3&amp;"_"&amp;H$3,データシート2!$A:$SI,MATCH($G$2&amp;"_"&amp;$B62,データシート2!$A$1:$SI$1,0),0)</f>
        <v>6</v>
      </c>
      <c r="I62" s="734">
        <f>VLOOKUP($D$3&amp;"_"&amp;I$3,データシート2!$A:$SI,MATCH($G$2&amp;"_"&amp;$B62,データシート2!$A$1:$SI$1,0),0)</f>
        <v>7</v>
      </c>
      <c r="J62" s="734">
        <f>VLOOKUP($D$3&amp;"_"&amp;J$3,データシート2!$A:$SI,MATCH($G$2&amp;"_"&amp;$B62,データシート2!$A$1:$SI$1,0),0)</f>
        <v>7</v>
      </c>
      <c r="K62" s="735">
        <f>VLOOKUP($D$3&amp;"_"&amp;K$3,データシート2!$A:$SI,MATCH($G$2&amp;"_"&amp;$B62,データシート2!$A$1:$SI$1,0),0)</f>
        <v>7</v>
      </c>
      <c r="L62" s="735">
        <f>VLOOKUP($D$3&amp;"_"&amp;L$3,データシート2!$A:$SI,MATCH($G$2&amp;"_"&amp;$B62,データシート2!$A$1:$SI$1,0),0)</f>
        <v>7</v>
      </c>
      <c r="M62" s="735">
        <f>VLOOKUP($D$3&amp;"_"&amp;M$3,データシート2!$A:$SI,MATCH($G$2&amp;"_"&amp;$B62,データシート2!$A$1:$SI$1,0),0)</f>
        <v>7</v>
      </c>
      <c r="N62" s="735">
        <f>VLOOKUP($D$3&amp;"_"&amp;N$3,データシート2!$A:$SI,MATCH($G$2&amp;"_"&amp;$B62,データシート2!$A$1:$SI$1,0),0)</f>
        <v>7</v>
      </c>
      <c r="O62" s="735">
        <f>VLOOKUP($D$3&amp;"_"&amp;O$3,データシート2!$A:$SI,MATCH($G$2&amp;"_"&amp;$B62,データシート2!$A$1:$SI$1,0),0)</f>
        <v>7</v>
      </c>
      <c r="P62" s="735">
        <f>VLOOKUP($D$3&amp;"_"&amp;P$3,データシート2!$A:$SI,MATCH($G$2&amp;"_"&amp;$B62,データシート2!$A$1:$SI$1,0),0)</f>
        <v>8</v>
      </c>
      <c r="Q62" s="736">
        <f>VLOOKUP($D$3&amp;"_"&amp;Q$3,データシート2!$A:$SI,MATCH($G$2&amp;"_"&amp;$B62,データシート2!$A$1:$SI$1,0),0)</f>
        <v>8</v>
      </c>
      <c r="R62" s="924">
        <f>VLOOKUP($D$3&amp;"_"&amp;R$3,データシート2!$A:$SI,MATCH($R$2&amp;"_"&amp;$B62,データシート2!$A$1:$SI$1,0),0)</f>
        <v>47.04</v>
      </c>
      <c r="S62" s="925">
        <f>VLOOKUP($D$3&amp;"_"&amp;S$3,データシート2!$A:$SI,MATCH($R$2&amp;"_"&amp;$B62,データシート2!$A$1:$SI$1,0),0)</f>
        <v>42.957000000000001</v>
      </c>
      <c r="T62" s="925">
        <f>VLOOKUP($D$3&amp;"_"&amp;T$3,データシート2!$A:$SI,MATCH($R$2&amp;"_"&amp;$B62,データシート2!$A$1:$SI$1,0),0)</f>
        <v>51.384999999999998</v>
      </c>
      <c r="U62" s="925">
        <f>VLOOKUP($D$3&amp;"_"&amp;U$3,データシート2!$A:$SI,MATCH($R$2&amp;"_"&amp;$B62,データシート2!$A$1:$SI$1,0),0)</f>
        <v>49.994</v>
      </c>
      <c r="V62" s="925">
        <f>VLOOKUP($D$3&amp;"_"&amp;V$3,データシート2!$A:$SI,MATCH($R$2&amp;"_"&amp;$B62,データシート2!$A$1:$SI$1,0),0)</f>
        <v>50.414999999999999</v>
      </c>
      <c r="W62" s="925">
        <f>VLOOKUP($D$3&amp;"_"&amp;W$3,データシート2!$A:$SI,MATCH($R$2&amp;"_"&amp;$B62,データシート2!$A$1:$SI$1,0),0)</f>
        <v>44.634</v>
      </c>
      <c r="X62" s="925">
        <f>VLOOKUP($D$3&amp;"_"&amp;X$3,データシート2!$A:$SI,MATCH($R$2&amp;"_"&amp;$B62,データシート2!$A$1:$SI$1,0),0)</f>
        <v>48.671999999999997</v>
      </c>
      <c r="Y62" s="925">
        <f>VLOOKUP($D$3&amp;"_"&amp;Y$3,データシート2!$A:$SI,MATCH($R$2&amp;"_"&amp;$B62,データシート2!$A$1:$SI$1,0),0)</f>
        <v>49.807000000000002</v>
      </c>
      <c r="Z62" s="925">
        <f>VLOOKUP($D$3&amp;"_"&amp;Z$3,データシート2!$A:$SI,MATCH($R$2&amp;"_"&amp;$B62,データシート2!$A$1:$SI$1,0),0)</f>
        <v>53.393000000000001</v>
      </c>
      <c r="AA62" s="925">
        <f>VLOOKUP($D$3&amp;"_"&amp;AA$3,データシート2!$A:$SI,MATCH($R$2&amp;"_"&amp;$B62,データシート2!$A$1:$SI$1,0),0)</f>
        <v>57.076999999999998</v>
      </c>
      <c r="AB62" s="926">
        <f>VLOOKUP($D$3&amp;"_"&amp;AB$3,データシート2!$A:$SI,MATCH($R$2&amp;"_"&amp;$B62,データシート2!$A$1:$SI$1,0),0)</f>
        <v>59.048999999999999</v>
      </c>
    </row>
    <row r="63" spans="2:29" s="745" customFormat="1" ht="16.5" customHeight="1">
      <c r="B63" s="737"/>
      <c r="C63" s="738">
        <v>37</v>
      </c>
      <c r="D63" s="739" t="s">
        <v>571</v>
      </c>
      <c r="E63" s="738"/>
      <c r="F63" s="740"/>
      <c r="G63" s="754">
        <f>VLOOKUP($D$3&amp;"_"&amp;G$3,データシート2!$A:$SI,MATCH($G$2&amp;"_"&amp;$C63,データシート2!$A$1:$SI$1,0),0)</f>
        <v>5</v>
      </c>
      <c r="H63" s="742">
        <f>VLOOKUP($D$3&amp;"_"&amp;H$3,データシート2!$A:$SI,MATCH($G$2&amp;"_"&amp;$C63,データシート2!$A$1:$SI$1,0),0)</f>
        <v>4</v>
      </c>
      <c r="I63" s="742">
        <f>VLOOKUP($D$3&amp;"_"&amp;I$3,データシート2!$A:$SI,MATCH($G$2&amp;"_"&amp;$C63,データシート2!$A$1:$SI$1,0),0)</f>
        <v>4</v>
      </c>
      <c r="J63" s="742">
        <f>VLOOKUP($D$3&amp;"_"&amp;J$3,データシート2!$A:$SI,MATCH($G$2&amp;"_"&amp;$C63,データシート2!$A$1:$SI$1,0),0)</f>
        <v>4</v>
      </c>
      <c r="K63" s="743">
        <f>VLOOKUP($D$3&amp;"_"&amp;K$3,データシート2!$A:$SI,MATCH($G$2&amp;"_"&amp;$C63,データシート2!$A$1:$SI$1,0),0)</f>
        <v>4</v>
      </c>
      <c r="L63" s="743">
        <f>VLOOKUP($D$3&amp;"_"&amp;L$3,データシート2!$A:$SI,MATCH($G$2&amp;"_"&amp;$C63,データシート2!$A$1:$SI$1,0),0)</f>
        <v>4</v>
      </c>
      <c r="M63" s="743">
        <f>VLOOKUP($D$3&amp;"_"&amp;M$3,データシート2!$A:$SI,MATCH($G$2&amp;"_"&amp;$C63,データシート2!$A$1:$SI$1,0),0)</f>
        <v>4</v>
      </c>
      <c r="N63" s="743">
        <f>VLOOKUP($D$3&amp;"_"&amp;N$3,データシート2!$A:$SI,MATCH($G$2&amp;"_"&amp;$C63,データシート2!$A$1:$SI$1,0),0)</f>
        <v>4</v>
      </c>
      <c r="O63" s="743">
        <f>VLOOKUP($D$3&amp;"_"&amp;O$3,データシート2!$A:$SI,MATCH($G$2&amp;"_"&amp;$C63,データシート2!$A$1:$SI$1,0),0)</f>
        <v>4</v>
      </c>
      <c r="P63" s="743">
        <f>VLOOKUP($D$3&amp;"_"&amp;P$3,データシート2!$A:$SI,MATCH($G$2&amp;"_"&amp;$C63,データシート2!$A$1:$SI$1,0),0)</f>
        <v>4</v>
      </c>
      <c r="Q63" s="744">
        <f>VLOOKUP($D$3&amp;"_"&amp;Q$3,データシート2!$A:$SI,MATCH($G$2&amp;"_"&amp;$C63,データシート2!$A$1:$SI$1,0),0)</f>
        <v>4</v>
      </c>
      <c r="R63" s="933">
        <f>VLOOKUP($D$3&amp;"_"&amp;R$3,データシート2!$A:$SI,MATCH($R$2&amp;"_"&amp;$C63,データシート2!$A$1:$SI$1,0),0)</f>
        <v>39.752000000000002</v>
      </c>
      <c r="S63" s="928">
        <f>VLOOKUP($D$3&amp;"_"&amp;S$3,データシート2!$A:$SI,MATCH($R$2&amp;"_"&amp;$C63,データシート2!$A$1:$SI$1,0),0)</f>
        <v>34.32</v>
      </c>
      <c r="T63" s="928">
        <f>VLOOKUP($D$3&amp;"_"&amp;T$3,データシート2!$A:$SI,MATCH($R$2&amp;"_"&amp;$C63,データシート2!$A$1:$SI$1,0),0)</f>
        <v>35.253</v>
      </c>
      <c r="U63" s="928">
        <f>VLOOKUP($D$3&amp;"_"&amp;U$3,データシート2!$A:$SI,MATCH($R$2&amp;"_"&amp;$C63,データシート2!$A$1:$SI$1,0),0)</f>
        <v>33.533000000000001</v>
      </c>
      <c r="V63" s="928">
        <f>VLOOKUP($D$3&amp;"_"&amp;V$3,データシート2!$A:$SI,MATCH($R$2&amp;"_"&amp;$C63,データシート2!$A$1:$SI$1,0),0)</f>
        <v>33.889000000000003</v>
      </c>
      <c r="W63" s="928">
        <f>VLOOKUP($D$3&amp;"_"&amp;W$3,データシート2!$A:$SI,MATCH($R$2&amp;"_"&amp;$C63,データシート2!$A$1:$SI$1,0),0)</f>
        <v>29.497</v>
      </c>
      <c r="X63" s="928">
        <f>VLOOKUP($D$3&amp;"_"&amp;X$3,データシート2!$A:$SI,MATCH($R$2&amp;"_"&amp;$C63,データシート2!$A$1:$SI$1,0),0)</f>
        <v>34.793999999999997</v>
      </c>
      <c r="Y63" s="928">
        <f>VLOOKUP($D$3&amp;"_"&amp;Y$3,データシート2!$A:$SI,MATCH($R$2&amp;"_"&amp;$C63,データシート2!$A$1:$SI$1,0),0)</f>
        <v>39.287999999999997</v>
      </c>
      <c r="Z63" s="928">
        <f>VLOOKUP($D$3&amp;"_"&amp;Z$3,データシート2!$A:$SI,MATCH($R$2&amp;"_"&amp;$C63,データシート2!$A$1:$SI$1,0),0)</f>
        <v>42.655000000000001</v>
      </c>
      <c r="AA63" s="928">
        <f>VLOOKUP($D$3&amp;"_"&amp;AA$3,データシート2!$A:$SI,MATCH($R$2&amp;"_"&amp;$C63,データシート2!$A$1:$SI$1,0),0)</f>
        <v>43.683</v>
      </c>
      <c r="AB63" s="929">
        <f>VLOOKUP($D$3&amp;"_"&amp;AB$3,データシート2!$A:$SI,MATCH($R$2&amp;"_"&amp;$C63,データシート2!$A$1:$SI$1,0),0)</f>
        <v>45.707000000000001</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2</v>
      </c>
      <c r="H65" s="766">
        <f>VLOOKUP($D$3&amp;"_"&amp;H$3,データシート2!$A:$SI,MATCH($G$2&amp;"_"&amp;$C65,データシート2!$A$1:$SI$1,0),0)</f>
        <v>2</v>
      </c>
      <c r="I65" s="766">
        <f>VLOOKUP($D$3&amp;"_"&amp;I$3,データシート2!$A:$SI,MATCH($G$2&amp;"_"&amp;$C65,データシート2!$A$1:$SI$1,0),0)</f>
        <v>3</v>
      </c>
      <c r="J65" s="766">
        <f>VLOOKUP($D$3&amp;"_"&amp;J$3,データシート2!$A:$SI,MATCH($G$2&amp;"_"&amp;$C65,データシート2!$A$1:$SI$1,0),0)</f>
        <v>3</v>
      </c>
      <c r="K65" s="767">
        <f>VLOOKUP($D$3&amp;"_"&amp;K$3,データシート2!$A:$SI,MATCH($G$2&amp;"_"&amp;$C65,データシート2!$A$1:$SI$1,0),0)</f>
        <v>3</v>
      </c>
      <c r="L65" s="767">
        <f>VLOOKUP($D$3&amp;"_"&amp;L$3,データシート2!$A:$SI,MATCH($G$2&amp;"_"&amp;$C65,データシート2!$A$1:$SI$1,0),0)</f>
        <v>3</v>
      </c>
      <c r="M65" s="767">
        <f>VLOOKUP($D$3&amp;"_"&amp;M$3,データシート2!$A:$SI,MATCH($G$2&amp;"_"&amp;$C65,データシート2!$A$1:$SI$1,0),0)</f>
        <v>3</v>
      </c>
      <c r="N65" s="767">
        <f>VLOOKUP($D$3&amp;"_"&amp;N$3,データシート2!$A:$SI,MATCH($G$2&amp;"_"&amp;$C65,データシート2!$A$1:$SI$1,0),0)</f>
        <v>3</v>
      </c>
      <c r="O65" s="767">
        <f>VLOOKUP($D$3&amp;"_"&amp;O$3,データシート2!$A:$SI,MATCH($G$2&amp;"_"&amp;$C65,データシート2!$A$1:$SI$1,0),0)</f>
        <v>3</v>
      </c>
      <c r="P65" s="767">
        <f>VLOOKUP($D$3&amp;"_"&amp;P$3,データシート2!$A:$SI,MATCH($G$2&amp;"_"&amp;$C65,データシート2!$A$1:$SI$1,0),0)</f>
        <v>4</v>
      </c>
      <c r="Q65" s="768">
        <f>VLOOKUP($D$3&amp;"_"&amp;Q$3,データシート2!$A:$SI,MATCH($G$2&amp;"_"&amp;$C65,データシート2!$A$1:$SI$1,0),0)</f>
        <v>4</v>
      </c>
      <c r="R65" s="937">
        <f>VLOOKUP($D$3&amp;"_"&amp;R$3,データシート2!$A:$SI,MATCH($R$2&amp;"_"&amp;$C65,データシート2!$A$1:$SI$1,0),0)</f>
        <v>7.2880000000000003</v>
      </c>
      <c r="S65" s="938">
        <f>VLOOKUP($D$3&amp;"_"&amp;S$3,データシート2!$A:$SI,MATCH($R$2&amp;"_"&amp;$C65,データシート2!$A$1:$SI$1,0),0)</f>
        <v>8.6370000000000005</v>
      </c>
      <c r="T65" s="938">
        <f>VLOOKUP($D$3&amp;"_"&amp;T$3,データシート2!$A:$SI,MATCH($R$2&amp;"_"&amp;$C65,データシート2!$A$1:$SI$1,0),0)</f>
        <v>16.132000000000001</v>
      </c>
      <c r="U65" s="938">
        <f>VLOOKUP($D$3&amp;"_"&amp;U$3,データシート2!$A:$SI,MATCH($R$2&amp;"_"&amp;$C65,データシート2!$A$1:$SI$1,0),0)</f>
        <v>16.460999999999999</v>
      </c>
      <c r="V65" s="938">
        <f>VLOOKUP($D$3&amp;"_"&amp;V$3,データシート2!$A:$SI,MATCH($R$2&amp;"_"&amp;$C65,データシート2!$A$1:$SI$1,0),0)</f>
        <v>16.526</v>
      </c>
      <c r="W65" s="938">
        <f>VLOOKUP($D$3&amp;"_"&amp;W$3,データシート2!$A:$SI,MATCH($R$2&amp;"_"&amp;$C65,データシート2!$A$1:$SI$1,0),0)</f>
        <v>15.137</v>
      </c>
      <c r="X65" s="938">
        <f>VLOOKUP($D$3&amp;"_"&amp;X$3,データシート2!$A:$SI,MATCH($R$2&amp;"_"&amp;$C65,データシート2!$A$1:$SI$1,0),0)</f>
        <v>13.878</v>
      </c>
      <c r="Y65" s="938">
        <f>VLOOKUP($D$3&amp;"_"&amp;Y$3,データシート2!$A:$SI,MATCH($R$2&amp;"_"&amp;$C65,データシート2!$A$1:$SI$1,0),0)</f>
        <v>10.519</v>
      </c>
      <c r="Z65" s="938">
        <f>VLOOKUP($D$3&amp;"_"&amp;Z$3,データシート2!$A:$SI,MATCH($R$2&amp;"_"&amp;$C65,データシート2!$A$1:$SI$1,0),0)</f>
        <v>10.738</v>
      </c>
      <c r="AA65" s="938">
        <f>VLOOKUP($D$3&amp;"_"&amp;AA$3,データシート2!$A:$SI,MATCH($R$2&amp;"_"&amp;$C65,データシート2!$A$1:$SI$1,0),0)</f>
        <v>13.394</v>
      </c>
      <c r="AB65" s="939">
        <f>VLOOKUP($D$3&amp;"_"&amp;AB$3,データシート2!$A:$SI,MATCH($R$2&amp;"_"&amp;$C65,データシート2!$A$1:$SI$1,0),0)</f>
        <v>13.342000000000001</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3.3940000000000001</v>
      </c>
      <c r="Y68" s="925">
        <f>VLOOKUP($D$3&amp;"_"&amp;Y$3,データシート2!$A:$SI,MATCH($R$2&amp;"_"&amp;$B68,データシート2!$A$1:$SI$1,0),0)</f>
        <v>3.4079999999999999</v>
      </c>
      <c r="Z68" s="925">
        <f>VLOOKUP($D$3&amp;"_"&amp;Z$3,データシート2!$A:$SI,MATCH($R$2&amp;"_"&amp;$B68,データシート2!$A$1:$SI$1,0),0)</f>
        <v>3.3210000000000002</v>
      </c>
      <c r="AA68" s="925">
        <f>VLOOKUP($D$3&amp;"_"&amp;AA$3,データシート2!$A:$SI,MATCH($R$2&amp;"_"&amp;$B68,データシート2!$A$1:$SI$1,0),0)</f>
        <v>3.1419999999999999</v>
      </c>
      <c r="AB68" s="926">
        <f>VLOOKUP($D$3&amp;"_"&amp;AB$3,データシート2!$A:$SI,MATCH($R$2&amp;"_"&amp;$B68,データシート2!$A$1:$SI$1,0),0)</f>
        <v>3.0489999999999999</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1</v>
      </c>
      <c r="N74" s="767">
        <f>VLOOKUP($D$3&amp;"_"&amp;N$3,データシート2!$A:$SI,MATCH($G$2&amp;"_"&amp;$C74,データシート2!$A$1:$SI$1,0),0)</f>
        <v>1</v>
      </c>
      <c r="O74" s="767">
        <f>VLOOKUP($D$3&amp;"_"&amp;O$3,データシート2!$A:$SI,MATCH($G$2&amp;"_"&amp;$C74,データシート2!$A$1:$SI$1,0),0)</f>
        <v>1</v>
      </c>
      <c r="P74" s="767">
        <f>VLOOKUP($D$3&amp;"_"&amp;P$3,データシート2!$A:$SI,MATCH($G$2&amp;"_"&amp;$C74,データシート2!$A$1:$SI$1,0),0)</f>
        <v>1</v>
      </c>
      <c r="Q74" s="768">
        <f>VLOOKUP($D$3&amp;"_"&amp;Q$3,データシート2!$A:$SI,MATCH($G$2&amp;"_"&amp;$C74,データシート2!$A$1:$SI$1,0),0)</f>
        <v>1</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3.3940000000000001</v>
      </c>
      <c r="Y74" s="938">
        <f>VLOOKUP($D$3&amp;"_"&amp;Y$3,データシート2!$A:$SI,MATCH($R$2&amp;"_"&amp;$C74,データシート2!$A$1:$SI$1,0),0)</f>
        <v>3.4079999999999999</v>
      </c>
      <c r="Z74" s="938">
        <f>VLOOKUP($D$3&amp;"_"&amp;Z$3,データシート2!$A:$SI,MATCH($R$2&amp;"_"&amp;$C74,データシート2!$A$1:$SI$1,0),0)</f>
        <v>3.3210000000000002</v>
      </c>
      <c r="AA74" s="938">
        <f>VLOOKUP($D$3&amp;"_"&amp;AA$3,データシート2!$A:$SI,MATCH($R$2&amp;"_"&amp;$C74,データシート2!$A$1:$SI$1,0),0)</f>
        <v>3.1419999999999999</v>
      </c>
      <c r="AB74" s="939">
        <f>VLOOKUP($D$3&amp;"_"&amp;AB$3,データシート2!$A:$SI,MATCH($R$2&amp;"_"&amp;$C74,データシート2!$A$1:$SI$1,0),0)</f>
        <v>3.0489999999999999</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12</v>
      </c>
      <c r="H77" s="734">
        <f>VLOOKUP($D$3&amp;"_"&amp;H$3,データシート2!$A:$SI,MATCH($G$2&amp;"_"&amp;$B77,データシート2!$A$1:$SI$1,0),0)</f>
        <v>13</v>
      </c>
      <c r="I77" s="734">
        <f>VLOOKUP($D$3&amp;"_"&amp;I$3,データシート2!$A:$SI,MATCH($G$2&amp;"_"&amp;$B77,データシート2!$A$1:$SI$1,0),0)</f>
        <v>14</v>
      </c>
      <c r="J77" s="734">
        <f>VLOOKUP($D$3&amp;"_"&amp;J$3,データシート2!$A:$SI,MATCH($G$2&amp;"_"&amp;$B77,データシート2!$A$1:$SI$1,0),0)</f>
        <v>13</v>
      </c>
      <c r="K77" s="735">
        <f>VLOOKUP($D$3&amp;"_"&amp;K$3,データシート2!$A:$SI,MATCH($G$2&amp;"_"&amp;$B77,データシート2!$A$1:$SI$1,0),0)</f>
        <v>12</v>
      </c>
      <c r="L77" s="735">
        <f>VLOOKUP($D$3&amp;"_"&amp;L$3,データシート2!$A:$SI,MATCH($G$2&amp;"_"&amp;$B77,データシート2!$A$1:$SI$1,0),0)</f>
        <v>13</v>
      </c>
      <c r="M77" s="735">
        <f>VLOOKUP($D$3&amp;"_"&amp;M$3,データシート2!$A:$SI,MATCH($G$2&amp;"_"&amp;$B77,データシート2!$A$1:$SI$1,0),0)</f>
        <v>11</v>
      </c>
      <c r="N77" s="735">
        <f>VLOOKUP($D$3&amp;"_"&amp;N$3,データシート2!$A:$SI,MATCH($G$2&amp;"_"&amp;$B77,データシート2!$A$1:$SI$1,0),0)</f>
        <v>11</v>
      </c>
      <c r="O77" s="735">
        <f>VLOOKUP($D$3&amp;"_"&amp;O$3,データシート2!$A:$SI,MATCH($G$2&amp;"_"&amp;$B77,データシート2!$A$1:$SI$1,0),0)</f>
        <v>11</v>
      </c>
      <c r="P77" s="735">
        <f>VLOOKUP($D$3&amp;"_"&amp;P$3,データシート2!$A:$SI,MATCH($G$2&amp;"_"&amp;$B77,データシート2!$A$1:$SI$1,0),0)</f>
        <v>11</v>
      </c>
      <c r="Q77" s="736">
        <f>VLOOKUP($D$3&amp;"_"&amp;Q$3,データシート2!$A:$SI,MATCH($G$2&amp;"_"&amp;$B77,データシート2!$A$1:$SI$1,0),0)</f>
        <v>9</v>
      </c>
      <c r="R77" s="924">
        <f>VLOOKUP($D$3&amp;"_"&amp;R$3,データシート2!$A:$SI,MATCH($R$2&amp;"_"&amp;$B77,データシート2!$A$1:$SI$1,0),0)</f>
        <v>45.401000000000003</v>
      </c>
      <c r="S77" s="925">
        <f>VLOOKUP($D$3&amp;"_"&amp;S$3,データシート2!$A:$SI,MATCH($R$2&amp;"_"&amp;$B77,データシート2!$A$1:$SI$1,0),0)</f>
        <v>55.838999999999999</v>
      </c>
      <c r="T77" s="925">
        <f>VLOOKUP($D$3&amp;"_"&amp;T$3,データシート2!$A:$SI,MATCH($R$2&amp;"_"&amp;$B77,データシート2!$A$1:$SI$1,0),0)</f>
        <v>65.200999999999993</v>
      </c>
      <c r="U77" s="925">
        <f>VLOOKUP($D$3&amp;"_"&amp;U$3,データシート2!$A:$SI,MATCH($R$2&amp;"_"&amp;$B77,データシート2!$A$1:$SI$1,0),0)</f>
        <v>56.597999999999999</v>
      </c>
      <c r="V77" s="925">
        <f>VLOOKUP($D$3&amp;"_"&amp;V$3,データシート2!$A:$SI,MATCH($R$2&amp;"_"&amp;$B77,データシート2!$A$1:$SI$1,0),0)</f>
        <v>49.363999999999997</v>
      </c>
      <c r="W77" s="925">
        <f>VLOOKUP($D$3&amp;"_"&amp;W$3,データシート2!$A:$SI,MATCH($R$2&amp;"_"&amp;$B77,データシート2!$A$1:$SI$1,0),0)</f>
        <v>58.207999999999998</v>
      </c>
      <c r="X77" s="925">
        <f>VLOOKUP($D$3&amp;"_"&amp;X$3,データシート2!$A:$SI,MATCH($R$2&amp;"_"&amp;$B77,データシート2!$A$1:$SI$1,0),0)</f>
        <v>42.021999999999998</v>
      </c>
      <c r="Y77" s="925">
        <f>VLOOKUP($D$3&amp;"_"&amp;Y$3,データシート2!$A:$SI,MATCH($R$2&amp;"_"&amp;$B77,データシート2!$A$1:$SI$1,0),0)</f>
        <v>44.935000000000002</v>
      </c>
      <c r="Z77" s="925">
        <f>VLOOKUP($D$3&amp;"_"&amp;Z$3,データシート2!$A:$SI,MATCH($R$2&amp;"_"&amp;$B77,データシート2!$A$1:$SI$1,0),0)</f>
        <v>42.768000000000001</v>
      </c>
      <c r="AA77" s="925">
        <f>VLOOKUP($D$3&amp;"_"&amp;AA$3,データシート2!$A:$SI,MATCH($R$2&amp;"_"&amp;$B77,データシート2!$A$1:$SI$1,0),0)</f>
        <v>41.023000000000003</v>
      </c>
      <c r="AB77" s="926">
        <f>VLOOKUP($D$3&amp;"_"&amp;AB$3,データシート2!$A:$SI,MATCH($R$2&amp;"_"&amp;$B77,データシート2!$A$1:$SI$1,0),0)</f>
        <v>40.200000000000003</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1</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2.282</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12</v>
      </c>
      <c r="H84" s="766">
        <f>VLOOKUP($D$3&amp;"_"&amp;H$3,データシート2!$A:$SI,MATCH($G$2&amp;"_"&amp;$C84,データシート2!$A$1:$SI$1,0),0)</f>
        <v>13</v>
      </c>
      <c r="I84" s="766">
        <f>VLOOKUP($D$3&amp;"_"&amp;I$3,データシート2!$A:$SI,MATCH($G$2&amp;"_"&amp;$C84,データシート2!$A$1:$SI$1,0),0)</f>
        <v>13</v>
      </c>
      <c r="J84" s="766">
        <f>VLOOKUP($D$3&amp;"_"&amp;J$3,データシート2!$A:$SI,MATCH($G$2&amp;"_"&amp;$C84,データシート2!$A$1:$SI$1,0),0)</f>
        <v>12</v>
      </c>
      <c r="K84" s="767">
        <f>VLOOKUP($D$3&amp;"_"&amp;K$3,データシート2!$A:$SI,MATCH($G$2&amp;"_"&amp;$C84,データシート2!$A$1:$SI$1,0),0)</f>
        <v>11</v>
      </c>
      <c r="L84" s="767">
        <f>VLOOKUP($D$3&amp;"_"&amp;L$3,データシート2!$A:$SI,MATCH($G$2&amp;"_"&amp;$C84,データシート2!$A$1:$SI$1,0),0)</f>
        <v>11</v>
      </c>
      <c r="M84" s="767">
        <f>VLOOKUP($D$3&amp;"_"&amp;M$3,データシート2!$A:$SI,MATCH($G$2&amp;"_"&amp;$C84,データシート2!$A$1:$SI$1,0),0)</f>
        <v>9</v>
      </c>
      <c r="N84" s="767">
        <f>VLOOKUP($D$3&amp;"_"&amp;N$3,データシート2!$A:$SI,MATCH($G$2&amp;"_"&amp;$C84,データシート2!$A$1:$SI$1,0),0)</f>
        <v>9</v>
      </c>
      <c r="O84" s="767">
        <f>VLOOKUP($D$3&amp;"_"&amp;O$3,データシート2!$A:$SI,MATCH($G$2&amp;"_"&amp;$C84,データシート2!$A$1:$SI$1,0),0)</f>
        <v>9</v>
      </c>
      <c r="P84" s="767">
        <f>VLOOKUP($D$3&amp;"_"&amp;P$3,データシート2!$A:$SI,MATCH($G$2&amp;"_"&amp;$C84,データシート2!$A$1:$SI$1,0),0)</f>
        <v>9</v>
      </c>
      <c r="Q84" s="768">
        <f>VLOOKUP($D$3&amp;"_"&amp;Q$3,データシート2!$A:$SI,MATCH($G$2&amp;"_"&amp;$C84,データシート2!$A$1:$SI$1,0),0)</f>
        <v>9</v>
      </c>
      <c r="R84" s="937">
        <f>VLOOKUP($D$3&amp;"_"&amp;R$3,データシート2!$A:$SI,MATCH($R$2&amp;"_"&amp;$C84,データシート2!$A$1:$SI$1,0),0)</f>
        <v>45.401000000000003</v>
      </c>
      <c r="S84" s="938">
        <f>VLOOKUP($D$3&amp;"_"&amp;S$3,データシート2!$A:$SI,MATCH($R$2&amp;"_"&amp;$C84,データシート2!$A$1:$SI$1,0),0)</f>
        <v>55.838999999999999</v>
      </c>
      <c r="T84" s="938">
        <f>VLOOKUP($D$3&amp;"_"&amp;T$3,データシート2!$A:$SI,MATCH($R$2&amp;"_"&amp;$C84,データシート2!$A$1:$SI$1,0),0)</f>
        <v>62.031999999999996</v>
      </c>
      <c r="U84" s="938">
        <f>VLOOKUP($D$3&amp;"_"&amp;U$3,データシート2!$A:$SI,MATCH($R$2&amp;"_"&amp;$C84,データシート2!$A$1:$SI$1,0),0)</f>
        <v>53.436</v>
      </c>
      <c r="V84" s="938">
        <f>VLOOKUP($D$3&amp;"_"&amp;V$3,データシート2!$A:$SI,MATCH($R$2&amp;"_"&amp;$C84,データシート2!$A$1:$SI$1,0),0)</f>
        <v>45.948999999999998</v>
      </c>
      <c r="W84" s="938">
        <f>VLOOKUP($D$3&amp;"_"&amp;W$3,データシート2!$A:$SI,MATCH($R$2&amp;"_"&amp;$C84,データシート2!$A$1:$SI$1,0),0)</f>
        <v>53.877000000000002</v>
      </c>
      <c r="X84" s="938">
        <f>VLOOKUP($D$3&amp;"_"&amp;X$3,データシート2!$A:$SI,MATCH($R$2&amp;"_"&amp;$C84,データシート2!$A$1:$SI$1,0),0)</f>
        <v>38.542999999999999</v>
      </c>
      <c r="Y84" s="938">
        <f>VLOOKUP($D$3&amp;"_"&amp;Y$3,データシート2!$A:$SI,MATCH($R$2&amp;"_"&amp;$C84,データシート2!$A$1:$SI$1,0),0)</f>
        <v>41.383000000000003</v>
      </c>
      <c r="Z84" s="938">
        <f>VLOOKUP($D$3&amp;"_"&amp;Z$3,データシート2!$A:$SI,MATCH($R$2&amp;"_"&amp;$C84,データシート2!$A$1:$SI$1,0),0)</f>
        <v>38.527000000000001</v>
      </c>
      <c r="AA84" s="938">
        <f>VLOOKUP($D$3&amp;"_"&amp;AA$3,データシート2!$A:$SI,MATCH($R$2&amp;"_"&amp;$C84,データシート2!$A$1:$SI$1,0),0)</f>
        <v>35.851999999999997</v>
      </c>
      <c r="AB84" s="939">
        <f>VLOOKUP($D$3&amp;"_"&amp;AB$3,データシート2!$A:$SI,MATCH($R$2&amp;"_"&amp;$C84,データシート2!$A$1:$SI$1,0),0)</f>
        <v>40.200000000000003</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1</v>
      </c>
      <c r="M88" s="767">
        <f>VLOOKUP($D$3&amp;"_"&amp;M$3,データシート2!$A:$SI,MATCH($G$2&amp;"_"&amp;$C88,データシート2!$A$1:$SI$1,0),0)</f>
        <v>1</v>
      </c>
      <c r="N88" s="767">
        <f>VLOOKUP($D$3&amp;"_"&amp;N$3,データシート2!$A:$SI,MATCH($G$2&amp;"_"&amp;$C88,データシート2!$A$1:$SI$1,0),0)</f>
        <v>1</v>
      </c>
      <c r="O88" s="767">
        <f>VLOOKUP($D$3&amp;"_"&amp;O$3,データシート2!$A:$SI,MATCH($G$2&amp;"_"&amp;$C88,データシート2!$A$1:$SI$1,0),0)</f>
        <v>1</v>
      </c>
      <c r="P88" s="767">
        <f>VLOOKUP($D$3&amp;"_"&amp;P$3,データシート2!$A:$SI,MATCH($G$2&amp;"_"&amp;$C88,データシート2!$A$1:$SI$1,0),0)</f>
        <v>1</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2.0990000000000002</v>
      </c>
      <c r="X88" s="938">
        <f>VLOOKUP($D$3&amp;"_"&amp;X$3,データシート2!$A:$SI,MATCH($R$2&amp;"_"&amp;$C88,データシート2!$A$1:$SI$1,0),0)</f>
        <v>2.0950000000000002</v>
      </c>
      <c r="Y88" s="938">
        <f>VLOOKUP($D$3&amp;"_"&amp;Y$3,データシート2!$A:$SI,MATCH($R$2&amp;"_"&amp;$C88,データシート2!$A$1:$SI$1,0),0)</f>
        <v>2.5790000000000002</v>
      </c>
      <c r="Z88" s="938">
        <f>VLOOKUP($D$3&amp;"_"&amp;Z$3,データシート2!$A:$SI,MATCH($R$2&amp;"_"&amp;$C88,データシート2!$A$1:$SI$1,0),0)</f>
        <v>3.242</v>
      </c>
      <c r="AA88" s="938">
        <f>VLOOKUP($D$3&amp;"_"&amp;AA$3,データシート2!$A:$SI,MATCH($R$2&amp;"_"&amp;$C88,データシート2!$A$1:$SI$1,0),0)</f>
        <v>2.8889999999999998</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1</v>
      </c>
      <c r="J89" s="751">
        <f>VLOOKUP($D$3&amp;"_"&amp;J$3,データシート2!$A:$SI,MATCH($G$2&amp;"_"&amp;$C89,データシート2!$A$1:$SI$1,0),0)</f>
        <v>1</v>
      </c>
      <c r="K89" s="752">
        <f>VLOOKUP($D$3&amp;"_"&amp;K$3,データシート2!$A:$SI,MATCH($G$2&amp;"_"&amp;$C89,データシート2!$A$1:$SI$1,0),0)</f>
        <v>1</v>
      </c>
      <c r="L89" s="752">
        <f>VLOOKUP($D$3&amp;"_"&amp;L$3,データシート2!$A:$SI,MATCH($G$2&amp;"_"&amp;$C89,データシート2!$A$1:$SI$1,0),0)</f>
        <v>1</v>
      </c>
      <c r="M89" s="752">
        <f>VLOOKUP($D$3&amp;"_"&amp;M$3,データシート2!$A:$SI,MATCH($G$2&amp;"_"&amp;$C89,データシート2!$A$1:$SI$1,0),0)</f>
        <v>1</v>
      </c>
      <c r="N89" s="752">
        <f>VLOOKUP($D$3&amp;"_"&amp;N$3,データシート2!$A:$SI,MATCH($G$2&amp;"_"&amp;$C89,データシート2!$A$1:$SI$1,0),0)</f>
        <v>1</v>
      </c>
      <c r="O89" s="752">
        <f>VLOOKUP($D$3&amp;"_"&amp;O$3,データシート2!$A:$SI,MATCH($G$2&amp;"_"&amp;$C89,データシート2!$A$1:$SI$1,0),0)</f>
        <v>1</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3.169</v>
      </c>
      <c r="U89" s="931">
        <f>VLOOKUP($D$3&amp;"_"&amp;U$3,データシート2!$A:$SI,MATCH($R$2&amp;"_"&amp;$C89,データシート2!$A$1:$SI$1,0),0)</f>
        <v>3.1619999999999999</v>
      </c>
      <c r="V89" s="931">
        <f>VLOOKUP($D$3&amp;"_"&amp;V$3,データシート2!$A:$SI,MATCH($R$2&amp;"_"&amp;$C89,データシート2!$A$1:$SI$1,0),0)</f>
        <v>3.415</v>
      </c>
      <c r="W89" s="931">
        <f>VLOOKUP($D$3&amp;"_"&amp;W$3,データシート2!$A:$SI,MATCH($R$2&amp;"_"&amp;$C89,データシート2!$A$1:$SI$1,0),0)</f>
        <v>2.2320000000000002</v>
      </c>
      <c r="X89" s="931">
        <f>VLOOKUP($D$3&amp;"_"&amp;X$3,データシート2!$A:$SI,MATCH($R$2&amp;"_"&amp;$C89,データシート2!$A$1:$SI$1,0),0)</f>
        <v>1.3839999999999999</v>
      </c>
      <c r="Y89" s="931">
        <f>VLOOKUP($D$3&amp;"_"&amp;Y$3,データシート2!$A:$SI,MATCH($R$2&amp;"_"&amp;$C89,データシート2!$A$1:$SI$1,0),0)</f>
        <v>0.97299999999999998</v>
      </c>
      <c r="Z89" s="931">
        <f>VLOOKUP($D$3&amp;"_"&amp;Z$3,データシート2!$A:$SI,MATCH($R$2&amp;"_"&amp;$C89,データシート2!$A$1:$SI$1,0),0)</f>
        <v>0.999</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3</v>
      </c>
      <c r="H90" s="734">
        <f>VLOOKUP($D$3&amp;"_"&amp;H$3,データシート2!$A:$SI,MATCH($G$2&amp;"_"&amp;$B90,データシート2!$A$1:$SI$1,0),0)</f>
        <v>4</v>
      </c>
      <c r="I90" s="734">
        <f>VLOOKUP($D$3&amp;"_"&amp;I$3,データシート2!$A:$SI,MATCH($G$2&amp;"_"&amp;$B90,データシート2!$A$1:$SI$1,0),0)</f>
        <v>3</v>
      </c>
      <c r="J90" s="734">
        <f>VLOOKUP($D$3&amp;"_"&amp;J$3,データシート2!$A:$SI,MATCH($G$2&amp;"_"&amp;$B90,データシート2!$A$1:$SI$1,0),0)</f>
        <v>3</v>
      </c>
      <c r="K90" s="735">
        <f>VLOOKUP($D$3&amp;"_"&amp;K$3,データシート2!$A:$SI,MATCH($G$2&amp;"_"&amp;$B90,データシート2!$A$1:$SI$1,0),0)</f>
        <v>2</v>
      </c>
      <c r="L90" s="735">
        <f>VLOOKUP($D$3&amp;"_"&amp;L$3,データシート2!$A:$SI,MATCH($G$2&amp;"_"&amp;$B90,データシート2!$A$1:$SI$1,0),0)</f>
        <v>2</v>
      </c>
      <c r="M90" s="735">
        <f>VLOOKUP($D$3&amp;"_"&amp;M$3,データシート2!$A:$SI,MATCH($G$2&amp;"_"&amp;$B90,データシート2!$A$1:$SI$1,0),0)</f>
        <v>2</v>
      </c>
      <c r="N90" s="735">
        <f>VLOOKUP($D$3&amp;"_"&amp;N$3,データシート2!$A:$SI,MATCH($G$2&amp;"_"&amp;$B90,データシート2!$A$1:$SI$1,0),0)</f>
        <v>2</v>
      </c>
      <c r="O90" s="735">
        <f>VLOOKUP($D$3&amp;"_"&amp;O$3,データシート2!$A:$SI,MATCH($G$2&amp;"_"&amp;$B90,データシート2!$A$1:$SI$1,0),0)</f>
        <v>2</v>
      </c>
      <c r="P90" s="735">
        <f>VLOOKUP($D$3&amp;"_"&amp;P$3,データシート2!$A:$SI,MATCH($G$2&amp;"_"&amp;$B90,データシート2!$A$1:$SI$1,0),0)</f>
        <v>2</v>
      </c>
      <c r="Q90" s="736">
        <f>VLOOKUP($D$3&amp;"_"&amp;Q$3,データシート2!$A:$SI,MATCH($G$2&amp;"_"&amp;$B90,データシート2!$A$1:$SI$1,0),0)</f>
        <v>2</v>
      </c>
      <c r="R90" s="924">
        <f>VLOOKUP($D$3&amp;"_"&amp;R$3,データシート2!$A:$SI,MATCH($R$2&amp;"_"&amp;$B90,データシート2!$A$1:$SI$1,0),0)</f>
        <v>7.2409999999999997</v>
      </c>
      <c r="S90" s="925">
        <f>VLOOKUP($D$3&amp;"_"&amp;S$3,データシート2!$A:$SI,MATCH($R$2&amp;"_"&amp;$B90,データシート2!$A$1:$SI$1,0),0)</f>
        <v>11.763</v>
      </c>
      <c r="T90" s="925">
        <f>VLOOKUP($D$3&amp;"_"&amp;T$3,データシート2!$A:$SI,MATCH($R$2&amp;"_"&amp;$B90,データシート2!$A$1:$SI$1,0),0)</f>
        <v>9.6549999999999994</v>
      </c>
      <c r="U90" s="925">
        <f>VLOOKUP($D$3&amp;"_"&amp;U$3,データシート2!$A:$SI,MATCH($R$2&amp;"_"&amp;$B90,データシート2!$A$1:$SI$1,0),0)</f>
        <v>9.4809999999999999</v>
      </c>
      <c r="V90" s="925">
        <f>VLOOKUP($D$3&amp;"_"&amp;V$3,データシート2!$A:$SI,MATCH($R$2&amp;"_"&amp;$B90,データシート2!$A$1:$SI$1,0),0)</f>
        <v>6.0469999999999997</v>
      </c>
      <c r="W90" s="925">
        <f>VLOOKUP($D$3&amp;"_"&amp;W$3,データシート2!$A:$SI,MATCH($R$2&amp;"_"&amp;$B90,データシート2!$A$1:$SI$1,0),0)</f>
        <v>5.0389999999999997</v>
      </c>
      <c r="X90" s="925">
        <f>VLOOKUP($D$3&amp;"_"&amp;X$3,データシート2!$A:$SI,MATCH($R$2&amp;"_"&amp;$B90,データシート2!$A$1:$SI$1,0),0)</f>
        <v>5.2240000000000002</v>
      </c>
      <c r="Y90" s="925">
        <f>VLOOKUP($D$3&amp;"_"&amp;Y$3,データシート2!$A:$SI,MATCH($R$2&amp;"_"&amp;$B90,データシート2!$A$1:$SI$1,0),0)</f>
        <v>5.1859999999999999</v>
      </c>
      <c r="Z90" s="925">
        <f>VLOOKUP($D$3&amp;"_"&amp;Z$3,データシート2!$A:$SI,MATCH($R$2&amp;"_"&amp;$B90,データシート2!$A$1:$SI$1,0),0)</f>
        <v>4.7389999999999999</v>
      </c>
      <c r="AA90" s="925">
        <f>VLOOKUP($D$3&amp;"_"&amp;AA$3,データシート2!$A:$SI,MATCH($R$2&amp;"_"&amp;$B90,データシート2!$A$1:$SI$1,0),0)</f>
        <v>4.6079999999999997</v>
      </c>
      <c r="AB90" s="926">
        <f>VLOOKUP($D$3&amp;"_"&amp;AB$3,データシート2!$A:$SI,MATCH($R$2&amp;"_"&amp;$B90,データシート2!$A$1:$SI$1,0),0)</f>
        <v>4.2229999999999999</v>
      </c>
    </row>
    <row r="91" spans="2:28" s="745" customFormat="1" ht="16.5" customHeight="1">
      <c r="B91" s="737"/>
      <c r="C91" s="738">
        <v>62</v>
      </c>
      <c r="D91" s="739" t="s">
        <v>602</v>
      </c>
      <c r="E91" s="738"/>
      <c r="F91" s="740"/>
      <c r="G91" s="754">
        <f>VLOOKUP($D$3&amp;"_"&amp;G$3,データシート2!$A:$SI,MATCH($G$2&amp;"_"&amp;$C91,データシート2!$A$1:$SI$1,0),0)</f>
        <v>1</v>
      </c>
      <c r="H91" s="742">
        <f>VLOOKUP($D$3&amp;"_"&amp;H$3,データシート2!$A:$SI,MATCH($G$2&amp;"_"&amp;$C91,データシート2!$A$1:$SI$1,0),0)</f>
        <v>1</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2.7429999999999999</v>
      </c>
      <c r="S91" s="928">
        <f>VLOOKUP($D$3&amp;"_"&amp;S$3,データシート2!$A:$SI,MATCH($R$2&amp;"_"&amp;$C91,データシート2!$A$1:$SI$1,0),0)</f>
        <v>2.5030000000000001</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1</v>
      </c>
      <c r="J95" s="766">
        <f>VLOOKUP($D$3&amp;"_"&amp;J$3,データシート2!$A:$SI,MATCH($G$2&amp;"_"&amp;$C95,データシート2!$A$1:$SI$1,0),0)</f>
        <v>1</v>
      </c>
      <c r="K95" s="767">
        <f>VLOOKUP($D$3&amp;"_"&amp;K$3,データシート2!$A:$SI,MATCH($G$2&amp;"_"&amp;$C95,データシート2!$A$1:$SI$1,0),0)</f>
        <v>1</v>
      </c>
      <c r="L95" s="767">
        <f>VLOOKUP($D$3&amp;"_"&amp;L$3,データシート2!$A:$SI,MATCH($G$2&amp;"_"&amp;$C95,データシート2!$A$1:$SI$1,0),0)</f>
        <v>1</v>
      </c>
      <c r="M95" s="767">
        <f>VLOOKUP($D$3&amp;"_"&amp;M$3,データシート2!$A:$SI,MATCH($G$2&amp;"_"&amp;$C95,データシート2!$A$1:$SI$1,0),0)</f>
        <v>1</v>
      </c>
      <c r="N95" s="767">
        <f>VLOOKUP($D$3&amp;"_"&amp;N$3,データシート2!$A:$SI,MATCH($G$2&amp;"_"&amp;$C95,データシート2!$A$1:$SI$1,0),0)</f>
        <v>1</v>
      </c>
      <c r="O95" s="767">
        <f>VLOOKUP($D$3&amp;"_"&amp;O$3,データシート2!$A:$SI,MATCH($G$2&amp;"_"&amp;$C95,データシート2!$A$1:$SI$1,0),0)</f>
        <v>1</v>
      </c>
      <c r="P95" s="767">
        <f>VLOOKUP($D$3&amp;"_"&amp;P$3,データシート2!$A:$SI,MATCH($G$2&amp;"_"&amp;$C95,データシート2!$A$1:$SI$1,0),0)</f>
        <v>1</v>
      </c>
      <c r="Q95" s="768">
        <f>VLOOKUP($D$3&amp;"_"&amp;Q$3,データシート2!$A:$SI,MATCH($G$2&amp;"_"&amp;$C95,データシート2!$A$1:$SI$1,0),0)</f>
        <v>1</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4.032</v>
      </c>
      <c r="U95" s="938">
        <f>VLOOKUP($D$3&amp;"_"&amp;U$3,データシート2!$A:$SI,MATCH($R$2&amp;"_"&amp;$C95,データシート2!$A$1:$SI$1,0),0)</f>
        <v>4.157</v>
      </c>
      <c r="V95" s="938">
        <f>VLOOKUP($D$3&amp;"_"&amp;V$3,データシート2!$A:$SI,MATCH($R$2&amp;"_"&amp;$C95,データシート2!$A$1:$SI$1,0),0)</f>
        <v>3.4729999999999999</v>
      </c>
      <c r="W95" s="938">
        <f>VLOOKUP($D$3&amp;"_"&amp;W$3,データシート2!$A:$SI,MATCH($R$2&amp;"_"&amp;$C95,データシート2!$A$1:$SI$1,0),0)</f>
        <v>2.6309999999999998</v>
      </c>
      <c r="X95" s="938">
        <f>VLOOKUP($D$3&amp;"_"&amp;X$3,データシート2!$A:$SI,MATCH($R$2&amp;"_"&amp;$C95,データシート2!$A$1:$SI$1,0),0)</f>
        <v>2.714</v>
      </c>
      <c r="Y95" s="938">
        <f>VLOOKUP($D$3&amp;"_"&amp;Y$3,データシート2!$A:$SI,MATCH($R$2&amp;"_"&amp;$C95,データシート2!$A$1:$SI$1,0),0)</f>
        <v>2.996</v>
      </c>
      <c r="Z95" s="938">
        <f>VLOOKUP($D$3&amp;"_"&amp;Z$3,データシート2!$A:$SI,MATCH($R$2&amp;"_"&amp;$C95,データシート2!$A$1:$SI$1,0),0)</f>
        <v>2.839</v>
      </c>
      <c r="AA95" s="938">
        <f>VLOOKUP($D$3&amp;"_"&amp;AA$3,データシート2!$A:$SI,MATCH($R$2&amp;"_"&amp;$C95,データシート2!$A$1:$SI$1,0),0)</f>
        <v>2.67</v>
      </c>
      <c r="AB95" s="939">
        <f>VLOOKUP($D$3&amp;"_"&amp;AB$3,データシート2!$A:$SI,MATCH($R$2&amp;"_"&amp;$C95,データシート2!$A$1:$SI$1,0),0)</f>
        <v>2.3530000000000002</v>
      </c>
    </row>
    <row r="96" spans="2:28" s="745" customFormat="1" ht="16.5" customHeight="1">
      <c r="B96" s="746"/>
      <c r="C96" s="747">
        <v>67</v>
      </c>
      <c r="D96" s="748" t="s">
        <v>607</v>
      </c>
      <c r="E96" s="747"/>
      <c r="F96" s="749"/>
      <c r="G96" s="750">
        <f>VLOOKUP($D$3&amp;"_"&amp;G$3,データシート2!$A:$SI,MATCH($G$2&amp;"_"&amp;$C96,データシート2!$A$1:$SI$1,0),0)</f>
        <v>2</v>
      </c>
      <c r="H96" s="751">
        <f>VLOOKUP($D$3&amp;"_"&amp;H$3,データシート2!$A:$SI,MATCH($G$2&amp;"_"&amp;$C96,データシート2!$A$1:$SI$1,0),0)</f>
        <v>3</v>
      </c>
      <c r="I96" s="751">
        <f>VLOOKUP($D$3&amp;"_"&amp;I$3,データシート2!$A:$SI,MATCH($G$2&amp;"_"&amp;$C96,データシート2!$A$1:$SI$1,0),0)</f>
        <v>2</v>
      </c>
      <c r="J96" s="751">
        <f>VLOOKUP($D$3&amp;"_"&amp;J$3,データシート2!$A:$SI,MATCH($G$2&amp;"_"&amp;$C96,データシート2!$A$1:$SI$1,0),0)</f>
        <v>2</v>
      </c>
      <c r="K96" s="752">
        <f>VLOOKUP($D$3&amp;"_"&amp;K$3,データシート2!$A:$SI,MATCH($G$2&amp;"_"&amp;$C96,データシート2!$A$1:$SI$1,0),0)</f>
        <v>1</v>
      </c>
      <c r="L96" s="752">
        <f>VLOOKUP($D$3&amp;"_"&amp;L$3,データシート2!$A:$SI,MATCH($G$2&amp;"_"&amp;$C96,データシート2!$A$1:$SI$1,0),0)</f>
        <v>1</v>
      </c>
      <c r="M96" s="752">
        <f>VLOOKUP($D$3&amp;"_"&amp;M$3,データシート2!$A:$SI,MATCH($G$2&amp;"_"&amp;$C96,データシート2!$A$1:$SI$1,0),0)</f>
        <v>1</v>
      </c>
      <c r="N96" s="752">
        <f>VLOOKUP($D$3&amp;"_"&amp;N$3,データシート2!$A:$SI,MATCH($G$2&amp;"_"&amp;$C96,データシート2!$A$1:$SI$1,0),0)</f>
        <v>1</v>
      </c>
      <c r="O96" s="752">
        <f>VLOOKUP($D$3&amp;"_"&amp;O$3,データシート2!$A:$SI,MATCH($G$2&amp;"_"&amp;$C96,データシート2!$A$1:$SI$1,0),0)</f>
        <v>1</v>
      </c>
      <c r="P96" s="752">
        <f>VLOOKUP($D$3&amp;"_"&amp;P$3,データシート2!$A:$SI,MATCH($G$2&amp;"_"&amp;$C96,データシート2!$A$1:$SI$1,0),0)</f>
        <v>1</v>
      </c>
      <c r="Q96" s="753">
        <f>VLOOKUP($D$3&amp;"_"&amp;Q$3,データシート2!$A:$SI,MATCH($G$2&amp;"_"&amp;$C96,データシート2!$A$1:$SI$1,0),0)</f>
        <v>1</v>
      </c>
      <c r="R96" s="930">
        <f>VLOOKUP($D$3&amp;"_"&amp;R$3,データシート2!$A:$SI,MATCH($R$2&amp;"_"&amp;$C96,データシート2!$A$1:$SI$1,0),0)</f>
        <v>4.4980000000000002</v>
      </c>
      <c r="S96" s="931">
        <f>VLOOKUP($D$3&amp;"_"&amp;S$3,データシート2!$A:$SI,MATCH($R$2&amp;"_"&amp;$C96,データシート2!$A$1:$SI$1,0),0)</f>
        <v>9.26</v>
      </c>
      <c r="T96" s="931">
        <f>VLOOKUP($D$3&amp;"_"&amp;T$3,データシート2!$A:$SI,MATCH($R$2&amp;"_"&amp;$C96,データシート2!$A$1:$SI$1,0),0)</f>
        <v>5.6230000000000002</v>
      </c>
      <c r="U96" s="931">
        <f>VLOOKUP($D$3&amp;"_"&amp;U$3,データシート2!$A:$SI,MATCH($R$2&amp;"_"&amp;$C96,データシート2!$A$1:$SI$1,0),0)</f>
        <v>5.3239999999999998</v>
      </c>
      <c r="V96" s="931">
        <f>VLOOKUP($D$3&amp;"_"&amp;V$3,データシート2!$A:$SI,MATCH($R$2&amp;"_"&amp;$C96,データシート2!$A$1:$SI$1,0),0)</f>
        <v>2.5739999999999998</v>
      </c>
      <c r="W96" s="931">
        <f>VLOOKUP($D$3&amp;"_"&amp;W$3,データシート2!$A:$SI,MATCH($R$2&amp;"_"&amp;$C96,データシート2!$A$1:$SI$1,0),0)</f>
        <v>2.4079999999999999</v>
      </c>
      <c r="X96" s="931">
        <f>VLOOKUP($D$3&amp;"_"&amp;X$3,データシート2!$A:$SI,MATCH($R$2&amp;"_"&amp;$C96,データシート2!$A$1:$SI$1,0),0)</f>
        <v>2.5099999999999998</v>
      </c>
      <c r="Y96" s="931">
        <f>VLOOKUP($D$3&amp;"_"&amp;Y$3,データシート2!$A:$SI,MATCH($R$2&amp;"_"&amp;$C96,データシート2!$A$1:$SI$1,0),0)</f>
        <v>2.19</v>
      </c>
      <c r="Z96" s="931">
        <f>VLOOKUP($D$3&amp;"_"&amp;Z$3,データシート2!$A:$SI,MATCH($R$2&amp;"_"&amp;$C96,データシート2!$A$1:$SI$1,0),0)</f>
        <v>1.9</v>
      </c>
      <c r="AA96" s="931">
        <f>VLOOKUP($D$3&amp;"_"&amp;AA$3,データシート2!$A:$SI,MATCH($R$2&amp;"_"&amp;$C96,データシート2!$A$1:$SI$1,0),0)</f>
        <v>1.9379999999999999</v>
      </c>
      <c r="AB96" s="932">
        <f>VLOOKUP($D$3&amp;"_"&amp;AB$3,データシート2!$A:$SI,MATCH($R$2&amp;"_"&amp;$C96,データシート2!$A$1:$SI$1,0),0)</f>
        <v>1.87</v>
      </c>
    </row>
    <row r="97" spans="2:28" s="21" customFormat="1" ht="20.45" customHeight="1">
      <c r="B97" s="729" t="s">
        <v>608</v>
      </c>
      <c r="C97" s="730" t="s">
        <v>609</v>
      </c>
      <c r="D97" s="731"/>
      <c r="E97" s="732"/>
      <c r="F97" s="731"/>
      <c r="G97" s="733">
        <f>VLOOKUP($D$3&amp;"_"&amp;G$3,データシート2!$A:$SI,MATCH($G$2&amp;"_"&amp;$B97,データシート2!$A$1:$SI$1,0),0)</f>
        <v>5</v>
      </c>
      <c r="H97" s="734">
        <f>VLOOKUP($D$3&amp;"_"&amp;H$3,データシート2!$A:$SI,MATCH($G$2&amp;"_"&amp;$B97,データシート2!$A$1:$SI$1,0),0)</f>
        <v>4</v>
      </c>
      <c r="I97" s="734">
        <f>VLOOKUP($D$3&amp;"_"&amp;I$3,データシート2!$A:$SI,MATCH($G$2&amp;"_"&amp;$B97,データシート2!$A$1:$SI$1,0),0)</f>
        <v>4</v>
      </c>
      <c r="J97" s="734">
        <f>VLOOKUP($D$3&amp;"_"&amp;J$3,データシート2!$A:$SI,MATCH($G$2&amp;"_"&amp;$B97,データシート2!$A$1:$SI$1,0),0)</f>
        <v>5</v>
      </c>
      <c r="K97" s="735">
        <f>VLOOKUP($D$3&amp;"_"&amp;K$3,データシート2!$A:$SI,MATCH($G$2&amp;"_"&amp;$B97,データシート2!$A$1:$SI$1,0),0)</f>
        <v>5</v>
      </c>
      <c r="L97" s="735">
        <f>VLOOKUP($D$3&amp;"_"&amp;L$3,データシート2!$A:$SI,MATCH($G$2&amp;"_"&amp;$B97,データシート2!$A$1:$SI$1,0),0)</f>
        <v>5</v>
      </c>
      <c r="M97" s="735">
        <f>VLOOKUP($D$3&amp;"_"&amp;M$3,データシート2!$A:$SI,MATCH($G$2&amp;"_"&amp;$B97,データシート2!$A$1:$SI$1,0),0)</f>
        <v>7</v>
      </c>
      <c r="N97" s="735">
        <f>VLOOKUP($D$3&amp;"_"&amp;N$3,データシート2!$A:$SI,MATCH($G$2&amp;"_"&amp;$B97,データシート2!$A$1:$SI$1,0),0)</f>
        <v>7</v>
      </c>
      <c r="O97" s="735">
        <f>VLOOKUP($D$3&amp;"_"&amp;O$3,データシート2!$A:$SI,MATCH($G$2&amp;"_"&amp;$B97,データシート2!$A$1:$SI$1,0),0)</f>
        <v>7</v>
      </c>
      <c r="P97" s="735">
        <f>VLOOKUP($D$3&amp;"_"&amp;P$3,データシート2!$A:$SI,MATCH($G$2&amp;"_"&amp;$B97,データシート2!$A$1:$SI$1,0),0)</f>
        <v>6</v>
      </c>
      <c r="Q97" s="736">
        <f>VLOOKUP($D$3&amp;"_"&amp;Q$3,データシート2!$A:$SI,MATCH($G$2&amp;"_"&amp;$B97,データシート2!$A$1:$SI$1,0),0)</f>
        <v>6</v>
      </c>
      <c r="R97" s="924">
        <f>VLOOKUP($D$3&amp;"_"&amp;R$3,データシート2!$A:$SI,MATCH($R$2&amp;"_"&amp;$B97,データシート2!$A$1:$SI$1,0),0)</f>
        <v>22.367000000000001</v>
      </c>
      <c r="S97" s="925">
        <f>VLOOKUP($D$3&amp;"_"&amp;S$3,データシート2!$A:$SI,MATCH($R$2&amp;"_"&amp;$B97,データシート2!$A$1:$SI$1,0),0)</f>
        <v>19.367999999999999</v>
      </c>
      <c r="T97" s="925">
        <f>VLOOKUP($D$3&amp;"_"&amp;T$3,データシート2!$A:$SI,MATCH($R$2&amp;"_"&amp;$B97,データシート2!$A$1:$SI$1,0),0)</f>
        <v>21.89</v>
      </c>
      <c r="U97" s="925">
        <f>VLOOKUP($D$3&amp;"_"&amp;U$3,データシート2!$A:$SI,MATCH($R$2&amp;"_"&amp;$B97,データシート2!$A$1:$SI$1,0),0)</f>
        <v>26.189</v>
      </c>
      <c r="V97" s="925">
        <f>VLOOKUP($D$3&amp;"_"&amp;V$3,データシート2!$A:$SI,MATCH($R$2&amp;"_"&amp;$B97,データシート2!$A$1:$SI$1,0),0)</f>
        <v>25.379000000000001</v>
      </c>
      <c r="W97" s="925">
        <f>VLOOKUP($D$3&amp;"_"&amp;W$3,データシート2!$A:$SI,MATCH($R$2&amp;"_"&amp;$B97,データシート2!$A$1:$SI$1,0),0)</f>
        <v>24.577000000000002</v>
      </c>
      <c r="X97" s="925">
        <f>VLOOKUP($D$3&amp;"_"&amp;X$3,データシート2!$A:$SI,MATCH($R$2&amp;"_"&amp;$B97,データシート2!$A$1:$SI$1,0),0)</f>
        <v>33.731999999999999</v>
      </c>
      <c r="Y97" s="925">
        <f>VLOOKUP($D$3&amp;"_"&amp;Y$3,データシート2!$A:$SI,MATCH($R$2&amp;"_"&amp;$B97,データシート2!$A$1:$SI$1,0),0)</f>
        <v>31.623000000000001</v>
      </c>
      <c r="Z97" s="925">
        <f>VLOOKUP($D$3&amp;"_"&amp;Z$3,データシート2!$A:$SI,MATCH($R$2&amp;"_"&amp;$B97,データシート2!$A$1:$SI$1,0),0)</f>
        <v>30.882999999999999</v>
      </c>
      <c r="AA97" s="925">
        <f>VLOOKUP($D$3&amp;"_"&amp;AA$3,データシート2!$A:$SI,MATCH($R$2&amp;"_"&amp;$B97,データシート2!$A$1:$SI$1,0),0)</f>
        <v>23.422999999999998</v>
      </c>
      <c r="AB97" s="926">
        <f>VLOOKUP($D$3&amp;"_"&amp;AB$3,データシート2!$A:$SI,MATCH($R$2&amp;"_"&amp;$B97,データシート2!$A$1:$SI$1,0),0)</f>
        <v>24.911000000000001</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5</v>
      </c>
      <c r="H99" s="766">
        <f>VLOOKUP($D$3&amp;"_"&amp;H$3,データシート2!$A:$SI,MATCH($G$2&amp;"_"&amp;$C99,データシート2!$A$1:$SI$1,0),0)</f>
        <v>4</v>
      </c>
      <c r="I99" s="766">
        <f>VLOOKUP($D$3&amp;"_"&amp;I$3,データシート2!$A:$SI,MATCH($G$2&amp;"_"&amp;$C99,データシート2!$A$1:$SI$1,0),0)</f>
        <v>4</v>
      </c>
      <c r="J99" s="766">
        <f>VLOOKUP($D$3&amp;"_"&amp;J$3,データシート2!$A:$SI,MATCH($G$2&amp;"_"&amp;$C99,データシート2!$A$1:$SI$1,0),0)</f>
        <v>5</v>
      </c>
      <c r="K99" s="767">
        <f>VLOOKUP($D$3&amp;"_"&amp;K$3,データシート2!$A:$SI,MATCH($G$2&amp;"_"&amp;$C99,データシート2!$A$1:$SI$1,0),0)</f>
        <v>5</v>
      </c>
      <c r="L99" s="767">
        <f>VLOOKUP($D$3&amp;"_"&amp;L$3,データシート2!$A:$SI,MATCH($G$2&amp;"_"&amp;$C99,データシート2!$A$1:$SI$1,0),0)</f>
        <v>5</v>
      </c>
      <c r="M99" s="767">
        <f>VLOOKUP($D$3&amp;"_"&amp;M$3,データシート2!$A:$SI,MATCH($G$2&amp;"_"&amp;$C99,データシート2!$A$1:$SI$1,0),0)</f>
        <v>7</v>
      </c>
      <c r="N99" s="767">
        <f>VLOOKUP($D$3&amp;"_"&amp;N$3,データシート2!$A:$SI,MATCH($G$2&amp;"_"&amp;$C99,データシート2!$A$1:$SI$1,0),0)</f>
        <v>7</v>
      </c>
      <c r="O99" s="767">
        <f>VLOOKUP($D$3&amp;"_"&amp;O$3,データシート2!$A:$SI,MATCH($G$2&amp;"_"&amp;$C99,データシート2!$A$1:$SI$1,0),0)</f>
        <v>7</v>
      </c>
      <c r="P99" s="767">
        <f>VLOOKUP($D$3&amp;"_"&amp;P$3,データシート2!$A:$SI,MATCH($G$2&amp;"_"&amp;$C99,データシート2!$A$1:$SI$1,0),0)</f>
        <v>6</v>
      </c>
      <c r="Q99" s="768">
        <f>VLOOKUP($D$3&amp;"_"&amp;Q$3,データシート2!$A:$SI,MATCH($G$2&amp;"_"&amp;$C99,データシート2!$A$1:$SI$1,0),0)</f>
        <v>6</v>
      </c>
      <c r="R99" s="937">
        <f>VLOOKUP($D$3&amp;"_"&amp;R$3,データシート2!$A:$SI,MATCH($R$2&amp;"_"&amp;$C99,データシート2!$A$1:$SI$1,0),0)</f>
        <v>22.367000000000001</v>
      </c>
      <c r="S99" s="938">
        <f>VLOOKUP($D$3&amp;"_"&amp;S$3,データシート2!$A:$SI,MATCH($R$2&amp;"_"&amp;$C99,データシート2!$A$1:$SI$1,0),0)</f>
        <v>19.367999999999999</v>
      </c>
      <c r="T99" s="938">
        <f>VLOOKUP($D$3&amp;"_"&amp;T$3,データシート2!$A:$SI,MATCH($R$2&amp;"_"&amp;$C99,データシート2!$A$1:$SI$1,0),0)</f>
        <v>21.89</v>
      </c>
      <c r="U99" s="938">
        <f>VLOOKUP($D$3&amp;"_"&amp;U$3,データシート2!$A:$SI,MATCH($R$2&amp;"_"&amp;$C99,データシート2!$A$1:$SI$1,0),0)</f>
        <v>26.189</v>
      </c>
      <c r="V99" s="938">
        <f>VLOOKUP($D$3&amp;"_"&amp;V$3,データシート2!$A:$SI,MATCH($R$2&amp;"_"&amp;$C99,データシート2!$A$1:$SI$1,0),0)</f>
        <v>25.379000000000001</v>
      </c>
      <c r="W99" s="938">
        <f>VLOOKUP($D$3&amp;"_"&amp;W$3,データシート2!$A:$SI,MATCH($R$2&amp;"_"&amp;$C99,データシート2!$A$1:$SI$1,0),0)</f>
        <v>24.577000000000002</v>
      </c>
      <c r="X99" s="938">
        <f>VLOOKUP($D$3&amp;"_"&amp;X$3,データシート2!$A:$SI,MATCH($R$2&amp;"_"&amp;$C99,データシート2!$A$1:$SI$1,0),0)</f>
        <v>33.731999999999999</v>
      </c>
      <c r="Y99" s="938">
        <f>VLOOKUP($D$3&amp;"_"&amp;Y$3,データシート2!$A:$SI,MATCH($R$2&amp;"_"&amp;$C99,データシート2!$A$1:$SI$1,0),0)</f>
        <v>31.623000000000001</v>
      </c>
      <c r="Z99" s="938">
        <f>VLOOKUP($D$3&amp;"_"&amp;Z$3,データシート2!$A:$SI,MATCH($R$2&amp;"_"&amp;$C99,データシート2!$A$1:$SI$1,0),0)</f>
        <v>30.882999999999999</v>
      </c>
      <c r="AA99" s="938">
        <f>VLOOKUP($D$3&amp;"_"&amp;AA$3,データシート2!$A:$SI,MATCH($R$2&amp;"_"&amp;$C99,データシート2!$A$1:$SI$1,0),0)</f>
        <v>23.422999999999998</v>
      </c>
      <c r="AB99" s="939">
        <f>VLOOKUP($D$3&amp;"_"&amp;AB$3,データシート2!$A:$SI,MATCH($R$2&amp;"_"&amp;$C99,データシート2!$A$1:$SI$1,0),0)</f>
        <v>24.911000000000001</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2</v>
      </c>
      <c r="H106" s="734">
        <f>VLOOKUP($D$3&amp;"_"&amp;H$3,データシート2!$A:$SI,MATCH($G$2&amp;"_"&amp;$B106,データシート2!$A$1:$SI$1,0),0)</f>
        <v>2</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0</v>
      </c>
      <c r="N106" s="735">
        <f>VLOOKUP($D$3&amp;"_"&amp;N$3,データシート2!$A:$SI,MATCH($G$2&amp;"_"&amp;$B106,データシート2!$A$1:$SI$1,0),0)</f>
        <v>1</v>
      </c>
      <c r="O106" s="735">
        <f>VLOOKUP($D$3&amp;"_"&amp;O$3,データシート2!$A:$SI,MATCH($G$2&amp;"_"&amp;$B106,データシート2!$A$1:$SI$1,0),0)</f>
        <v>2</v>
      </c>
      <c r="P106" s="735">
        <f>VLOOKUP($D$3&amp;"_"&amp;P$3,データシート2!$A:$SI,MATCH($G$2&amp;"_"&amp;$B106,データシート2!$A$1:$SI$1,0),0)</f>
        <v>1</v>
      </c>
      <c r="Q106" s="736">
        <f>VLOOKUP($D$3&amp;"_"&amp;Q$3,データシート2!$A:$SI,MATCH($G$2&amp;"_"&amp;$B106,データシート2!$A$1:$SI$1,0),0)</f>
        <v>0</v>
      </c>
      <c r="R106" s="924">
        <f>VLOOKUP($D$3&amp;"_"&amp;R$3,データシート2!$A:$SI,MATCH($R$2&amp;"_"&amp;$B106,データシート2!$A$1:$SI$1,0),0)</f>
        <v>8.1319999999999997</v>
      </c>
      <c r="S106" s="925">
        <f>VLOOKUP($D$3&amp;"_"&amp;S$3,データシート2!$A:$SI,MATCH($R$2&amp;"_"&amp;$B106,データシート2!$A$1:$SI$1,0),0)</f>
        <v>9.4329999999999998</v>
      </c>
      <c r="T106" s="925">
        <f>VLOOKUP($D$3&amp;"_"&amp;T$3,データシート2!$A:$SI,MATCH($R$2&amp;"_"&amp;$B106,データシート2!$A$1:$SI$1,0),0)</f>
        <v>4.5960000000000001</v>
      </c>
      <c r="U106" s="925">
        <f>VLOOKUP($D$3&amp;"_"&amp;U$3,データシート2!$A:$SI,MATCH($R$2&amp;"_"&amp;$B106,データシート2!$A$1:$SI$1,0),0)</f>
        <v>4.5540000000000003</v>
      </c>
      <c r="V106" s="925">
        <f>VLOOKUP($D$3&amp;"_"&amp;V$3,データシート2!$A:$SI,MATCH($R$2&amp;"_"&amp;$B106,データシート2!$A$1:$SI$1,0),0)</f>
        <v>4.4569999999999999</v>
      </c>
      <c r="W106" s="925">
        <f>VLOOKUP($D$3&amp;"_"&amp;W$3,データシート2!$A:$SI,MATCH($R$2&amp;"_"&amp;$B106,データシート2!$A$1:$SI$1,0),0)</f>
        <v>4.5149999999999997</v>
      </c>
      <c r="X106" s="925">
        <f>VLOOKUP($D$3&amp;"_"&amp;X$3,データシート2!$A:$SI,MATCH($R$2&amp;"_"&amp;$B106,データシート2!$A$1:$SI$1,0),0)</f>
        <v>0</v>
      </c>
      <c r="Y106" s="925">
        <f>VLOOKUP($D$3&amp;"_"&amp;Y$3,データシート2!$A:$SI,MATCH($R$2&amp;"_"&amp;$B106,データシート2!$A$1:$SI$1,0),0)</f>
        <v>4.37</v>
      </c>
      <c r="Z106" s="925">
        <f>VLOOKUP($D$3&amp;"_"&amp;Z$3,データシート2!$A:$SI,MATCH($R$2&amp;"_"&amp;$B106,データシート2!$A$1:$SI$1,0),0)</f>
        <v>8.1989999999999998</v>
      </c>
      <c r="AA106" s="925">
        <f>VLOOKUP($D$3&amp;"_"&amp;AA$3,データシート2!$A:$SI,MATCH($R$2&amp;"_"&amp;$B106,データシート2!$A$1:$SI$1,0),0)</f>
        <v>3.16</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2</v>
      </c>
      <c r="H107" s="766">
        <f>VLOOKUP($D$3&amp;"_"&amp;H$3,データシート2!$A:$SI,MATCH($G$2&amp;"_"&amp;$C107,データシート2!$A$1:$SI$1,0),0)</f>
        <v>2</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0</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0</v>
      </c>
      <c r="R107" s="937">
        <f>VLOOKUP($D$3&amp;"_"&amp;R$3,データシート2!$A:$SI,MATCH($R$2&amp;"_"&amp;$C107,データシート2!$A$1:$SI$1,0),0)</f>
        <v>8.1319999999999997</v>
      </c>
      <c r="S107" s="938">
        <f>VLOOKUP($D$3&amp;"_"&amp;S$3,データシート2!$A:$SI,MATCH($R$2&amp;"_"&amp;$C107,データシート2!$A$1:$SI$1,0),0)</f>
        <v>9.4329999999999998</v>
      </c>
      <c r="T107" s="938">
        <f>VLOOKUP($D$3&amp;"_"&amp;T$3,データシート2!$A:$SI,MATCH($R$2&amp;"_"&amp;$C107,データシート2!$A$1:$SI$1,0),0)</f>
        <v>4.5960000000000001</v>
      </c>
      <c r="U107" s="938">
        <f>VLOOKUP($D$3&amp;"_"&amp;U$3,データシート2!$A:$SI,MATCH($R$2&amp;"_"&amp;$C107,データシート2!$A$1:$SI$1,0),0)</f>
        <v>4.5540000000000003</v>
      </c>
      <c r="V107" s="938">
        <f>VLOOKUP($D$3&amp;"_"&amp;V$3,データシート2!$A:$SI,MATCH($R$2&amp;"_"&amp;$C107,データシート2!$A$1:$SI$1,0),0)</f>
        <v>4.4569999999999999</v>
      </c>
      <c r="W107" s="938">
        <f>VLOOKUP($D$3&amp;"_"&amp;W$3,データシート2!$A:$SI,MATCH($R$2&amp;"_"&amp;$C107,データシート2!$A$1:$SI$1,0),0)</f>
        <v>4.5149999999999997</v>
      </c>
      <c r="X107" s="938">
        <f>VLOOKUP($D$3&amp;"_"&amp;X$3,データシート2!$A:$SI,MATCH($R$2&amp;"_"&amp;$C107,データシート2!$A$1:$SI$1,0),0)</f>
        <v>0</v>
      </c>
      <c r="Y107" s="938">
        <f>VLOOKUP($D$3&amp;"_"&amp;Y$3,データシート2!$A:$SI,MATCH($R$2&amp;"_"&amp;$C107,データシート2!$A$1:$SI$1,0),0)</f>
        <v>4.37</v>
      </c>
      <c r="Z107" s="938">
        <f>VLOOKUP($D$3&amp;"_"&amp;Z$3,データシート2!$A:$SI,MATCH($R$2&amp;"_"&amp;$C107,データシート2!$A$1:$SI$1,0),0)</f>
        <v>4.133</v>
      </c>
      <c r="AA107" s="938">
        <f>VLOOKUP($D$3&amp;"_"&amp;AA$3,データシート2!$A:$SI,MATCH($R$2&amp;"_"&amp;$C107,データシート2!$A$1:$SI$1,0),0)</f>
        <v>3.16</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1</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4.0659999999999998</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2</v>
      </c>
      <c r="I110" s="734">
        <f>VLOOKUP($D$3&amp;"_"&amp;I$3,データシート2!$A:$SI,MATCH($G$2&amp;"_"&amp;$B110,データシート2!$A$1:$SI$1,0),0)</f>
        <v>2</v>
      </c>
      <c r="J110" s="734">
        <f>VLOOKUP($D$3&amp;"_"&amp;J$3,データシート2!$A:$SI,MATCH($G$2&amp;"_"&amp;$B110,データシート2!$A$1:$SI$1,0),0)</f>
        <v>2</v>
      </c>
      <c r="K110" s="735">
        <f>VLOOKUP($D$3&amp;"_"&amp;K$3,データシート2!$A:$SI,MATCH($G$2&amp;"_"&amp;$B110,データシート2!$A$1:$SI$1,0),0)</f>
        <v>2</v>
      </c>
      <c r="L110" s="735">
        <f>VLOOKUP($D$3&amp;"_"&amp;L$3,データシート2!$A:$SI,MATCH($G$2&amp;"_"&amp;$B110,データシート2!$A$1:$SI$1,0),0)</f>
        <v>3</v>
      </c>
      <c r="M110" s="735">
        <f>VLOOKUP($D$3&amp;"_"&amp;M$3,データシート2!$A:$SI,MATCH($G$2&amp;"_"&amp;$B110,データシート2!$A$1:$SI$1,0),0)</f>
        <v>3</v>
      </c>
      <c r="N110" s="735">
        <f>VLOOKUP($D$3&amp;"_"&amp;N$3,データシート2!$A:$SI,MATCH($G$2&amp;"_"&amp;$B110,データシート2!$A$1:$SI$1,0),0)</f>
        <v>3</v>
      </c>
      <c r="O110" s="735">
        <f>VLOOKUP($D$3&amp;"_"&amp;O$3,データシート2!$A:$SI,MATCH($G$2&amp;"_"&amp;$B110,データシート2!$A$1:$SI$1,0),0)</f>
        <v>2</v>
      </c>
      <c r="P110" s="735">
        <f>VLOOKUP($D$3&amp;"_"&amp;P$3,データシート2!$A:$SI,MATCH($G$2&amp;"_"&amp;$B110,データシート2!$A$1:$SI$1,0),0)</f>
        <v>3</v>
      </c>
      <c r="Q110" s="736">
        <f>VLOOKUP($D$3&amp;"_"&amp;Q$3,データシート2!$A:$SI,MATCH($G$2&amp;"_"&amp;$B110,データシート2!$A$1:$SI$1,0),0)</f>
        <v>3</v>
      </c>
      <c r="R110" s="924">
        <f>VLOOKUP($D$3&amp;"_"&amp;R$3,データシート2!$A:$SI,MATCH($R$2&amp;"_"&amp;$B110,データシート2!$A$1:$SI$1,0),0)</f>
        <v>6.3470000000000004</v>
      </c>
      <c r="S110" s="925">
        <f>VLOOKUP($D$3&amp;"_"&amp;S$3,データシート2!$A:$SI,MATCH($R$2&amp;"_"&amp;$B110,データシート2!$A$1:$SI$1,0),0)</f>
        <v>13.356999999999999</v>
      </c>
      <c r="T110" s="925">
        <f>VLOOKUP($D$3&amp;"_"&amp;T$3,データシート2!$A:$SI,MATCH($R$2&amp;"_"&amp;$B110,データシート2!$A$1:$SI$1,0),0)</f>
        <v>14.356999999999999</v>
      </c>
      <c r="U110" s="925">
        <f>VLOOKUP($D$3&amp;"_"&amp;U$3,データシート2!$A:$SI,MATCH($R$2&amp;"_"&amp;$B110,データシート2!$A$1:$SI$1,0),0)</f>
        <v>14.936999999999999</v>
      </c>
      <c r="V110" s="925">
        <f>VLOOKUP($D$3&amp;"_"&amp;V$3,データシート2!$A:$SI,MATCH($R$2&amp;"_"&amp;$B110,データシート2!$A$1:$SI$1,0),0)</f>
        <v>14.773999999999999</v>
      </c>
      <c r="W110" s="925">
        <f>VLOOKUP($D$3&amp;"_"&amp;W$3,データシート2!$A:$SI,MATCH($R$2&amp;"_"&amp;$B110,データシート2!$A$1:$SI$1,0),0)</f>
        <v>20.765999999999998</v>
      </c>
      <c r="X110" s="925">
        <f>VLOOKUP($D$3&amp;"_"&amp;X$3,データシート2!$A:$SI,MATCH($R$2&amp;"_"&amp;$B110,データシート2!$A$1:$SI$1,0),0)</f>
        <v>20.617999999999999</v>
      </c>
      <c r="Y110" s="925">
        <f>VLOOKUP($D$3&amp;"_"&amp;Y$3,データシート2!$A:$SI,MATCH($R$2&amp;"_"&amp;$B110,データシート2!$A$1:$SI$1,0),0)</f>
        <v>19.847000000000001</v>
      </c>
      <c r="Z110" s="925">
        <f>VLOOKUP($D$3&amp;"_"&amp;Z$3,データシート2!$A:$SI,MATCH($R$2&amp;"_"&amp;$B110,データシート2!$A$1:$SI$1,0),0)</f>
        <v>13.714</v>
      </c>
      <c r="AA110" s="925">
        <f>VLOOKUP($D$3&amp;"_"&amp;AA$3,データシート2!$A:$SI,MATCH($R$2&amp;"_"&amp;$B110,データシート2!$A$1:$SI$1,0),0)</f>
        <v>13.936</v>
      </c>
      <c r="AB110" s="926">
        <f>VLOOKUP($D$3&amp;"_"&amp;AB$3,データシート2!$A:$SI,MATCH($R$2&amp;"_"&amp;$B110,データシート2!$A$1:$SI$1,0),0)</f>
        <v>16.456</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0</v>
      </c>
      <c r="S111" s="928">
        <f>VLOOKUP($D$3&amp;"_"&amp;S$3,データシート2!$A:$SI,MATCH($R$2&amp;"_"&amp;$C111,データシート2!$A$1:$SI$1,0),0)</f>
        <v>6.7949999999999999</v>
      </c>
      <c r="T111" s="928">
        <f>VLOOKUP($D$3&amp;"_"&amp;T$3,データシート2!$A:$SI,MATCH($R$2&amp;"_"&amp;$C111,データシート2!$A$1:$SI$1,0),0)</f>
        <v>6.9210000000000003</v>
      </c>
      <c r="U111" s="928">
        <f>VLOOKUP($D$3&amp;"_"&amp;U$3,データシート2!$A:$SI,MATCH($R$2&amp;"_"&amp;$C111,データシート2!$A$1:$SI$1,0),0)</f>
        <v>7.1139999999999999</v>
      </c>
      <c r="V111" s="928">
        <f>VLOOKUP($D$3&amp;"_"&amp;V$3,データシート2!$A:$SI,MATCH($R$2&amp;"_"&amp;$C111,データシート2!$A$1:$SI$1,0),0)</f>
        <v>6.923</v>
      </c>
      <c r="W111" s="928">
        <f>VLOOKUP($D$3&amp;"_"&amp;W$3,データシート2!$A:$SI,MATCH($R$2&amp;"_"&amp;$C111,データシート2!$A$1:$SI$1,0),0)</f>
        <v>6.883</v>
      </c>
      <c r="X111" s="928">
        <f>VLOOKUP($D$3&amp;"_"&amp;X$3,データシート2!$A:$SI,MATCH($R$2&amp;"_"&amp;$C111,データシート2!$A$1:$SI$1,0),0)</f>
        <v>6.4249999999999998</v>
      </c>
      <c r="Y111" s="928">
        <f>VLOOKUP($D$3&amp;"_"&amp;Y$3,データシート2!$A:$SI,MATCH($R$2&amp;"_"&amp;$C111,データシート2!$A$1:$SI$1,0),0)</f>
        <v>5.6870000000000003</v>
      </c>
      <c r="Z111" s="928">
        <f>VLOOKUP($D$3&amp;"_"&amp;Z$3,データシート2!$A:$SI,MATCH($R$2&amp;"_"&amp;$C111,データシート2!$A$1:$SI$1,0),0)</f>
        <v>5.2320000000000002</v>
      </c>
      <c r="AA111" s="928">
        <f>VLOOKUP($D$3&amp;"_"&amp;AA$3,データシート2!$A:$SI,MATCH($R$2&amp;"_"&amp;$C111,データシート2!$A$1:$SI$1,0),0)</f>
        <v>4.585</v>
      </c>
      <c r="AB111" s="929">
        <f>VLOOKUP($D$3&amp;"_"&amp;AB$3,データシート2!$A:$SI,MATCH($R$2&amp;"_"&amp;$C111,データシート2!$A$1:$SI$1,0),0)</f>
        <v>4.3559999999999999</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2</v>
      </c>
      <c r="M113" s="752">
        <f>VLOOKUP($D$3&amp;"_"&amp;M$3,データシート2!$A:$SI,MATCH($G$2&amp;"_"&amp;$C113,データシート2!$A$1:$SI$1,0),0)</f>
        <v>2</v>
      </c>
      <c r="N113" s="752">
        <f>VLOOKUP($D$3&amp;"_"&amp;N$3,データシート2!$A:$SI,MATCH($G$2&amp;"_"&amp;$C113,データシート2!$A$1:$SI$1,0),0)</f>
        <v>2</v>
      </c>
      <c r="O113" s="752">
        <f>VLOOKUP($D$3&amp;"_"&amp;O$3,データシート2!$A:$SI,MATCH($G$2&amp;"_"&amp;$C113,データシート2!$A$1:$SI$1,0),0)</f>
        <v>1</v>
      </c>
      <c r="P113" s="752">
        <f>VLOOKUP($D$3&amp;"_"&amp;P$3,データシート2!$A:$SI,MATCH($G$2&amp;"_"&amp;$C113,データシート2!$A$1:$SI$1,0),0)</f>
        <v>2</v>
      </c>
      <c r="Q113" s="753">
        <f>VLOOKUP($D$3&amp;"_"&amp;Q$3,データシート2!$A:$SI,MATCH($G$2&amp;"_"&amp;$C113,データシート2!$A$1:$SI$1,0),0)</f>
        <v>2</v>
      </c>
      <c r="R113" s="930">
        <f>VLOOKUP($D$3&amp;"_"&amp;R$3,データシート2!$A:$SI,MATCH($R$2&amp;"_"&amp;$C113,データシート2!$A$1:$SI$1,0),0)</f>
        <v>6.3470000000000004</v>
      </c>
      <c r="S113" s="931">
        <f>VLOOKUP($D$3&amp;"_"&amp;S$3,データシート2!$A:$SI,MATCH($R$2&amp;"_"&amp;$C113,データシート2!$A$1:$SI$1,0),0)</f>
        <v>6.5620000000000003</v>
      </c>
      <c r="T113" s="931">
        <f>VLOOKUP($D$3&amp;"_"&amp;T$3,データシート2!$A:$SI,MATCH($R$2&amp;"_"&amp;$C113,データシート2!$A$1:$SI$1,0),0)</f>
        <v>7.4359999999999999</v>
      </c>
      <c r="U113" s="931">
        <f>VLOOKUP($D$3&amp;"_"&amp;U$3,データシート2!$A:$SI,MATCH($R$2&amp;"_"&amp;$C113,データシート2!$A$1:$SI$1,0),0)</f>
        <v>7.8230000000000004</v>
      </c>
      <c r="V113" s="931">
        <f>VLOOKUP($D$3&amp;"_"&amp;V$3,データシート2!$A:$SI,MATCH($R$2&amp;"_"&amp;$C113,データシート2!$A$1:$SI$1,0),0)</f>
        <v>7.851</v>
      </c>
      <c r="W113" s="931">
        <f>VLOOKUP($D$3&amp;"_"&amp;W$3,データシート2!$A:$SI,MATCH($R$2&amp;"_"&amp;$C113,データシート2!$A$1:$SI$1,0),0)</f>
        <v>13.882999999999999</v>
      </c>
      <c r="X113" s="931">
        <f>VLOOKUP($D$3&amp;"_"&amp;X$3,データシート2!$A:$SI,MATCH($R$2&amp;"_"&amp;$C113,データシート2!$A$1:$SI$1,0),0)</f>
        <v>14.193</v>
      </c>
      <c r="Y113" s="931">
        <f>VLOOKUP($D$3&amp;"_"&amp;Y$3,データシート2!$A:$SI,MATCH($R$2&amp;"_"&amp;$C113,データシート2!$A$1:$SI$1,0),0)</f>
        <v>14.16</v>
      </c>
      <c r="Z113" s="931">
        <f>VLOOKUP($D$3&amp;"_"&amp;Z$3,データシート2!$A:$SI,MATCH($R$2&amp;"_"&amp;$C113,データシート2!$A$1:$SI$1,0),0)</f>
        <v>8.4819999999999993</v>
      </c>
      <c r="AA113" s="931">
        <f>VLOOKUP($D$3&amp;"_"&amp;AA$3,データシート2!$A:$SI,MATCH($R$2&amp;"_"&amp;$C113,データシート2!$A$1:$SI$1,0),0)</f>
        <v>9.3510000000000009</v>
      </c>
      <c r="AB113" s="932">
        <f>VLOOKUP($D$3&amp;"_"&amp;AB$3,データシート2!$A:$SI,MATCH($R$2&amp;"_"&amp;$C113,データシート2!$A$1:$SI$1,0),0)</f>
        <v>12.1</v>
      </c>
    </row>
    <row r="114" spans="2:28" s="21" customFormat="1" ht="20.45" customHeight="1">
      <c r="B114" s="729" t="s">
        <v>629</v>
      </c>
      <c r="C114" s="730" t="s">
        <v>630</v>
      </c>
      <c r="D114" s="731"/>
      <c r="E114" s="732"/>
      <c r="F114" s="731"/>
      <c r="G114" s="733">
        <f>VLOOKUP($D$3&amp;"_"&amp;G$3,データシート2!$A:$SI,MATCH($G$2&amp;"_"&amp;$B114,データシート2!$A$1:$SI$1,0),0)</f>
        <v>2</v>
      </c>
      <c r="H114" s="734">
        <f>VLOOKUP($D$3&amp;"_"&amp;H$3,データシート2!$A:$SI,MATCH($G$2&amp;"_"&amp;$B114,データシート2!$A$1:$SI$1,0),0)</f>
        <v>2</v>
      </c>
      <c r="I114" s="734">
        <f>VLOOKUP($D$3&amp;"_"&amp;I$3,データシート2!$A:$SI,MATCH($G$2&amp;"_"&amp;$B114,データシート2!$A$1:$SI$1,0),0)</f>
        <v>2</v>
      </c>
      <c r="J114" s="734">
        <f>VLOOKUP($D$3&amp;"_"&amp;J$3,データシート2!$A:$SI,MATCH($G$2&amp;"_"&amp;$B114,データシート2!$A$1:$SI$1,0),0)</f>
        <v>2</v>
      </c>
      <c r="K114" s="735">
        <f>VLOOKUP($D$3&amp;"_"&amp;K$3,データシート2!$A:$SI,MATCH($G$2&amp;"_"&amp;$B114,データシート2!$A$1:$SI$1,0),0)</f>
        <v>2</v>
      </c>
      <c r="L114" s="735">
        <f>VLOOKUP($D$3&amp;"_"&amp;L$3,データシート2!$A:$SI,MATCH($G$2&amp;"_"&amp;$B114,データシート2!$A$1:$SI$1,0),0)</f>
        <v>2</v>
      </c>
      <c r="M114" s="735">
        <f>VLOOKUP($D$3&amp;"_"&amp;M$3,データシート2!$A:$SI,MATCH($G$2&amp;"_"&amp;$B114,データシート2!$A$1:$SI$1,0),0)</f>
        <v>2</v>
      </c>
      <c r="N114" s="735">
        <f>VLOOKUP($D$3&amp;"_"&amp;N$3,データシート2!$A:$SI,MATCH($G$2&amp;"_"&amp;$B114,データシート2!$A$1:$SI$1,0),0)</f>
        <v>2</v>
      </c>
      <c r="O114" s="735">
        <f>VLOOKUP($D$3&amp;"_"&amp;O$3,データシート2!$A:$SI,MATCH($G$2&amp;"_"&amp;$B114,データシート2!$A$1:$SI$1,0),0)</f>
        <v>2</v>
      </c>
      <c r="P114" s="735">
        <f>VLOOKUP($D$3&amp;"_"&amp;P$3,データシート2!$A:$SI,MATCH($G$2&amp;"_"&amp;$B114,データシート2!$A$1:$SI$1,0),0)</f>
        <v>2</v>
      </c>
      <c r="Q114" s="736">
        <f>VLOOKUP($D$3&amp;"_"&amp;Q$3,データシート2!$A:$SI,MATCH($G$2&amp;"_"&amp;$B114,データシート2!$A$1:$SI$1,0),0)</f>
        <v>2</v>
      </c>
      <c r="R114" s="924">
        <f>VLOOKUP($D$3&amp;"_"&amp;R$3,データシート2!$A:$SI,MATCH($R$2&amp;"_"&amp;$B114,データシート2!$A$1:$SI$1,0),0)</f>
        <v>9.1969999999999992</v>
      </c>
      <c r="S114" s="925">
        <f>VLOOKUP($D$3&amp;"_"&amp;S$3,データシート2!$A:$SI,MATCH($R$2&amp;"_"&amp;$B114,データシート2!$A$1:$SI$1,0),0)</f>
        <v>10.307</v>
      </c>
      <c r="T114" s="925">
        <f>VLOOKUP($D$3&amp;"_"&amp;T$3,データシート2!$A:$SI,MATCH($R$2&amp;"_"&amp;$B114,データシート2!$A$1:$SI$1,0),0)</f>
        <v>10.856999999999999</v>
      </c>
      <c r="U114" s="925">
        <f>VLOOKUP($D$3&amp;"_"&amp;U$3,データシート2!$A:$SI,MATCH($R$2&amp;"_"&amp;$B114,データシート2!$A$1:$SI$1,0),0)</f>
        <v>11.568</v>
      </c>
      <c r="V114" s="925">
        <f>VLOOKUP($D$3&amp;"_"&amp;V$3,データシート2!$A:$SI,MATCH($R$2&amp;"_"&amp;$B114,データシート2!$A$1:$SI$1,0),0)</f>
        <v>10.664</v>
      </c>
      <c r="W114" s="925">
        <f>VLOOKUP($D$3&amp;"_"&amp;W$3,データシート2!$A:$SI,MATCH($R$2&amp;"_"&amp;$B114,データシート2!$A$1:$SI$1,0),0)</f>
        <v>11.038</v>
      </c>
      <c r="X114" s="925">
        <f>VLOOKUP($D$3&amp;"_"&amp;X$3,データシート2!$A:$SI,MATCH($R$2&amp;"_"&amp;$B114,データシート2!$A$1:$SI$1,0),0)</f>
        <v>10.972</v>
      </c>
      <c r="Y114" s="925">
        <f>VLOOKUP($D$3&amp;"_"&amp;Y$3,データシート2!$A:$SI,MATCH($R$2&amp;"_"&amp;$B114,データシート2!$A$1:$SI$1,0),0)</f>
        <v>10.593999999999999</v>
      </c>
      <c r="Z114" s="925">
        <f>VLOOKUP($D$3&amp;"_"&amp;Z$3,データシート2!$A:$SI,MATCH($R$2&amp;"_"&amp;$B114,データシート2!$A$1:$SI$1,0),0)</f>
        <v>10.194000000000001</v>
      </c>
      <c r="AA114" s="925">
        <f>VLOOKUP($D$3&amp;"_"&amp;AA$3,データシート2!$A:$SI,MATCH($R$2&amp;"_"&amp;$B114,データシート2!$A$1:$SI$1,0),0)</f>
        <v>8.423</v>
      </c>
      <c r="AB114" s="926">
        <f>VLOOKUP($D$3&amp;"_"&amp;AB$3,データシート2!$A:$SI,MATCH($R$2&amp;"_"&amp;$B114,データシート2!$A$1:$SI$1,0),0)</f>
        <v>9.2569999999999997</v>
      </c>
    </row>
    <row r="115" spans="2:28" s="745" customFormat="1" ht="16.5" customHeight="1">
      <c r="B115" s="737"/>
      <c r="C115" s="738">
        <v>81</v>
      </c>
      <c r="D115" s="739" t="s">
        <v>631</v>
      </c>
      <c r="E115" s="738"/>
      <c r="F115" s="740"/>
      <c r="G115" s="754">
        <f>VLOOKUP($D$3&amp;"_"&amp;G$3,データシート2!$A:$SI,MATCH($G$2&amp;"_"&amp;$C115,データシート2!$A$1:$SI$1,0),0)</f>
        <v>2</v>
      </c>
      <c r="H115" s="742">
        <f>VLOOKUP($D$3&amp;"_"&amp;H$3,データシート2!$A:$SI,MATCH($G$2&amp;"_"&amp;$C115,データシート2!$A$1:$SI$1,0),0)</f>
        <v>2</v>
      </c>
      <c r="I115" s="742">
        <f>VLOOKUP($D$3&amp;"_"&amp;I$3,データシート2!$A:$SI,MATCH($G$2&amp;"_"&amp;$C115,データシート2!$A$1:$SI$1,0),0)</f>
        <v>2</v>
      </c>
      <c r="J115" s="742">
        <f>VLOOKUP($D$3&amp;"_"&amp;J$3,データシート2!$A:$SI,MATCH($G$2&amp;"_"&amp;$C115,データシート2!$A$1:$SI$1,0),0)</f>
        <v>2</v>
      </c>
      <c r="K115" s="743">
        <f>VLOOKUP($D$3&amp;"_"&amp;K$3,データシート2!$A:$SI,MATCH($G$2&amp;"_"&amp;$C115,データシート2!$A$1:$SI$1,0),0)</f>
        <v>2</v>
      </c>
      <c r="L115" s="743">
        <f>VLOOKUP($D$3&amp;"_"&amp;L$3,データシート2!$A:$SI,MATCH($G$2&amp;"_"&amp;$C115,データシート2!$A$1:$SI$1,0),0)</f>
        <v>2</v>
      </c>
      <c r="M115" s="743">
        <f>VLOOKUP($D$3&amp;"_"&amp;M$3,データシート2!$A:$SI,MATCH($G$2&amp;"_"&amp;$C115,データシート2!$A$1:$SI$1,0),0)</f>
        <v>2</v>
      </c>
      <c r="N115" s="743">
        <f>VLOOKUP($D$3&amp;"_"&amp;N$3,データシート2!$A:$SI,MATCH($G$2&amp;"_"&amp;$C115,データシート2!$A$1:$SI$1,0),0)</f>
        <v>2</v>
      </c>
      <c r="O115" s="743">
        <f>VLOOKUP($D$3&amp;"_"&amp;O$3,データシート2!$A:$SI,MATCH($G$2&amp;"_"&amp;$C115,データシート2!$A$1:$SI$1,0),0)</f>
        <v>2</v>
      </c>
      <c r="P115" s="743">
        <f>VLOOKUP($D$3&amp;"_"&amp;P$3,データシート2!$A:$SI,MATCH($G$2&amp;"_"&amp;$C115,データシート2!$A$1:$SI$1,0),0)</f>
        <v>2</v>
      </c>
      <c r="Q115" s="744">
        <f>VLOOKUP($D$3&amp;"_"&amp;Q$3,データシート2!$A:$SI,MATCH($G$2&amp;"_"&amp;$C115,データシート2!$A$1:$SI$1,0),0)</f>
        <v>2</v>
      </c>
      <c r="R115" s="933">
        <f>VLOOKUP($D$3&amp;"_"&amp;R$3,データシート2!$A:$SI,MATCH($R$2&amp;"_"&amp;$C115,データシート2!$A$1:$SI$1,0),0)</f>
        <v>9.1969999999999992</v>
      </c>
      <c r="S115" s="928">
        <f>VLOOKUP($D$3&amp;"_"&amp;S$3,データシート2!$A:$SI,MATCH($R$2&amp;"_"&amp;$C115,データシート2!$A$1:$SI$1,0),0)</f>
        <v>10.307</v>
      </c>
      <c r="T115" s="928">
        <f>VLOOKUP($D$3&amp;"_"&amp;T$3,データシート2!$A:$SI,MATCH($R$2&amp;"_"&amp;$C115,データシート2!$A$1:$SI$1,0),0)</f>
        <v>10.856999999999999</v>
      </c>
      <c r="U115" s="928">
        <f>VLOOKUP($D$3&amp;"_"&amp;U$3,データシート2!$A:$SI,MATCH($R$2&amp;"_"&amp;$C115,データシート2!$A$1:$SI$1,0),0)</f>
        <v>11.568</v>
      </c>
      <c r="V115" s="928">
        <f>VLOOKUP($D$3&amp;"_"&amp;V$3,データシート2!$A:$SI,MATCH($R$2&amp;"_"&amp;$C115,データシート2!$A$1:$SI$1,0),0)</f>
        <v>10.664</v>
      </c>
      <c r="W115" s="928">
        <f>VLOOKUP($D$3&amp;"_"&amp;W$3,データシート2!$A:$SI,MATCH($R$2&amp;"_"&amp;$C115,データシート2!$A$1:$SI$1,0),0)</f>
        <v>11.038</v>
      </c>
      <c r="X115" s="928">
        <f>VLOOKUP($D$3&amp;"_"&amp;X$3,データシート2!$A:$SI,MATCH($R$2&amp;"_"&amp;$C115,データシート2!$A$1:$SI$1,0),0)</f>
        <v>10.972</v>
      </c>
      <c r="Y115" s="928">
        <f>VLOOKUP($D$3&amp;"_"&amp;Y$3,データシート2!$A:$SI,MATCH($R$2&amp;"_"&amp;$C115,データシート2!$A$1:$SI$1,0),0)</f>
        <v>10.593999999999999</v>
      </c>
      <c r="Z115" s="928">
        <f>VLOOKUP($D$3&amp;"_"&amp;Z$3,データシート2!$A:$SI,MATCH($R$2&amp;"_"&amp;$C115,データシート2!$A$1:$SI$1,0),0)</f>
        <v>10.194000000000001</v>
      </c>
      <c r="AA115" s="928">
        <f>VLOOKUP($D$3&amp;"_"&amp;AA$3,データシート2!$A:$SI,MATCH($R$2&amp;"_"&amp;$C115,データシート2!$A$1:$SI$1,0),0)</f>
        <v>8.423</v>
      </c>
      <c r="AB115" s="929">
        <f>VLOOKUP($D$3&amp;"_"&amp;AB$3,データシート2!$A:$SI,MATCH($R$2&amp;"_"&amp;$C115,データシート2!$A$1:$SI$1,0),0)</f>
        <v>9.2569999999999997</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5</v>
      </c>
      <c r="H117" s="734">
        <f>VLOOKUP($D$3&amp;"_"&amp;H$3,データシート2!$A:$SI,MATCH($G$2&amp;"_"&amp;$B117,データシート2!$A$1:$SI$1,0),0)</f>
        <v>6</v>
      </c>
      <c r="I117" s="734">
        <f>VLOOKUP($D$3&amp;"_"&amp;I$3,データシート2!$A:$SI,MATCH($G$2&amp;"_"&amp;$B117,データシート2!$A$1:$SI$1,0),0)</f>
        <v>5</v>
      </c>
      <c r="J117" s="734">
        <f>VLOOKUP($D$3&amp;"_"&amp;J$3,データシート2!$A:$SI,MATCH($G$2&amp;"_"&amp;$B117,データシート2!$A$1:$SI$1,0),0)</f>
        <v>6</v>
      </c>
      <c r="K117" s="735">
        <f>VLOOKUP($D$3&amp;"_"&amp;K$3,データシート2!$A:$SI,MATCH($G$2&amp;"_"&amp;$B117,データシート2!$A$1:$SI$1,0),0)</f>
        <v>6</v>
      </c>
      <c r="L117" s="735">
        <f>VLOOKUP($D$3&amp;"_"&amp;L$3,データシート2!$A:$SI,MATCH($G$2&amp;"_"&amp;$B117,データシート2!$A$1:$SI$1,0),0)</f>
        <v>9</v>
      </c>
      <c r="M117" s="735">
        <f>VLOOKUP($D$3&amp;"_"&amp;M$3,データシート2!$A:$SI,MATCH($G$2&amp;"_"&amp;$B117,データシート2!$A$1:$SI$1,0),0)</f>
        <v>7</v>
      </c>
      <c r="N117" s="735">
        <f>VLOOKUP($D$3&amp;"_"&amp;N$3,データシート2!$A:$SI,MATCH($G$2&amp;"_"&amp;$B117,データシート2!$A$1:$SI$1,0),0)</f>
        <v>7</v>
      </c>
      <c r="O117" s="735">
        <f>VLOOKUP($D$3&amp;"_"&amp;O$3,データシート2!$A:$SI,MATCH($G$2&amp;"_"&amp;$B117,データシート2!$A$1:$SI$1,0),0)</f>
        <v>7</v>
      </c>
      <c r="P117" s="735">
        <f>VLOOKUP($D$3&amp;"_"&amp;P$3,データシート2!$A:$SI,MATCH($G$2&amp;"_"&amp;$B117,データシート2!$A$1:$SI$1,0),0)</f>
        <v>7</v>
      </c>
      <c r="Q117" s="736">
        <f>VLOOKUP($D$3&amp;"_"&amp;Q$3,データシート2!$A:$SI,MATCH($G$2&amp;"_"&amp;$B117,データシート2!$A$1:$SI$1,0),0)</f>
        <v>6</v>
      </c>
      <c r="R117" s="924">
        <f>VLOOKUP($D$3&amp;"_"&amp;R$3,データシート2!$A:$SI,MATCH($R$2&amp;"_"&amp;$B117,データシート2!$A$1:$SI$1,0),0)</f>
        <v>26.494</v>
      </c>
      <c r="S117" s="925">
        <f>VLOOKUP($D$3&amp;"_"&amp;S$3,データシート2!$A:$SI,MATCH($R$2&amp;"_"&amp;$B117,データシート2!$A$1:$SI$1,0),0)</f>
        <v>34.831000000000003</v>
      </c>
      <c r="T117" s="925">
        <f>VLOOKUP($D$3&amp;"_"&amp;T$3,データシート2!$A:$SI,MATCH($R$2&amp;"_"&amp;$B117,データシート2!$A$1:$SI$1,0),0)</f>
        <v>32.813000000000002</v>
      </c>
      <c r="U117" s="925">
        <f>VLOOKUP($D$3&amp;"_"&amp;U$3,データシート2!$A:$SI,MATCH($R$2&amp;"_"&amp;$B117,データシート2!$A$1:$SI$1,0),0)</f>
        <v>38.344000000000001</v>
      </c>
      <c r="V117" s="925">
        <f>VLOOKUP($D$3&amp;"_"&amp;V$3,データシート2!$A:$SI,MATCH($R$2&amp;"_"&amp;$B117,データシート2!$A$1:$SI$1,0),0)</f>
        <v>36.872</v>
      </c>
      <c r="W117" s="925">
        <f>VLOOKUP($D$3&amp;"_"&amp;W$3,データシート2!$A:$SI,MATCH($R$2&amp;"_"&amp;$B117,データシート2!$A$1:$SI$1,0),0)</f>
        <v>44.792999999999999</v>
      </c>
      <c r="X117" s="925">
        <f>VLOOKUP($D$3&amp;"_"&amp;X$3,データシート2!$A:$SI,MATCH($R$2&amp;"_"&amp;$B117,データシート2!$A$1:$SI$1,0),0)</f>
        <v>46.481999999999999</v>
      </c>
      <c r="Y117" s="925">
        <f>VLOOKUP($D$3&amp;"_"&amp;Y$3,データシート2!$A:$SI,MATCH($R$2&amp;"_"&amp;$B117,データシート2!$A$1:$SI$1,0),0)</f>
        <v>44.314999999999998</v>
      </c>
      <c r="Z117" s="925">
        <f>VLOOKUP($D$3&amp;"_"&amp;Z$3,データシート2!$A:$SI,MATCH($R$2&amp;"_"&amp;$B117,データシート2!$A$1:$SI$1,0),0)</f>
        <v>48.042999999999999</v>
      </c>
      <c r="AA117" s="925">
        <f>VLOOKUP($D$3&amp;"_"&amp;AA$3,データシート2!$A:$SI,MATCH($R$2&amp;"_"&amp;$B117,データシート2!$A$1:$SI$1,0),0)</f>
        <v>46.381</v>
      </c>
      <c r="AB117" s="926">
        <f>VLOOKUP($D$3&amp;"_"&amp;AB$3,データシート2!$A:$SI,MATCH($R$2&amp;"_"&amp;$B117,データシート2!$A$1:$SI$1,0),0)</f>
        <v>41.209000000000003</v>
      </c>
    </row>
    <row r="118" spans="2:28" s="745" customFormat="1" ht="16.5" customHeight="1">
      <c r="B118" s="737"/>
      <c r="C118" s="738">
        <v>83</v>
      </c>
      <c r="D118" s="739" t="s">
        <v>635</v>
      </c>
      <c r="E118" s="738"/>
      <c r="F118" s="740"/>
      <c r="G118" s="754">
        <f>VLOOKUP($D$3&amp;"_"&amp;G$3,データシート2!$A:$SI,MATCH($G$2&amp;"_"&amp;$C118,データシート2!$A$1:$SI$1,0),0)</f>
        <v>5</v>
      </c>
      <c r="H118" s="742">
        <f>VLOOKUP($D$3&amp;"_"&amp;H$3,データシート2!$A:$SI,MATCH($G$2&amp;"_"&amp;$C118,データシート2!$A$1:$SI$1,0),0)</f>
        <v>6</v>
      </c>
      <c r="I118" s="742">
        <f>VLOOKUP($D$3&amp;"_"&amp;I$3,データシート2!$A:$SI,MATCH($G$2&amp;"_"&amp;$C118,データシート2!$A$1:$SI$1,0),0)</f>
        <v>5</v>
      </c>
      <c r="J118" s="742">
        <f>VLOOKUP($D$3&amp;"_"&amp;J$3,データシート2!$A:$SI,MATCH($G$2&amp;"_"&amp;$C118,データシート2!$A$1:$SI$1,0),0)</f>
        <v>6</v>
      </c>
      <c r="K118" s="743">
        <f>VLOOKUP($D$3&amp;"_"&amp;K$3,データシート2!$A:$SI,MATCH($G$2&amp;"_"&amp;$C118,データシート2!$A$1:$SI$1,0),0)</f>
        <v>6</v>
      </c>
      <c r="L118" s="743">
        <f>VLOOKUP($D$3&amp;"_"&amp;L$3,データシート2!$A:$SI,MATCH($G$2&amp;"_"&amp;$C118,データシート2!$A$1:$SI$1,0),0)</f>
        <v>9</v>
      </c>
      <c r="M118" s="743">
        <f>VLOOKUP($D$3&amp;"_"&amp;M$3,データシート2!$A:$SI,MATCH($G$2&amp;"_"&amp;$C118,データシート2!$A$1:$SI$1,0),0)</f>
        <v>7</v>
      </c>
      <c r="N118" s="743">
        <f>VLOOKUP($D$3&amp;"_"&amp;N$3,データシート2!$A:$SI,MATCH($G$2&amp;"_"&amp;$C118,データシート2!$A$1:$SI$1,0),0)</f>
        <v>7</v>
      </c>
      <c r="O118" s="743">
        <f>VLOOKUP($D$3&amp;"_"&amp;O$3,データシート2!$A:$SI,MATCH($G$2&amp;"_"&amp;$C118,データシート2!$A$1:$SI$1,0),0)</f>
        <v>7</v>
      </c>
      <c r="P118" s="743">
        <f>VLOOKUP($D$3&amp;"_"&amp;P$3,データシート2!$A:$SI,MATCH($G$2&amp;"_"&amp;$C118,データシート2!$A$1:$SI$1,0),0)</f>
        <v>7</v>
      </c>
      <c r="Q118" s="744">
        <f>VLOOKUP($D$3&amp;"_"&amp;Q$3,データシート2!$A:$SI,MATCH($G$2&amp;"_"&amp;$C118,データシート2!$A$1:$SI$1,0),0)</f>
        <v>6</v>
      </c>
      <c r="R118" s="933">
        <f>VLOOKUP($D$3&amp;"_"&amp;R$3,データシート2!$A:$SI,MATCH($R$2&amp;"_"&amp;$C118,データシート2!$A$1:$SI$1,0),0)</f>
        <v>26.494</v>
      </c>
      <c r="S118" s="928">
        <f>VLOOKUP($D$3&amp;"_"&amp;S$3,データシート2!$A:$SI,MATCH($R$2&amp;"_"&amp;$C118,データシート2!$A$1:$SI$1,0),0)</f>
        <v>34.831000000000003</v>
      </c>
      <c r="T118" s="928">
        <f>VLOOKUP($D$3&amp;"_"&amp;T$3,データシート2!$A:$SI,MATCH($R$2&amp;"_"&amp;$C118,データシート2!$A$1:$SI$1,0),0)</f>
        <v>32.813000000000002</v>
      </c>
      <c r="U118" s="928">
        <f>VLOOKUP($D$3&amp;"_"&amp;U$3,データシート2!$A:$SI,MATCH($R$2&amp;"_"&amp;$C118,データシート2!$A$1:$SI$1,0),0)</f>
        <v>38.344000000000001</v>
      </c>
      <c r="V118" s="928">
        <f>VLOOKUP($D$3&amp;"_"&amp;V$3,データシート2!$A:$SI,MATCH($R$2&amp;"_"&amp;$C118,データシート2!$A$1:$SI$1,0),0)</f>
        <v>36.872</v>
      </c>
      <c r="W118" s="928">
        <f>VLOOKUP($D$3&amp;"_"&amp;W$3,データシート2!$A:$SI,MATCH($R$2&amp;"_"&amp;$C118,データシート2!$A$1:$SI$1,0),0)</f>
        <v>44.792999999999999</v>
      </c>
      <c r="X118" s="928">
        <f>VLOOKUP($D$3&amp;"_"&amp;X$3,データシート2!$A:$SI,MATCH($R$2&amp;"_"&amp;$C118,データシート2!$A$1:$SI$1,0),0)</f>
        <v>46.481999999999999</v>
      </c>
      <c r="Y118" s="928">
        <f>VLOOKUP($D$3&amp;"_"&amp;Y$3,データシート2!$A:$SI,MATCH($R$2&amp;"_"&amp;$C118,データシート2!$A$1:$SI$1,0),0)</f>
        <v>44.314999999999998</v>
      </c>
      <c r="Z118" s="928">
        <f>VLOOKUP($D$3&amp;"_"&amp;Z$3,データシート2!$A:$SI,MATCH($R$2&amp;"_"&amp;$C118,データシート2!$A$1:$SI$1,0),0)</f>
        <v>48.042999999999999</v>
      </c>
      <c r="AA118" s="928">
        <f>VLOOKUP($D$3&amp;"_"&amp;AA$3,データシート2!$A:$SI,MATCH($R$2&amp;"_"&amp;$C118,データシート2!$A$1:$SI$1,0),0)</f>
        <v>46.381</v>
      </c>
      <c r="AB118" s="929">
        <f>VLOOKUP($D$3&amp;"_"&amp;AB$3,データシート2!$A:$SI,MATCH($R$2&amp;"_"&amp;$C118,データシート2!$A$1:$SI$1,0),0)</f>
        <v>41.209000000000003</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1</v>
      </c>
      <c r="K121" s="735">
        <f>VLOOKUP($D$3&amp;"_"&amp;K$3,データシート2!$A:$SI,MATCH($G$2&amp;"_"&amp;$B121,データシート2!$A$1:$SI$1,0),0)</f>
        <v>1</v>
      </c>
      <c r="L121" s="735">
        <f>VLOOKUP($D$3&amp;"_"&amp;L$3,データシート2!$A:$SI,MATCH($G$2&amp;"_"&amp;$B121,データシート2!$A$1:$SI$1,0),0)</f>
        <v>1</v>
      </c>
      <c r="M121" s="735">
        <f>VLOOKUP($D$3&amp;"_"&amp;M$3,データシート2!$A:$SI,MATCH($G$2&amp;"_"&amp;$B121,データシート2!$A$1:$SI$1,0),0)</f>
        <v>1</v>
      </c>
      <c r="N121" s="735">
        <f>VLOOKUP($D$3&amp;"_"&amp;N$3,データシート2!$A:$SI,MATCH($G$2&amp;"_"&amp;$B121,データシート2!$A$1:$SI$1,0),0)</f>
        <v>1</v>
      </c>
      <c r="O121" s="735">
        <f>VLOOKUP($D$3&amp;"_"&amp;O$3,データシート2!$A:$SI,MATCH($G$2&amp;"_"&amp;$B121,データシート2!$A$1:$SI$1,0),0)</f>
        <v>1</v>
      </c>
      <c r="P121" s="735">
        <f>VLOOKUP($D$3&amp;"_"&amp;P$3,データシート2!$A:$SI,MATCH($G$2&amp;"_"&amp;$B121,データシート2!$A$1:$SI$1,0),0)</f>
        <v>1</v>
      </c>
      <c r="Q121" s="736">
        <f>VLOOKUP($D$3&amp;"_"&amp;Q$3,データシート2!$A:$SI,MATCH($G$2&amp;"_"&amp;$B121,データシート2!$A$1:$SI$1,0),0)</f>
        <v>1</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2.839</v>
      </c>
      <c r="V121" s="925">
        <f>VLOOKUP($D$3&amp;"_"&amp;V$3,データシート2!$A:$SI,MATCH($R$2&amp;"_"&amp;$B121,データシート2!$A$1:$SI$1,0),0)</f>
        <v>2.6549999999999998</v>
      </c>
      <c r="W121" s="925">
        <f>VLOOKUP($D$3&amp;"_"&amp;W$3,データシート2!$A:$SI,MATCH($R$2&amp;"_"&amp;$B121,データシート2!$A$1:$SI$1,0),0)</f>
        <v>2.1280000000000001</v>
      </c>
      <c r="X121" s="925">
        <f>VLOOKUP($D$3&amp;"_"&amp;X$3,データシート2!$A:$SI,MATCH($R$2&amp;"_"&amp;$B121,データシート2!$A$1:$SI$1,0),0)</f>
        <v>3.2890000000000001</v>
      </c>
      <c r="Y121" s="925">
        <f>VLOOKUP($D$3&amp;"_"&amp;Y$3,データシート2!$A:$SI,MATCH($R$2&amp;"_"&amp;$B121,データシート2!$A$1:$SI$1,0),0)</f>
        <v>3.3170000000000002</v>
      </c>
      <c r="Z121" s="925">
        <f>VLOOKUP($D$3&amp;"_"&amp;Z$3,データシート2!$A:$SI,MATCH($R$2&amp;"_"&amp;$B121,データシート2!$A$1:$SI$1,0),0)</f>
        <v>2.71</v>
      </c>
      <c r="AA121" s="925">
        <f>VLOOKUP($D$3&amp;"_"&amp;AA$3,データシート2!$A:$SI,MATCH($R$2&amp;"_"&amp;$B121,データシート2!$A$1:$SI$1,0),0)</f>
        <v>3.234</v>
      </c>
      <c r="AB121" s="926">
        <f>VLOOKUP($D$3&amp;"_"&amp;AB$3,データシート2!$A:$SI,MATCH($R$2&amp;"_"&amp;$B121,データシート2!$A$1:$SI$1,0),0)</f>
        <v>4.1230000000000002</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1</v>
      </c>
      <c r="K122" s="743">
        <f>VLOOKUP($D$3&amp;"_"&amp;K$3,データシート2!$A:$SI,MATCH($G$2&amp;"_"&amp;$C122,データシート2!$A$1:$SI$1,0),0)</f>
        <v>1</v>
      </c>
      <c r="L122" s="743">
        <f>VLOOKUP($D$3&amp;"_"&amp;L$3,データシート2!$A:$SI,MATCH($G$2&amp;"_"&amp;$C122,データシート2!$A$1:$SI$1,0),0)</f>
        <v>1</v>
      </c>
      <c r="M122" s="743">
        <f>VLOOKUP($D$3&amp;"_"&amp;M$3,データシート2!$A:$SI,MATCH($G$2&amp;"_"&amp;$C122,データシート2!$A$1:$SI$1,0),0)</f>
        <v>1</v>
      </c>
      <c r="N122" s="743">
        <f>VLOOKUP($D$3&amp;"_"&amp;N$3,データシート2!$A:$SI,MATCH($G$2&amp;"_"&amp;$C122,データシート2!$A$1:$SI$1,0),0)</f>
        <v>1</v>
      </c>
      <c r="O122" s="743">
        <f>VLOOKUP($D$3&amp;"_"&amp;O$3,データシート2!$A:$SI,MATCH($G$2&amp;"_"&amp;$C122,データシート2!$A$1:$SI$1,0),0)</f>
        <v>1</v>
      </c>
      <c r="P122" s="743">
        <f>VLOOKUP($D$3&amp;"_"&amp;P$3,データシート2!$A:$SI,MATCH($G$2&amp;"_"&amp;$C122,データシート2!$A$1:$SI$1,0),0)</f>
        <v>1</v>
      </c>
      <c r="Q122" s="744">
        <f>VLOOKUP($D$3&amp;"_"&amp;Q$3,データシート2!$A:$SI,MATCH($G$2&amp;"_"&amp;$C122,データシート2!$A$1:$SI$1,0),0)</f>
        <v>1</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2.839</v>
      </c>
      <c r="V122" s="928">
        <f>VLOOKUP($D$3&amp;"_"&amp;V$3,データシート2!$A:$SI,MATCH($R$2&amp;"_"&amp;$C122,データシート2!$A$1:$SI$1,0),0)</f>
        <v>2.6549999999999998</v>
      </c>
      <c r="W122" s="928">
        <f>VLOOKUP($D$3&amp;"_"&amp;W$3,データシート2!$A:$SI,MATCH($R$2&amp;"_"&amp;$C122,データシート2!$A$1:$SI$1,0),0)</f>
        <v>2.1280000000000001</v>
      </c>
      <c r="X122" s="928">
        <f>VLOOKUP($D$3&amp;"_"&amp;X$3,データシート2!$A:$SI,MATCH($R$2&amp;"_"&amp;$C122,データシート2!$A$1:$SI$1,0),0)</f>
        <v>3.2890000000000001</v>
      </c>
      <c r="Y122" s="928">
        <f>VLOOKUP($D$3&amp;"_"&amp;Y$3,データシート2!$A:$SI,MATCH($R$2&amp;"_"&amp;$C122,データシート2!$A$1:$SI$1,0),0)</f>
        <v>3.3170000000000002</v>
      </c>
      <c r="Z122" s="928">
        <f>VLOOKUP($D$3&amp;"_"&amp;Z$3,データシート2!$A:$SI,MATCH($R$2&amp;"_"&amp;$C122,データシート2!$A$1:$SI$1,0),0)</f>
        <v>2.71</v>
      </c>
      <c r="AA122" s="928">
        <f>VLOOKUP($D$3&amp;"_"&amp;AA$3,データシート2!$A:$SI,MATCH($R$2&amp;"_"&amp;$C122,データシート2!$A$1:$SI$1,0),0)</f>
        <v>3.234</v>
      </c>
      <c r="AB122" s="929">
        <f>VLOOKUP($D$3&amp;"_"&amp;AB$3,データシート2!$A:$SI,MATCH($R$2&amp;"_"&amp;$C122,データシート2!$A$1:$SI$1,0),0)</f>
        <v>4.1230000000000002</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4</v>
      </c>
      <c r="H124" s="734">
        <f>VLOOKUP($D$3&amp;"_"&amp;H$3,データシート2!$A:$SI,MATCH($G$2&amp;"_"&amp;$B124,データシート2!$A$1:$SI$1,0),0)</f>
        <v>4</v>
      </c>
      <c r="I124" s="734">
        <f>VLOOKUP($D$3&amp;"_"&amp;I$3,データシート2!$A:$SI,MATCH($G$2&amp;"_"&amp;$B124,データシート2!$A$1:$SI$1,0),0)</f>
        <v>4</v>
      </c>
      <c r="J124" s="734">
        <f>VLOOKUP($D$3&amp;"_"&amp;J$3,データシート2!$A:$SI,MATCH($G$2&amp;"_"&amp;$B124,データシート2!$A$1:$SI$1,0),0)</f>
        <v>4</v>
      </c>
      <c r="K124" s="735">
        <f>VLOOKUP($D$3&amp;"_"&amp;K$3,データシート2!$A:$SI,MATCH($G$2&amp;"_"&amp;$B124,データシート2!$A$1:$SI$1,0),0)</f>
        <v>6</v>
      </c>
      <c r="L124" s="735">
        <f>VLOOKUP($D$3&amp;"_"&amp;L$3,データシート2!$A:$SI,MATCH($G$2&amp;"_"&amp;$B124,データシート2!$A$1:$SI$1,0),0)</f>
        <v>5</v>
      </c>
      <c r="M124" s="735">
        <f>VLOOKUP($D$3&amp;"_"&amp;M$3,データシート2!$A:$SI,MATCH($G$2&amp;"_"&amp;$B124,データシート2!$A$1:$SI$1,0),0)</f>
        <v>2</v>
      </c>
      <c r="N124" s="735">
        <f>VLOOKUP($D$3&amp;"_"&amp;N$3,データシート2!$A:$SI,MATCH($G$2&amp;"_"&amp;$B124,データシート2!$A$1:$SI$1,0),0)</f>
        <v>5</v>
      </c>
      <c r="O124" s="735">
        <f>VLOOKUP($D$3&amp;"_"&amp;O$3,データシート2!$A:$SI,MATCH($G$2&amp;"_"&amp;$B124,データシート2!$A$1:$SI$1,0),0)</f>
        <v>2</v>
      </c>
      <c r="P124" s="735">
        <f>VLOOKUP($D$3&amp;"_"&amp;P$3,データシート2!$A:$SI,MATCH($G$2&amp;"_"&amp;$B124,データシート2!$A$1:$SI$1,0),0)</f>
        <v>5</v>
      </c>
      <c r="Q124" s="736">
        <f>VLOOKUP($D$3&amp;"_"&amp;Q$3,データシート2!$A:$SI,MATCH($G$2&amp;"_"&amp;$B124,データシート2!$A$1:$SI$1,0),0)</f>
        <v>5</v>
      </c>
      <c r="R124" s="924">
        <f>VLOOKUP($D$3&amp;"_"&amp;R$3,データシート2!$A:$SI,MATCH($R$2&amp;"_"&amp;$B124,データシート2!$A$1:$SI$1,0),0)</f>
        <v>138.41999999999999</v>
      </c>
      <c r="S124" s="925">
        <f>VLOOKUP($D$3&amp;"_"&amp;S$3,データシート2!$A:$SI,MATCH($R$2&amp;"_"&amp;$B124,データシート2!$A$1:$SI$1,0),0)</f>
        <v>153.41300000000001</v>
      </c>
      <c r="T124" s="925">
        <f>VLOOKUP($D$3&amp;"_"&amp;T$3,データシート2!$A:$SI,MATCH($R$2&amp;"_"&amp;$B124,データシート2!$A$1:$SI$1,0),0)</f>
        <v>145.5</v>
      </c>
      <c r="U124" s="925">
        <f>VLOOKUP($D$3&amp;"_"&amp;U$3,データシート2!$A:$SI,MATCH($R$2&amp;"_"&amp;$B124,データシート2!$A$1:$SI$1,0),0)</f>
        <v>146.53632999999999</v>
      </c>
      <c r="V124" s="925">
        <f>VLOOKUP($D$3&amp;"_"&amp;V$3,データシート2!$A:$SI,MATCH($R$2&amp;"_"&amp;$B124,データシート2!$A$1:$SI$1,0),0)</f>
        <v>242.36600000000001</v>
      </c>
      <c r="W124" s="925">
        <f>VLOOKUP($D$3&amp;"_"&amp;W$3,データシート2!$A:$SI,MATCH($R$2&amp;"_"&amp;$B124,データシート2!$A$1:$SI$1,0),0)</f>
        <v>218.53967</v>
      </c>
      <c r="X124" s="925">
        <f>VLOOKUP($D$3&amp;"_"&amp;X$3,データシート2!$A:$SI,MATCH($R$2&amp;"_"&amp;$B124,データシート2!$A$1:$SI$1,0),0)</f>
        <v>18.384</v>
      </c>
      <c r="Y124" s="925">
        <f>VLOOKUP($D$3&amp;"_"&amp;Y$3,データシート2!$A:$SI,MATCH($R$2&amp;"_"&amp;$B124,データシート2!$A$1:$SI$1,0),0)</f>
        <v>214.667</v>
      </c>
      <c r="Z124" s="925">
        <f>VLOOKUP($D$3&amp;"_"&amp;Z$3,データシート2!$A:$SI,MATCH($R$2&amp;"_"&amp;$B124,データシート2!$A$1:$SI$1,0),0)</f>
        <v>65.403000000000006</v>
      </c>
      <c r="AA124" s="925">
        <f>VLOOKUP($D$3&amp;"_"&amp;AA$3,データシート2!$A:$SI,MATCH($R$2&amp;"_"&amp;$B124,データシート2!$A$1:$SI$1,0),0)</f>
        <v>215.209</v>
      </c>
      <c r="AB124" s="926">
        <f>VLOOKUP($D$3&amp;"_"&amp;AB$3,データシート2!$A:$SI,MATCH($R$2&amp;"_"&amp;$B124,データシート2!$A$1:$SI$1,0),0)</f>
        <v>223.73699999999999</v>
      </c>
    </row>
    <row r="125" spans="2:28" s="745" customFormat="1" ht="16.5" customHeight="1">
      <c r="B125" s="737"/>
      <c r="C125" s="779">
        <v>88</v>
      </c>
      <c r="D125" s="780" t="s">
        <v>643</v>
      </c>
      <c r="E125" s="779"/>
      <c r="F125" s="800"/>
      <c r="G125" s="786">
        <f>VLOOKUP($D$3&amp;"_"&amp;G$3,データシート2!$A:$SI,MATCH($G$2&amp;"_"&amp;$C125,データシート2!$A$1:$SI$1,0),0)</f>
        <v>4</v>
      </c>
      <c r="H125" s="787">
        <f>VLOOKUP($D$3&amp;"_"&amp;H$3,データシート2!$A:$SI,MATCH($G$2&amp;"_"&amp;$C125,データシート2!$A$1:$SI$1,0),0)</f>
        <v>4</v>
      </c>
      <c r="I125" s="787">
        <f>VLOOKUP($D$3&amp;"_"&amp;I$3,データシート2!$A:$SI,MATCH($G$2&amp;"_"&amp;$C125,データシート2!$A$1:$SI$1,0),0)</f>
        <v>4</v>
      </c>
      <c r="J125" s="787">
        <f>VLOOKUP($D$3&amp;"_"&amp;J$3,データシート2!$A:$SI,MATCH($G$2&amp;"_"&amp;$C125,データシート2!$A$1:$SI$1,0),0)</f>
        <v>4</v>
      </c>
      <c r="K125" s="788">
        <f>VLOOKUP($D$3&amp;"_"&amp;K$3,データシート2!$A:$SI,MATCH($G$2&amp;"_"&amp;$C125,データシート2!$A$1:$SI$1,0),0)</f>
        <v>6</v>
      </c>
      <c r="L125" s="788">
        <f>VLOOKUP($D$3&amp;"_"&amp;L$3,データシート2!$A:$SI,MATCH($G$2&amp;"_"&amp;$C125,データシート2!$A$1:$SI$1,0),0)</f>
        <v>5</v>
      </c>
      <c r="M125" s="788">
        <f>VLOOKUP($D$3&amp;"_"&amp;M$3,データシート2!$A:$SI,MATCH($G$2&amp;"_"&amp;$C125,データシート2!$A$1:$SI$1,0),0)</f>
        <v>2</v>
      </c>
      <c r="N125" s="788">
        <f>VLOOKUP($D$3&amp;"_"&amp;N$3,データシート2!$A:$SI,MATCH($G$2&amp;"_"&amp;$C125,データシート2!$A$1:$SI$1,0),0)</f>
        <v>5</v>
      </c>
      <c r="O125" s="788">
        <f>VLOOKUP($D$3&amp;"_"&amp;O$3,データシート2!$A:$SI,MATCH($G$2&amp;"_"&amp;$C125,データシート2!$A$1:$SI$1,0),0)</f>
        <v>2</v>
      </c>
      <c r="P125" s="788">
        <f>VLOOKUP($D$3&amp;"_"&amp;P$3,データシート2!$A:$SI,MATCH($G$2&amp;"_"&amp;$C125,データシート2!$A$1:$SI$1,0),0)</f>
        <v>5</v>
      </c>
      <c r="Q125" s="789">
        <f>VLOOKUP($D$3&amp;"_"&amp;Q$3,データシート2!$A:$SI,MATCH($G$2&amp;"_"&amp;$C125,データシート2!$A$1:$SI$1,0),0)</f>
        <v>5</v>
      </c>
      <c r="R125" s="940">
        <f>VLOOKUP($D$3&amp;"_"&amp;R$3,データシート2!$A:$SI,MATCH($R$2&amp;"_"&amp;$C125,データシート2!$A$1:$SI$1,0),0)</f>
        <v>138.41999999999999</v>
      </c>
      <c r="S125" s="941">
        <f>VLOOKUP($D$3&amp;"_"&amp;S$3,データシート2!$A:$SI,MATCH($R$2&amp;"_"&amp;$C125,データシート2!$A$1:$SI$1,0),0)</f>
        <v>153.41300000000001</v>
      </c>
      <c r="T125" s="941">
        <f>VLOOKUP($D$3&amp;"_"&amp;T$3,データシート2!$A:$SI,MATCH($R$2&amp;"_"&amp;$C125,データシート2!$A$1:$SI$1,0),0)</f>
        <v>145.5</v>
      </c>
      <c r="U125" s="941">
        <f>VLOOKUP($D$3&amp;"_"&amp;U$3,データシート2!$A:$SI,MATCH($R$2&amp;"_"&amp;$C125,データシート2!$A$1:$SI$1,0),0)</f>
        <v>146.53632999999999</v>
      </c>
      <c r="V125" s="941">
        <f>VLOOKUP($D$3&amp;"_"&amp;V$3,データシート2!$A:$SI,MATCH($R$2&amp;"_"&amp;$C125,データシート2!$A$1:$SI$1,0),0)</f>
        <v>242.36600000000001</v>
      </c>
      <c r="W125" s="941">
        <f>VLOOKUP($D$3&amp;"_"&amp;W$3,データシート2!$A:$SI,MATCH($R$2&amp;"_"&amp;$C125,データシート2!$A$1:$SI$1,0),0)</f>
        <v>218.53967</v>
      </c>
      <c r="X125" s="941">
        <f>VLOOKUP($D$3&amp;"_"&amp;X$3,データシート2!$A:$SI,MATCH($R$2&amp;"_"&amp;$C125,データシート2!$A$1:$SI$1,0),0)</f>
        <v>18.384</v>
      </c>
      <c r="Y125" s="941">
        <f>VLOOKUP($D$3&amp;"_"&amp;Y$3,データシート2!$A:$SI,MATCH($R$2&amp;"_"&amp;$C125,データシート2!$A$1:$SI$1,0),0)</f>
        <v>214.667</v>
      </c>
      <c r="Z125" s="941">
        <f>VLOOKUP($D$3&amp;"_"&amp;Z$3,データシート2!$A:$SI,MATCH($R$2&amp;"_"&amp;$C125,データシート2!$A$1:$SI$1,0),0)</f>
        <v>65.403000000000006</v>
      </c>
      <c r="AA125" s="941">
        <f>VLOOKUP($D$3&amp;"_"&amp;AA$3,データシート2!$A:$SI,MATCH($R$2&amp;"_"&amp;$C125,データシート2!$A$1:$SI$1,0),0)</f>
        <v>215.209</v>
      </c>
      <c r="AB125" s="942">
        <f>VLOOKUP($D$3&amp;"_"&amp;AB$3,データシート2!$A:$SI,MATCH($R$2&amp;"_"&amp;$C125,データシート2!$A$1:$SI$1,0),0)</f>
        <v>223.73699999999999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3</v>
      </c>
      <c r="H133" s="734">
        <f>VLOOKUP($D$3&amp;"_"&amp;H$3,データシート2!$A:$SI,MATCH($G$2&amp;"_"&amp;$B133,データシート2!$A$1:$SI$1,0),0)</f>
        <v>3</v>
      </c>
      <c r="I133" s="734">
        <f>VLOOKUP($D$3&amp;"_"&amp;I$3,データシート2!$A:$SI,MATCH($G$2&amp;"_"&amp;$B133,データシート2!$A$1:$SI$1,0),0)</f>
        <v>4</v>
      </c>
      <c r="J133" s="734">
        <f>VLOOKUP($D$3&amp;"_"&amp;J$3,データシート2!$A:$SI,MATCH($G$2&amp;"_"&amp;$B133,データシート2!$A$1:$SI$1,0),0)</f>
        <v>4</v>
      </c>
      <c r="K133" s="735">
        <f>VLOOKUP($D$3&amp;"_"&amp;K$3,データシート2!$A:$SI,MATCH($G$2&amp;"_"&amp;$B133,データシート2!$A$1:$SI$1,0),0)</f>
        <v>3</v>
      </c>
      <c r="L133" s="735">
        <f>VLOOKUP($D$3&amp;"_"&amp;L$3,データシート2!$A:$SI,MATCH($G$2&amp;"_"&amp;$B133,データシート2!$A$1:$SI$1,0),0)</f>
        <v>4</v>
      </c>
      <c r="M133" s="735">
        <f>VLOOKUP($D$3&amp;"_"&amp;M$3,データシート2!$A:$SI,MATCH($G$2&amp;"_"&amp;$B133,データシート2!$A$1:$SI$1,0),0)</f>
        <v>4</v>
      </c>
      <c r="N133" s="735">
        <f>VLOOKUP($D$3&amp;"_"&amp;N$3,データシート2!$A:$SI,MATCH($G$2&amp;"_"&amp;$B133,データシート2!$A$1:$SI$1,0),0)</f>
        <v>4</v>
      </c>
      <c r="O133" s="735">
        <f>VLOOKUP($D$3&amp;"_"&amp;O$3,データシート2!$A:$SI,MATCH($G$2&amp;"_"&amp;$B133,データシート2!$A$1:$SI$1,0),0)</f>
        <v>7</v>
      </c>
      <c r="P133" s="735">
        <f>VLOOKUP($D$3&amp;"_"&amp;P$3,データシート2!$A:$SI,MATCH($G$2&amp;"_"&amp;$B133,データシート2!$A$1:$SI$1,0),0)</f>
        <v>4</v>
      </c>
      <c r="Q133" s="736">
        <f>VLOOKUP($D$3&amp;"_"&amp;Q$3,データシート2!$A:$SI,MATCH($G$2&amp;"_"&amp;$B133,データシート2!$A$1:$SI$1,0),0)</f>
        <v>4</v>
      </c>
      <c r="R133" s="948">
        <f>VLOOKUP($D$3&amp;"_"&amp;R$3,データシート2!$A:$SI,MATCH($R$2&amp;"_"&amp;$B133,データシート2!$A$1:$SI$1,0),0)</f>
        <v>14.108000000000001</v>
      </c>
      <c r="S133" s="925">
        <f>VLOOKUP($D$3&amp;"_"&amp;S$3,データシート2!$A:$SI,MATCH($R$2&amp;"_"&amp;$B133,データシート2!$A$1:$SI$1,0),0)</f>
        <v>14.941000000000001</v>
      </c>
      <c r="T133" s="925">
        <f>VLOOKUP($D$3&amp;"_"&amp;T$3,データシート2!$A:$SI,MATCH($R$2&amp;"_"&amp;$B133,データシート2!$A$1:$SI$1,0),0)</f>
        <v>21.623000000000001</v>
      </c>
      <c r="U133" s="925">
        <f>VLOOKUP($D$3&amp;"_"&amp;U$3,データシート2!$A:$SI,MATCH($R$2&amp;"_"&amp;$B133,データシート2!$A$1:$SI$1,0),0)</f>
        <v>19.893999999999998</v>
      </c>
      <c r="V133" s="925">
        <f>VLOOKUP($D$3&amp;"_"&amp;V$3,データシート2!$A:$SI,MATCH($R$2&amp;"_"&amp;$B133,データシート2!$A$1:$SI$1,0),0)</f>
        <v>14.042999999999999</v>
      </c>
      <c r="W133" s="925">
        <f>VLOOKUP($D$3&amp;"_"&amp;W$3,データシート2!$A:$SI,MATCH($R$2&amp;"_"&amp;$B133,データシート2!$A$1:$SI$1,0),0)</f>
        <v>20.302</v>
      </c>
      <c r="X133" s="925">
        <f>VLOOKUP($D$3&amp;"_"&amp;X$3,データシート2!$A:$SI,MATCH($R$2&amp;"_"&amp;$B133,データシート2!$A$1:$SI$1,0),0)</f>
        <v>20.286000000000001</v>
      </c>
      <c r="Y133" s="925">
        <f>VLOOKUP($D$3&amp;"_"&amp;Y$3,データシート2!$A:$SI,MATCH($R$2&amp;"_"&amp;$B133,データシート2!$A$1:$SI$1,0),0)</f>
        <v>19.096</v>
      </c>
      <c r="Z133" s="925">
        <f>VLOOKUP($D$3&amp;"_"&amp;Z$3,データシート2!$A:$SI,MATCH($R$2&amp;"_"&amp;$B133,データシート2!$A$1:$SI$1,0),0)</f>
        <v>156.65799999999999</v>
      </c>
      <c r="AA133" s="925">
        <f>VLOOKUP($D$3&amp;"_"&amp;AA$3,データシート2!$A:$SI,MATCH($R$2&amp;"_"&amp;$B133,データシート2!$A$1:$SI$1,0),0)</f>
        <v>19.606999999999999</v>
      </c>
      <c r="AB133" s="926">
        <f>VLOOKUP($D$3&amp;"_"&amp;AB$3,データシート2!$A:$SI,MATCH($R$2&amp;"_"&amp;$B133,データシート2!$A$1:$SI$1,0),0)</f>
        <v>27.414999999999999</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2</v>
      </c>
      <c r="H135" s="766">
        <f>VLOOKUP($D$3&amp;"_"&amp;H$3,データシート2!$A:$SI,MATCH($G$2&amp;"_"&amp;$C135,データシート2!$A$1:$SI$1,0),0)</f>
        <v>2</v>
      </c>
      <c r="I135" s="766">
        <f>VLOOKUP($D$3&amp;"_"&amp;I$3,データシート2!$A:$SI,MATCH($G$2&amp;"_"&amp;$C135,データシート2!$A$1:$SI$1,0),0)</f>
        <v>3</v>
      </c>
      <c r="J135" s="766">
        <f>VLOOKUP($D$3&amp;"_"&amp;J$3,データシート2!$A:$SI,MATCH($G$2&amp;"_"&amp;$C135,データシート2!$A$1:$SI$1,0),0)</f>
        <v>3</v>
      </c>
      <c r="K135" s="767">
        <f>VLOOKUP($D$3&amp;"_"&amp;K$3,データシート2!$A:$SI,MATCH($G$2&amp;"_"&amp;$C135,データシート2!$A$1:$SI$1,0),0)</f>
        <v>2</v>
      </c>
      <c r="L135" s="767">
        <f>VLOOKUP($D$3&amp;"_"&amp;L$3,データシート2!$A:$SI,MATCH($G$2&amp;"_"&amp;$C135,データシート2!$A$1:$SI$1,0),0)</f>
        <v>3</v>
      </c>
      <c r="M135" s="767">
        <f>VLOOKUP($D$3&amp;"_"&amp;M$3,データシート2!$A:$SI,MATCH($G$2&amp;"_"&amp;$C135,データシート2!$A$1:$SI$1,0),0)</f>
        <v>3</v>
      </c>
      <c r="N135" s="767">
        <f>VLOOKUP($D$3&amp;"_"&amp;N$3,データシート2!$A:$SI,MATCH($G$2&amp;"_"&amp;$C135,データシート2!$A$1:$SI$1,0),0)</f>
        <v>3</v>
      </c>
      <c r="O135" s="767">
        <f>VLOOKUP($D$3&amp;"_"&amp;O$3,データシート2!$A:$SI,MATCH($G$2&amp;"_"&amp;$C135,データシート2!$A$1:$SI$1,0),0)</f>
        <v>3</v>
      </c>
      <c r="P135" s="767">
        <f>VLOOKUP($D$3&amp;"_"&amp;P$3,データシート2!$A:$SI,MATCH($G$2&amp;"_"&amp;$C135,データシート2!$A$1:$SI$1,0),0)</f>
        <v>3</v>
      </c>
      <c r="Q135" s="768">
        <f>VLOOKUP($D$3&amp;"_"&amp;Q$3,データシート2!$A:$SI,MATCH($G$2&amp;"_"&amp;$C135,データシート2!$A$1:$SI$1,0),0)</f>
        <v>3</v>
      </c>
      <c r="R135" s="946">
        <f>VLOOKUP($D$3&amp;"_"&amp;R$3,データシート2!$A:$SI,MATCH($R$2&amp;"_"&amp;$C135,データシート2!$A$1:$SI$1,0),0)</f>
        <v>8.1769999999999996</v>
      </c>
      <c r="S135" s="938">
        <f>VLOOKUP($D$3&amp;"_"&amp;S$3,データシート2!$A:$SI,MATCH($R$2&amp;"_"&amp;$C135,データシート2!$A$1:$SI$1,0),0)</f>
        <v>8.5050000000000008</v>
      </c>
      <c r="T135" s="938">
        <f>VLOOKUP($D$3&amp;"_"&amp;T$3,データシート2!$A:$SI,MATCH($R$2&amp;"_"&amp;$C135,データシート2!$A$1:$SI$1,0),0)</f>
        <v>14.465999999999999</v>
      </c>
      <c r="U135" s="938">
        <f>VLOOKUP($D$3&amp;"_"&amp;U$3,データシート2!$A:$SI,MATCH($R$2&amp;"_"&amp;$C135,データシート2!$A$1:$SI$1,0),0)</f>
        <v>13.493</v>
      </c>
      <c r="V135" s="938">
        <f>VLOOKUP($D$3&amp;"_"&amp;V$3,データシート2!$A:$SI,MATCH($R$2&amp;"_"&amp;$C135,データシート2!$A$1:$SI$1,0),0)</f>
        <v>8.39</v>
      </c>
      <c r="W135" s="938">
        <f>VLOOKUP($D$3&amp;"_"&amp;W$3,データシート2!$A:$SI,MATCH($R$2&amp;"_"&amp;$C135,データシート2!$A$1:$SI$1,0),0)</f>
        <v>14.942</v>
      </c>
      <c r="X135" s="938">
        <f>VLOOKUP($D$3&amp;"_"&amp;X$3,データシート2!$A:$SI,MATCH($R$2&amp;"_"&amp;$C135,データシート2!$A$1:$SI$1,0),0)</f>
        <v>13.771000000000001</v>
      </c>
      <c r="Y135" s="938">
        <f>VLOOKUP($D$3&amp;"_"&amp;Y$3,データシート2!$A:$SI,MATCH($R$2&amp;"_"&amp;$C135,データシート2!$A$1:$SI$1,0),0)</f>
        <v>13.487</v>
      </c>
      <c r="Z135" s="938">
        <f>VLOOKUP($D$3&amp;"_"&amp;Z$3,データシート2!$A:$SI,MATCH($R$2&amp;"_"&amp;$C135,データシート2!$A$1:$SI$1,0),0)</f>
        <v>13.846</v>
      </c>
      <c r="AA135" s="938">
        <f>VLOOKUP($D$3&amp;"_"&amp;AA$3,データシート2!$A:$SI,MATCH($R$2&amp;"_"&amp;$C135,データシート2!$A$1:$SI$1,0),0)</f>
        <v>14.294</v>
      </c>
      <c r="AB135" s="939">
        <f>VLOOKUP($D$3&amp;"_"&amp;AB$3,データシート2!$A:$SI,MATCH($R$2&amp;"_"&amp;$C135,データシート2!$A$1:$SI$1,0),0)</f>
        <v>21.242000000000001</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1</v>
      </c>
      <c r="I136" s="751">
        <f>VLOOKUP($D$3&amp;"_"&amp;I$3,データシート2!$A:$SI,MATCH($G$2&amp;"_"&amp;$C136,データシート2!$A$1:$SI$1,0),0)</f>
        <v>1</v>
      </c>
      <c r="J136" s="751">
        <f>VLOOKUP($D$3&amp;"_"&amp;J$3,データシート2!$A:$SI,MATCH($G$2&amp;"_"&amp;$C136,データシート2!$A$1:$SI$1,0),0)</f>
        <v>1</v>
      </c>
      <c r="K136" s="752">
        <f>VLOOKUP($D$3&amp;"_"&amp;K$3,データシート2!$A:$SI,MATCH($G$2&amp;"_"&amp;$C136,データシート2!$A$1:$SI$1,0),0)</f>
        <v>1</v>
      </c>
      <c r="L136" s="752">
        <f>VLOOKUP($D$3&amp;"_"&amp;L$3,データシート2!$A:$SI,MATCH($G$2&amp;"_"&amp;$C136,データシート2!$A$1:$SI$1,0),0)</f>
        <v>1</v>
      </c>
      <c r="M136" s="752">
        <f>VLOOKUP($D$3&amp;"_"&amp;M$3,データシート2!$A:$SI,MATCH($G$2&amp;"_"&amp;$C136,データシート2!$A$1:$SI$1,0),0)</f>
        <v>1</v>
      </c>
      <c r="N136" s="752">
        <f>VLOOKUP($D$3&amp;"_"&amp;N$3,データシート2!$A:$SI,MATCH($G$2&amp;"_"&amp;$C136,データシート2!$A$1:$SI$1,0),0)</f>
        <v>1</v>
      </c>
      <c r="O136" s="752">
        <f>VLOOKUP($D$3&amp;"_"&amp;O$3,データシート2!$A:$SI,MATCH($G$2&amp;"_"&amp;$C136,データシート2!$A$1:$SI$1,0),0)</f>
        <v>4</v>
      </c>
      <c r="P136" s="752">
        <f>VLOOKUP($D$3&amp;"_"&amp;P$3,データシート2!$A:$SI,MATCH($G$2&amp;"_"&amp;$C136,データシート2!$A$1:$SI$1,0),0)</f>
        <v>1</v>
      </c>
      <c r="Q136" s="753">
        <f>VLOOKUP($D$3&amp;"_"&amp;Q$3,データシート2!$A:$SI,MATCH($G$2&amp;"_"&amp;$C136,データシート2!$A$1:$SI$1,0),0)</f>
        <v>1</v>
      </c>
      <c r="R136" s="947">
        <f>VLOOKUP($D$3&amp;"_"&amp;R$3,データシート2!$A:$SI,MATCH($R$2&amp;"_"&amp;$C136,データシート2!$A$1:$SI$1,0),0)</f>
        <v>5.931</v>
      </c>
      <c r="S136" s="931">
        <f>VLOOKUP($D$3&amp;"_"&amp;S$3,データシート2!$A:$SI,MATCH($R$2&amp;"_"&amp;$C136,データシート2!$A$1:$SI$1,0),0)</f>
        <v>6.4359999999999999</v>
      </c>
      <c r="T136" s="931">
        <f>VLOOKUP($D$3&amp;"_"&amp;T$3,データシート2!$A:$SI,MATCH($R$2&amp;"_"&amp;$C136,データシート2!$A$1:$SI$1,0),0)</f>
        <v>7.157</v>
      </c>
      <c r="U136" s="931">
        <f>VLOOKUP($D$3&amp;"_"&amp;U$3,データシート2!$A:$SI,MATCH($R$2&amp;"_"&amp;$C136,データシート2!$A$1:$SI$1,0),0)</f>
        <v>6.4009999999999998</v>
      </c>
      <c r="V136" s="931">
        <f>VLOOKUP($D$3&amp;"_"&amp;V$3,データシート2!$A:$SI,MATCH($R$2&amp;"_"&amp;$C136,データシート2!$A$1:$SI$1,0),0)</f>
        <v>5.6529999999999996</v>
      </c>
      <c r="W136" s="931">
        <f>VLOOKUP($D$3&amp;"_"&amp;W$3,データシート2!$A:$SI,MATCH($R$2&amp;"_"&amp;$C136,データシート2!$A$1:$SI$1,0),0)</f>
        <v>5.36</v>
      </c>
      <c r="X136" s="931">
        <f>VLOOKUP($D$3&amp;"_"&amp;X$3,データシート2!$A:$SI,MATCH($R$2&amp;"_"&amp;$C136,データシート2!$A$1:$SI$1,0),0)</f>
        <v>6.5149999999999997</v>
      </c>
      <c r="Y136" s="931">
        <f>VLOOKUP($D$3&amp;"_"&amp;Y$3,データシート2!$A:$SI,MATCH($R$2&amp;"_"&amp;$C136,データシート2!$A$1:$SI$1,0),0)</f>
        <v>5.609</v>
      </c>
      <c r="Z136" s="931">
        <f>VLOOKUP($D$3&amp;"_"&amp;Z$3,データシート2!$A:$SI,MATCH($R$2&amp;"_"&amp;$C136,データシート2!$A$1:$SI$1,0),0)</f>
        <v>142.81200000000001</v>
      </c>
      <c r="AA136" s="931">
        <f>VLOOKUP($D$3&amp;"_"&amp;AA$3,データシート2!$A:$SI,MATCH($R$2&amp;"_"&amp;$C136,データシート2!$A$1:$SI$1,0),0)</f>
        <v>5.3129999999999997</v>
      </c>
      <c r="AB136" s="932">
        <f>VLOOKUP($D$3&amp;"_"&amp;AB$3,データシート2!$A:$SI,MATCH($R$2&amp;"_"&amp;$C136,データシート2!$A$1:$SI$1,0),0)</f>
        <v>6.173</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2025-03-04T09:23:48Z</dcterms:created>
  <dcterms:modified xsi:type="dcterms:W3CDTF">2025-03-04T09:23:48Z</dcterms:modified>
  <cp:category/>
  <cp:contentStatus/>
</cp:coreProperties>
</file>