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90130AF-08AD-4708-806D-4D8A9958363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<sst xmlns="http://schemas.openxmlformats.org/spreadsheetml/2006/main" count="16742" uniqueCount="2456">
  <si>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</si>
  <si>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</si>
  <si>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</si>
  <si>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</si>
  <si>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</si>
  <si>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</si>
  <si>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</si>
  <si>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</si>
  <si>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</si>
  <si>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</si>
  <si>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</si>
  <si>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</si>
  <si>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</si>
  <si>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</si>
  <si>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</si>
  <si>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</si>
  <si>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</si>
  <si>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</si>
  <si>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</si>
  <si>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</si>
  <si>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</si>
  <si>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</si>
  <si>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</si>
  <si>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</si>
  <si>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</si>
  <si>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</si>
  <si>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</si>
  <si>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</si>
  <si>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</si>
  <si>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</si>
  <si>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</si>
  <si>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</si>
  <si>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</si>
  <si>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</si>
  <si>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</si>
  <si>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</si>
  <si>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</si>
  <si>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</si>
  <si>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</si>
  <si>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</si>
  <si>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</si>
  <si>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</si>
  <si>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</si>
  <si>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</si>
  <si>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</si>
  <si>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</si>
  <si>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</si>
  <si>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</si>
  <si>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</si>
  <si>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</si>
  <si>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</si>
  <si>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</si>
  <si>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</si>
  <si>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</si>
  <si>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</si>
  <si>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</si>
  <si>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</si>
  <si>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</si>
  <si>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</si>
  <si>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</si>
  <si>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</si>
  <si>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</si>
  <si>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</si>
  <si>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</si>
  <si>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</si>
  <si>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</si>
  <si>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</si>
  <si>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</si>
  <si>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</si>
  <si>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</si>
  <si>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</si>
  <si>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</si>
  <si>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</si>
  <si>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</si>
  <si>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</si>
  <si>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</si>
  <si>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</si>
  <si>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</si>
  <si>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</si>
  <si>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</si>
  <si>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</si>
  <si>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</si>
  <si>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</si>
  <si>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</si>
  <si>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</si>
  <si>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</si>
  <si>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</si>
  <si>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</si>
  <si>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</si>
  <si>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</si>
  <si>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</si>
  <si>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</si>
  <si>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</si>
  <si>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</si>
  <si>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</si>
  <si>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</si>
  <si>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</si>
  <si>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</si>
  <si>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</si>
  <si>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</si>
  <si>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</si>
  <si>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</si>
  <si>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</si>
  <si>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</si>
  <si>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</si>
  <si>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</si>
  <si>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</si>
  <si>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</si>
  <si>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</si>
  <si>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</si>
  <si>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</si>
  <si>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</si>
  <si>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</si>
  <si>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</si>
  <si>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</si>
  <si>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</si>
  <si>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</si>
  <si>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</si>
  <si>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</si>
  <si>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</si>
  <si>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</si>
  <si>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</si>
  <si>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</si>
  <si>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</si>
  <si>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</si>
  <si>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</si>
  <si>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</si>
  <si>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</si>
  <si>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</si>
  <si>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</si>
  <si>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</si>
  <si>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</si>
  <si>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</si>
  <si>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</si>
  <si>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</si>
  <si>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</si>
  <si>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</si>
  <si>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</si>
  <si>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</si>
  <si>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</si>
  <si>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</si>
  <si>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</si>
  <si>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</si>
  <si>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</si>
  <si>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</si>
  <si>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</si>
  <si>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</si>
  <si>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</si>
  <si>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</si>
  <si>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</si>
  <si>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</si>
  <si>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</si>
  <si>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</si>
  <si>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</si>
  <si>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</si>
  <si>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</si>
  <si>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</si>
  <si>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</si>
  <si>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</si>
  <si>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</si>
  <si>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</si>
  <si>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</si>
  <si>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</si>
  <si>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</si>
  <si>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</si>
  <si>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</si>
  <si>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</si>
  <si>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</si>
  <si>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</si>
  <si>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</si>
  <si>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</si>
  <si>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</si>
  <si>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</si>
  <si>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</si>
  <si>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</si>
  <si>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</si>
  <si>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</si>
  <si>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</si>
  <si>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</si>
  <si>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</si>
  <si>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</si>
  <si>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</si>
  <si>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</si>
  <si>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</si>
  <si>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</si>
  <si>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</si>
  <si>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</si>
  <si>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</si>
  <si>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</si>
  <si>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</si>
  <si>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</si>
  <si>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</si>
  <si>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</si>
  <si>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</si>
  <si>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</si>
  <si>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</si>
  <si>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</si>
  <si>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</si>
  <si>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</si>
  <si>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</si>
  <si>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</si>
  <si>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</si>
  <si>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</si>
  <si>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</si>
  <si>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</si>
  <si>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</si>
  <si>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</si>
  <si>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</si>
  <si>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</si>
  <si>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</si>
  <si>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</si>
  <si>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</si>
  <si>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</si>
  <si>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</si>
  <si>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</si>
  <si>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</si>
  <si>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</si>
  <si>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</si>
  <si>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</si>
  <si>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</si>
  <si>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</si>
  <si>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</si>
  <si>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</si>
  <si>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</si>
  <si>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</si>
  <si>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</si>
  <si>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</si>
  <si>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</si>
  <si>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</si>
  <si>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</si>
  <si>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</si>
  <si>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</si>
  <si>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</si>
  <si>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</si>
  <si>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</si>
  <si>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</si>
  <si>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</si>
  <si>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</si>
  <si>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</si>
  <si>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</si>
  <si>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</si>
  <si>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</si>
  <si>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</si>
  <si>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</si>
  <si>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</si>
  <si>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</si>
  <si>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</si>
  <si>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</si>
  <si>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</si>
  <si>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</si>
  <si>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</si>
  <si>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</si>
  <si>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</si>
  <si>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</si>
  <si>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</si>
  <si>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</si>
  <si>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</si>
  <si>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</si>
  <si>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</si>
  <si>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</si>
  <si>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</si>
  <si>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</si>
  <si>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</si>
  <si>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</si>
  <si>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</si>
  <si>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</si>
  <si>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</si>
  <si>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</si>
  <si>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</si>
  <si>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</si>
  <si>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</si>
  <si>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</si>
  <si>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</si>
  <si>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</si>
  <si>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</si>
  <si>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</si>
  <si>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</si>
  <si>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</si>
  <si>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</si>
  <si>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</si>
  <si>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</si>
  <si>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</si>
  <si>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</si>
  <si>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</si>
  <si>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</si>
  <si>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</si>
  <si>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</si>
  <si>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</si>
  <si>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</si>
  <si>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</si>
  <si>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</si>
  <si>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</si>
  <si>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</si>
  <si>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</si>
  <si>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</si>
  <si>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</si>
  <si>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</si>
  <si>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</si>
  <si>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</si>
  <si>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</si>
  <si>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</si>
  <si>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</si>
  <si>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</si>
  <si>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</si>
  <si>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</si>
  <si>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</si>
  <si>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</si>
  <si>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</si>
  <si>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</si>
  <si>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</si>
  <si>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</si>
  <si>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</si>
  <si>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</si>
  <si>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</si>
  <si>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</si>
  <si>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</si>
  <si>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</si>
  <si>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</si>
  <si>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</si>
  <si>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</si>
  <si>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</si>
  <si>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</si>
  <si>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</si>
  <si>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</si>
  <si>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</si>
  <si>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</si>
  <si>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</si>
  <si>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</si>
  <si>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</si>
  <si>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</si>
  <si>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</si>
  <si>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</si>
  <si>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</si>
  <si>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</si>
  <si>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</si>
  <si>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</si>
  <si>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</si>
  <si>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</si>
  <si>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</si>
  <si>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</si>
  <si>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</si>
  <si>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</si>
  <si>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</si>
  <si>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</si>
  <si>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</si>
  <si>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</si>
  <si>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</si>
  <si>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</si>
  <si>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</si>
  <si>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</si>
  <si>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</si>
  <si>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</si>
  <si>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</si>
  <si>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</si>
  <si>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</si>
  <si>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</si>
  <si>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</si>
  <si>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</si>
  <si>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</si>
  <si>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</si>
  <si>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</si>
  <si>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</si>
  <si>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</si>
  <si>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</si>
  <si>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</si>
  <si>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</si>
  <si>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</si>
  <si>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</si>
  <si>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</si>
  <si>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</si>
  <si>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</si>
  <si>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</si>
  <si>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</si>
  <si>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</si>
  <si>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</si>
  <si>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</si>
  <si>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</si>
  <si>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</si>
  <si>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</si>
  <si>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</si>
  <si>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</si>
  <si>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</si>
  <si>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</si>
  <si>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</si>
  <si>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</si>
  <si>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</si>
  <si>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</si>
  <si>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</si>
  <si>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</si>
  <si>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</si>
  <si>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</si>
  <si>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</si>
  <si>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</si>
  <si>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</si>
  <si>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</si>
  <si>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</si>
  <si>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</si>
  <si>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</si>
  <si>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</si>
  <si>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</si>
  <si>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</si>
  <si>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</si>
  <si>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</si>
  <si>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</si>
  <si>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</si>
  <si>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</si>
  <si>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</si>
  <si>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</si>
  <si>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</si>
  <si>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</si>
  <si>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</si>
  <si>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</si>
  <si>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</si>
  <si>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</si>
  <si>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</si>
  <si>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</si>
  <si>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</si>
  <si>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</si>
  <si>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</si>
  <si>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</si>
  <si>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</si>
  <si>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</si>
  <si>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</si>
  <si>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</si>
  <si>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</si>
  <si>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</si>
  <si>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</si>
  <si>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</si>
  <si>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</si>
  <si>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</si>
  <si>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</si>
  <si>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</si>
  <si>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</si>
  <si>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</si>
  <si>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</si>
  <si>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</si>
  <si>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</si>
  <si>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</si>
  <si>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</si>
  <si>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</si>
  <si>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</si>
  <si>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</si>
  <si>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</si>
  <si>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</si>
  <si>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</si>
  <si>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</si>
  <si>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</si>
  <si>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</si>
  <si>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</si>
  <si>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</si>
  <si>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</si>
  <si>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</si>
  <si>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</si>
  <si>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</si>
  <si>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</si>
  <si>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</si>
  <si>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</si>
  <si>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</si>
  <si>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</si>
  <si>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</si>
  <si>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</si>
  <si>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</si>
  <si>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</si>
  <si>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</si>
  <si>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</si>
  <si>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</si>
  <si>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</si>
  <si>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</si>
  <si>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</si>
  <si>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</si>
  <si>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</si>
  <si>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</si>
  <si>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</si>
  <si>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</si>
  <si>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</si>
  <si>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</si>
  <si>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</si>
  <si>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</si>
  <si>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</si>
  <si>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</si>
  <si>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</si>
  <si>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</si>
  <si>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</si>
  <si>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</si>
  <si>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</si>
  <si>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</si>
  <si>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</si>
  <si>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</si>
  <si>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</si>
  <si>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</si>
  <si>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</si>
  <si>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</si>
  <si>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</si>
  <si>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</si>
  <si>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</si>
  <si>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</si>
  <si>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</si>
  <si>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</si>
  <si>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</si>
  <si>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</si>
  <si>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</si>
  <si>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</si>
  <si>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</si>
  <si>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</si>
  <si>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</si>
  <si>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</si>
  <si>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</si>
  <si>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</si>
  <si>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</si>
  <si>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</si>
  <si>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</si>
  <si>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</si>
  <si>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</si>
  <si>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</si>
  <si>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</si>
  <si>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</si>
  <si>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</si>
  <si>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</si>
  <si>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</si>
  <si>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</si>
  <si>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</si>
  <si>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</si>
  <si>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</si>
  <si>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</si>
  <si>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</si>
  <si>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</si>
  <si>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</si>
  <si>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</si>
  <si>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</si>
  <si>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</si>
  <si>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</si>
  <si>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</si>
  <si>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</si>
  <si>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</si>
  <si>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</si>
  <si>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</si>
  <si>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</si>
  <si>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</si>
  <si>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</si>
  <si>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</si>
  <si>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</si>
  <si>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</si>
  <si>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</si>
  <si>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</si>
  <si>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</si>
  <si>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</si>
  <si>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</si>
  <si>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</si>
  <si>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</si>
  <si>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</si>
  <si>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</si>
  <si>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</si>
  <si>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</si>
  <si>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</si>
  <si>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</si>
  <si>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</si>
  <si>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</si>
  <si>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</si>
  <si>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</si>
  <si>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</si>
  <si>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</si>
  <si>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</si>
  <si>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</si>
  <si>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</si>
  <si>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</si>
  <si>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</si>
  <si>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</si>
  <si>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</si>
  <si>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</si>
  <si>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</si>
  <si>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</si>
  <si>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</si>
  <si>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</si>
  <si>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</si>
  <si>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</si>
  <si>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</si>
  <si>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</si>
  <si>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</si>
  <si>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</si>
  <si>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</si>
  <si>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</si>
  <si>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</si>
  <si>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</si>
  <si>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</si>
  <si>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</si>
  <si>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</si>
  <si>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</si>
  <si>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</si>
  <si>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</si>
  <si>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</si>
  <si>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</si>
  <si>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</si>
  <si>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</si>
  <si>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</si>
  <si>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</si>
  <si>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</si>
  <si>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</si>
  <si>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</si>
  <si>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</si>
  <si>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</si>
  <si>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</si>
  <si>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</si>
  <si>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</si>
  <si>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</si>
  <si>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</si>
  <si>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</si>
  <si>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</si>
  <si>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</si>
  <si>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</si>
  <si>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</si>
  <si>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</si>
  <si>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</si>
  <si>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</si>
  <si>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</si>
  <si>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</si>
  <si>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</si>
  <si>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</si>
  <si>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</si>
  <si>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</si>
  <si>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</si>
  <si>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</si>
  <si>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</si>
  <si>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</si>
  <si>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</si>
  <si>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</si>
  <si>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</si>
  <si>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</si>
  <si>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</si>
  <si>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</si>
  <si>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</si>
  <si>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</si>
  <si>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</si>
  <si>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</si>
  <si>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</si>
  <si>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</si>
  <si>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</si>
  <si>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</si>
  <si>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</si>
  <si>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</si>
  <si>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</si>
  <si>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</si>
  <si>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</si>
  <si>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</si>
  <si>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</si>
  <si>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</si>
  <si>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</si>
  <si>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</si>
  <si>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</si>
  <si>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</si>
  <si>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</si>
  <si>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</si>
  <si>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</si>
  <si>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</si>
  <si>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</si>
  <si>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</si>
  <si>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</si>
  <si>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</si>
  <si>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</si>
  <si>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</si>
  <si>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</si>
  <si>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</si>
  <si>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</si>
  <si>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</si>
  <si>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</si>
  <si>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</si>
  <si>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</si>
  <si>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</si>
  <si>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</si>
  <si>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</si>
  <si>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</si>
  <si>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</si>
  <si>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</si>
  <si>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</si>
  <si>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</si>
  <si>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</si>
  <si>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</si>
  <si>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</si>
  <si>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</si>
  <si>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</si>
  <si>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</si>
  <si>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</si>
  <si>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</si>
  <si>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</si>
  <si>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</si>
  <si>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</si>
  <si>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</si>
  <si>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</si>
  <si>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</si>
  <si>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</si>
  <si>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</si>
  <si>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</si>
  <si>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</si>
  <si>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</si>
  <si>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</si>
  <si>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</si>
  <si>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</si>
  <si>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</si>
  <si>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</si>
  <si>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</si>
  <si>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</si>
  <si>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</si>
  <si>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</si>
  <si>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</si>
  <si>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</si>
  <si>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</si>
  <si>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</si>
  <si>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</si>
  <si>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</si>
  <si>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</si>
  <si>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</si>
  <si>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</si>
  <si>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</si>
  <si>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</si>
  <si>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</si>
  <si>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</si>
  <si>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</si>
  <si>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</si>
  <si>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</si>
  <si>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</si>
  <si>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</si>
  <si>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</si>
  <si>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</si>
  <si>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</si>
  <si>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</si>
  <si>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</si>
  <si>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</si>
  <si>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</si>
  <si>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</si>
  <si>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</si>
  <si>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</si>
  <si>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</si>
  <si>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</si>
  <si>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</si>
  <si>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</si>
  <si>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</si>
  <si>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</si>
  <si>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</si>
  <si>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</si>
  <si>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</si>
  <si>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</si>
  <si>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</si>
  <si>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</si>
  <si>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</si>
  <si>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</si>
  <si>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</si>
  <si>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</si>
  <si>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</si>
  <si>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</si>
  <si>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</si>
  <si>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</si>
  <si>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</si>
  <si>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</si>
  <si>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</si>
  <si>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</si>
  <si>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</si>
  <si>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</si>
  <si>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</si>
  <si>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</si>
  <si>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</si>
  <si>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</si>
  <si>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</si>
  <si>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</si>
  <si>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</si>
  <si>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</si>
  <si>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</si>
  <si>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</si>
  <si>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</si>
  <si>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</si>
  <si>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</si>
  <si>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</si>
  <si>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</si>
  <si>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</si>
  <si>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</si>
  <si>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</si>
  <si>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</si>
  <si>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</si>
  <si>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</si>
  <si>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</si>
  <si>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</si>
  <si>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</si>
  <si>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</si>
  <si>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</si>
  <si>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</si>
  <si>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</si>
  <si>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</si>
  <si>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</si>
  <si>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</si>
  <si>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</si>
  <si>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</si>
  <si>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</si>
  <si>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</si>
  <si>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</si>
  <si>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</si>
  <si>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</si>
  <si>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</si>
  <si>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</si>
  <si>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</si>
  <si>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</si>
  <si>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</si>
  <si>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</si>
  <si>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</si>
  <si>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</si>
  <si>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</si>
  <si>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</si>
  <si>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</si>
  <si>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</si>
  <si>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</si>
  <si>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</si>
  <si>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</si>
  <si>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</si>
  <si>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</si>
  <si>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</si>
  <si>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</si>
  <si>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</si>
  <si>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</si>
  <si>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</si>
  <si>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</si>
  <si>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</si>
  <si>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</si>
  <si>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</si>
  <si>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</si>
  <si>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</si>
  <si>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</si>
  <si>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</si>
  <si>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</si>
  <si>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</si>
  <si>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</si>
  <si>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</si>
  <si>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</si>
  <si>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</si>
  <si>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</si>
  <si>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</si>
  <si>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</si>
  <si>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</si>
  <si>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</si>
  <si>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</si>
  <si>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</si>
  <si>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</si>
  <si>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</si>
  <si>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</si>
  <si>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</si>
  <si>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</si>
  <si>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</si>
  <si>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</si>
  <si>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</si>
  <si>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</si>
  <si>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</si>
  <si>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</si>
  <si>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</si>
  <si>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</si>
  <si>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</si>
  <si>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</si>
  <si>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</si>
  <si>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</si>
  <si>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</si>
  <si>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</si>
  <si>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</si>
  <si>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</si>
  <si>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</si>
  <si>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</si>
  <si>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</si>
  <si>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</si>
  <si>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</si>
  <si>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</si>
  <si>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</si>
  <si>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</si>
  <si>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</si>
  <si>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</si>
  <si>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</si>
  <si>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</si>
  <si>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</si>
  <si>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</si>
  <si>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</si>
  <si>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</si>
  <si>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</si>
  <si>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</si>
  <si>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</si>
  <si>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</si>
  <si>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</si>
  <si>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</si>
  <si>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</si>
  <si>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</si>
  <si>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</si>
  <si>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</si>
  <si>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</si>
  <si>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</si>
  <si>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</si>
  <si>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</si>
  <si>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</si>
  <si>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</si>
  <si>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</si>
  <si>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</si>
  <si>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</si>
  <si>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</si>
  <si>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</si>
  <si>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</si>
  <si>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</si>
  <si>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</si>
  <si>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</si>
  <si>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</si>
  <si>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</si>
  <si>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</si>
  <si>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</si>
  <si>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</si>
  <si>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</si>
  <si>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</si>
  <si>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</si>
  <si>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</si>
  <si>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</si>
  <si>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</si>
  <si>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</si>
  <si>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</si>
  <si>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</si>
  <si>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</si>
  <si>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</si>
  <si>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</si>
  <si>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</si>
  <si>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</si>
  <si>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</si>
  <si>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</si>
  <si>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</si>
  <si>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</si>
  <si>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</si>
  <si>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</si>
  <si>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</si>
  <si>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</si>
  <si>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</si>
  <si>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</si>
  <si>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</si>
  <si>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</si>
  <si>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</si>
  <si>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</si>
  <si>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</si>
  <si>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</si>
  <si>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</si>
  <si>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</si>
  <si>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</si>
  <si>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</si>
  <si>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</si>
  <si>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</si>
  <si>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</si>
  <si>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</si>
  <si>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</si>
  <si>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</si>
  <si>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</si>
  <si>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</si>
  <si>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</si>
  <si>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</si>
  <si>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</si>
  <si>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</si>
  <si>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</si>
  <si>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</si>
  <si>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</si>
  <si>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</si>
  <si>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</si>
  <si>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</si>
  <si>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</si>
  <si>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</si>
  <si>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</si>
  <si>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</si>
  <si>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</si>
  <si>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</si>
  <si>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</si>
  <si>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</si>
  <si>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</si>
  <si>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</si>
  <si>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</si>
  <si>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</si>
  <si>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</si>
  <si>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</si>
  <si>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</si>
  <si>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</si>
  <si>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</si>
  <si>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</si>
  <si>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</si>
  <si>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</si>
  <si>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</si>
  <si>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</si>
  <si>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</si>
  <si>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</si>
  <si>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</si>
  <si>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</si>
  <si>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</si>
  <si>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</si>
  <si>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</si>
  <si>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</si>
  <si>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</si>
  <si>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</si>
  <si>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</si>
  <si>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</si>
  <si>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</si>
  <si>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</si>
  <si>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</si>
  <si>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</si>
  <si>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</si>
  <si>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</si>
  <si>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</si>
  <si>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</si>
  <si>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</si>
  <si>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</si>
  <si>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</si>
  <si>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</si>
  <si>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</si>
  <si>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</si>
  <si>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</si>
  <si>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</si>
  <si>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</si>
  <si>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</si>
  <si>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</si>
  <si>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</si>
  <si>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</si>
  <si>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</si>
  <si>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</si>
  <si>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</si>
  <si>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</si>
  <si>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</si>
  <si>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</si>
  <si>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</si>
  <si>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</si>
  <si>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</si>
  <si>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</si>
  <si>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</si>
  <si>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</si>
  <si>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</si>
  <si>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</si>
  <si>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</si>
  <si>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</si>
  <si>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</si>
  <si>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</si>
  <si>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</si>
  <si>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</si>
  <si>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</si>
  <si>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</si>
  <si>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</si>
  <si>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</si>
  <si>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</si>
  <si>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</si>
  <si>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</si>
  <si>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</si>
  <si>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</si>
  <si>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</si>
  <si>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</si>
  <si>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</si>
  <si>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</si>
  <si>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</si>
  <si>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</si>
  <si>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</si>
  <si>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</si>
  <si>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</si>
  <si>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</si>
  <si>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</si>
  <si>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</si>
  <si>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</si>
  <si>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</si>
  <si>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</si>
  <si>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</si>
  <si>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</si>
  <si>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</si>
  <si>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</si>
  <si>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</si>
  <si>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</si>
  <si>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</si>
  <si>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</si>
  <si>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</si>
  <si>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</si>
  <si>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</si>
  <si>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</si>
  <si>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</si>
  <si>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</si>
  <si>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</si>
  <si>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</si>
  <si>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</si>
  <si>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</si>
  <si>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</si>
  <si>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</si>
  <si>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</si>
  <si>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</si>
  <si>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</si>
  <si>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</si>
  <si>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</si>
  <si>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</si>
  <si>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</si>
  <si>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</si>
  <si>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</si>
  <si>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</si>
  <si>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</si>
  <si>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</si>
  <si>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</si>
  <si>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</si>
  <si>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</si>
  <si>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</si>
  <si>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</si>
  <si>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</si>
  <si>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</si>
  <si>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</si>
  <si>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</si>
  <si>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</si>
  <si>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</si>
  <si>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</si>
  <si>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</si>
  <si>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</si>
  <si>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</si>
  <si>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</si>
  <si>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</si>
  <si>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</si>
  <si>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</si>
  <si>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</si>
  <si>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</si>
  <si>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</si>
  <si>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</si>
  <si>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</si>
  <si>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</si>
  <si>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</si>
  <si>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</si>
  <si>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</si>
  <si>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</si>
  <si>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</si>
  <si>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</si>
  <si>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</si>
  <si>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</si>
  <si>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</si>
  <si>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</si>
  <si>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</si>
  <si>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</si>
  <si>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</si>
  <si>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</si>
  <si>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</si>
  <si>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</si>
  <si>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</si>
  <si>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</si>
  <si>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</si>
  <si>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</si>
  <si>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</si>
  <si>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</si>
  <si>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</si>
  <si>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</si>
  <si>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</si>
  <si>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</si>
  <si>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</si>
  <si>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</si>
  <si>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</si>
  <si>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</si>
  <si>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</si>
  <si>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</si>
  <si>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</si>
  <si>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</si>
  <si>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</si>
  <si>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</si>
  <si>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</si>
  <si>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</si>
  <si>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</si>
  <si>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</si>
  <si>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</si>
  <si>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</si>
  <si>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</si>
  <si>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</si>
  <si>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</si>
  <si>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</si>
  <si>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</si>
  <si>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</si>
  <si>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</si>
  <si>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</si>
  <si>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</si>
  <si>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</si>
  <si>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</si>
  <si>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</si>
  <si>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</si>
  <si>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</si>
  <si>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</si>
  <si>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</si>
  <si>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</si>
  <si>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</si>
  <si>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</si>
  <si>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</si>
  <si>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</si>
  <si>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</si>
  <si>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</si>
  <si>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</si>
  <si>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</si>
  <si>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</si>
  <si>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</si>
  <si>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</si>
  <si>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</si>
  <si>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</si>
  <si>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</si>
  <si>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</si>
  <si>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</si>
  <si>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</si>
  <si>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</si>
  <si>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</si>
  <si>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</si>
  <si>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</si>
  <si>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</si>
  <si>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</si>
  <si>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</si>
  <si>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</si>
  <si>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</si>
  <si>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</si>
  <si>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</si>
  <si>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</si>
  <si>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</si>
  <si>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</si>
  <si>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</si>
  <si>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</si>
  <si>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</si>
  <si>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</si>
  <si>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</si>
  <si>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</si>
  <si>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</si>
  <si>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</si>
  <si>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</si>
  <si>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</si>
  <si>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</si>
  <si>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</si>
  <si>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</si>
  <si>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</si>
  <si>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</si>
  <si>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</si>
  <si>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</si>
  <si>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</si>
  <si>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</si>
  <si>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</si>
  <si>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</si>
  <si>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</si>
  <si>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</si>
  <si>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</si>
  <si>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</si>
  <si>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</si>
  <si>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</si>
  <si>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</si>
  <si>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</si>
  <si>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</si>
  <si>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</si>
  <si>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</si>
  <si>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</si>
  <si>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</si>
  <si>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</si>
  <si>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</si>
  <si>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</si>
  <si>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</si>
  <si>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</si>
  <si>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</si>
  <si>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</si>
  <si>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</si>
  <si>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</si>
  <si>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</si>
  <si>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</si>
  <si>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</si>
  <si>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</si>
  <si>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</si>
  <si>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</si>
  <si>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</si>
  <si>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</si>
  <si>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</si>
  <si>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</si>
  <si>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</si>
  <si>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</si>
  <si>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</si>
  <si>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</si>
  <si>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</si>
  <si>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</si>
  <si>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</si>
  <si>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</si>
  <si>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</si>
  <si>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</si>
  <si>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</si>
  <si>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</si>
  <si>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</si>
  <si>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</si>
  <si>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</si>
  <si>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</si>
  <si>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</si>
  <si>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</si>
  <si>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</si>
  <si>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</si>
  <si>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</si>
  <si>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</si>
  <si>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</si>
  <si>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</si>
  <si>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</si>
  <si>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</si>
  <si>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</si>
  <si>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</si>
  <si>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</si>
  <si>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</si>
  <si>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</si>
  <si>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</si>
  <si>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</si>
  <si>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</si>
  <si>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</si>
  <si>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</si>
  <si>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</si>
  <si>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</si>
  <si>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</si>
  <si>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</si>
  <si>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</si>
  <si>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</si>
  <si>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</si>
  <si>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</si>
  <si>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</si>
  <si>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</si>
  <si>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</si>
  <si>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</si>
  <si>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</si>
  <si>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</si>
  <si>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</si>
  <si>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</si>
  <si>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</si>
  <si>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</si>
  <si>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</si>
  <si>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</si>
  <si>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</si>
  <si>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</si>
  <si>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</si>
  <si>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</si>
  <si>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</si>
  <si>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</si>
  <si>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</si>
  <si>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</si>
  <si>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</si>
  <si>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</si>
  <si>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</si>
  <si>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</si>
  <si>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</si>
  <si>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</si>
  <si>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</si>
  <si>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</si>
  <si>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</si>
  <si>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</si>
  <si>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</si>
  <si>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</si>
  <si>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</si>
  <si>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</si>
  <si>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</si>
  <si>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</si>
  <si>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</si>
  <si>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</si>
  <si>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</si>
  <si>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</si>
  <si>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</si>
  <si>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</si>
  <si>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</si>
  <si>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</si>
  <si>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</si>
  <si>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</si>
  <si>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</si>
  <si>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</si>
  <si>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</si>
  <si>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</si>
  <si>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</si>
  <si>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</si>
  <si>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</si>
  <si>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</si>
  <si>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</si>
  <si>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</si>
  <si>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</si>
  <si>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</si>
  <si>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</si>
  <si>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</si>
  <si>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</si>
  <si>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</si>
  <si>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</si>
  <si>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</si>
  <si>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</si>
  <si>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</si>
  <si>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</si>
  <si>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</si>
  <si>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</si>
  <si>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</si>
  <si>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</si>
  <si>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</si>
  <si>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</si>
  <si>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</si>
  <si>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</si>
  <si>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</si>
  <si>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</si>
  <si>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</si>
  <si>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</si>
  <si>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</si>
  <si>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</si>
  <si>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</si>
  <si>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</si>
  <si>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</si>
  <si>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</si>
  <si>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</si>
  <si>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</si>
  <si>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</si>
  <si>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</si>
  <si>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</si>
  <si>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</si>
  <si>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</si>
  <si>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</si>
  <si>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</si>
  <si>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</si>
  <si>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</si>
  <si>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</si>
  <si>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</si>
  <si>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</si>
  <si>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</si>
  <si>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</si>
  <si>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</si>
  <si>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</si>
  <si>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</si>
  <si>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</si>
  <si>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</si>
  <si>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</si>
  <si>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</si>
  <si>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</si>
  <si>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</si>
  <si>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</si>
  <si>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</si>
  <si>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</si>
  <si>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</si>
  <si>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</si>
  <si>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</si>
  <si>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</si>
  <si>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</si>
  <si>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</si>
  <si>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</si>
  <si>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</si>
  <si>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</si>
  <si>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</si>
  <si>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</si>
  <si>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</si>
  <si>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</si>
  <si>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</si>
  <si>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</si>
  <si>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</si>
  <si>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</si>
  <si>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</si>
  <si>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</si>
  <si>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</si>
  <si>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</si>
  <si>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</si>
  <si>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</si>
  <si>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</si>
  <si>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</si>
  <si>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</si>
  <si>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</si>
  <si>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</si>
  <si>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</si>
  <si>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</si>
  <si>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</si>
  <si>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</si>
  <si>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</si>
  <si>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</si>
  <si>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</si>
  <si>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</si>
  <si>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</si>
  <si>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</si>
  <si>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</si>
  <si>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</si>
  <si>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</si>
  <si>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</si>
  <si>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</si>
  <si>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</si>
  <si>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</si>
  <si>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</si>
  <si>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</si>
  <si>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</si>
  <si>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</si>
  <si>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</si>
  <si>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</si>
  <si>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</si>
  <si>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</si>
  <si>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</si>
  <si>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</si>
  <si>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</si>
  <si>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</si>
  <si>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</si>
  <si>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</si>
  <si>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</si>
  <si>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</si>
  <si>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</si>
  <si>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</si>
  <si>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</si>
  <si>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</si>
  <si>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</si>
  <si>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</si>
  <si>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</si>
  <si>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</si>
  <si>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</si>
  <si>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</si>
  <si>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</si>
  <si>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</si>
  <si>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</si>
  <si>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</si>
  <si>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</si>
  <si>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</si>
  <si>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</si>
  <si>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</si>
  <si>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</si>
  <si>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</si>
  <si>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</si>
  <si>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</si>
  <si>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</si>
  <si>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</si>
  <si>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</si>
  <si>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</si>
  <si>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</si>
  <si>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</si>
  <si>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</si>
  <si>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</si>
  <si>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</si>
  <si>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</si>
  <si>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</si>
  <si>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</si>
  <si>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</si>
  <si>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</si>
  <si>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</si>
  <si>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</si>
  <si>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</si>
  <si>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</si>
  <si>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</si>
  <si>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</si>
  <si>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</si>
  <si>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</si>
  <si>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</si>
  <si>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</si>
  <si>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</si>
  <si>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</si>
  <si>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</si>
  <si>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</si>
  <si>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</si>
  <si>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</si>
  <si>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</si>
  <si>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</si>
  <si>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</si>
  <si>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</si>
  <si>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</si>
  <si>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</si>
  <si>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</si>
  <si>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</si>
  <si>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</si>
  <si>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</si>
  <si>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</si>
  <si>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</si>
  <si>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</si>
  <si>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</si>
  <si>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</si>
  <si>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</si>
  <si>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</si>
  <si>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</si>
  <si>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</si>
  <si>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</si>
  <si>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</si>
  <si>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</si>
  <si>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</si>
  <si>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</si>
  <si>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</si>
  <si>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</si>
  <si>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</si>
  <si>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</si>
  <si>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</si>
  <si>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</si>
  <si>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</si>
  <si>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</si>
  <si>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</si>
  <si>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</si>
  <si>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</si>
  <si>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</si>
  <si>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</si>
  <si>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</si>
  <si>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</si>
  <si>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</si>
  <si>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</si>
  <si>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</si>
  <si>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</si>
  <si>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</si>
  <si>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</si>
  <si>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</si>
  <si>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</si>
  <si>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</si>
  <si>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</si>
  <si>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</si>
  <si>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</si>
  <si>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</si>
  <si>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</si>
  <si>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</si>
  <si>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</si>
  <si>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</si>
  <si>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</si>
  <si>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</si>
  <si>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</si>
  <si>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</si>
  <si>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</si>
  <si>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</si>
  <si>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</si>
  <si>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</si>
  <si>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</si>
  <si>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</si>
  <si>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</si>
  <si>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</si>
  <si>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</si>
  <si>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</si>
  <si>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</si>
  <si>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</si>
  <si>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</si>
  <si>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</si>
  <si>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</si>
  <si>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</si>
  <si>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</si>
  <si>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</si>
  <si>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</si>
  <si>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</si>
  <si>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</si>
  <si>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</si>
  <si>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</si>
  <si>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</si>
  <si>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</si>
  <si>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</si>
  <si>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</si>
  <si>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</si>
  <si>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</si>
  <si>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</si>
  <si>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</si>
  <si>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</si>
  <si>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</si>
  <si>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</si>
  <si>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</si>
  <si>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</si>
  <si>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</si>
  <si>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</si>
  <si>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</si>
  <si>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</si>
  <si>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</si>
  <si>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</si>
  <si>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</si>
  <si>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10203</t>
  </si>
  <si>
    <t>桐生市</t>
  </si>
  <si>
    <t>10203_令和4年度</t>
  </si>
  <si>
    <t>10203_令和6年度</t>
  </si>
  <si>
    <t>10202</t>
  </si>
  <si>
    <t>高崎市</t>
  </si>
  <si>
    <t>10202_令和4年度</t>
  </si>
  <si>
    <t>10202_令和6年度</t>
  </si>
  <si>
    <t>10201</t>
  </si>
  <si>
    <t>前橋市</t>
  </si>
  <si>
    <t>10201_令和4年度</t>
  </si>
  <si>
    <t>10201_令和6年度</t>
  </si>
  <si>
    <t>10207</t>
  </si>
  <si>
    <t>館林市</t>
  </si>
  <si>
    <t>10207_令和4年度</t>
  </si>
  <si>
    <t>10207_令和6年度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</si>
  <si>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</si>
  <si>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</si>
  <si>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</si>
  <si>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</si>
  <si>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</si>
  <si>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</si>
  <si>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</si>
  <si>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</si>
  <si>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</si>
  <si>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</si>
  <si>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</si>
  <si>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</si>
  <si>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</si>
  <si>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</si>
  <si>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</si>
  <si>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</si>
  <si>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</si>
  <si>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</si>
  <si>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</si>
  <si>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</si>
  <si>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</si>
  <si>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</si>
  <si>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</si>
  <si>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</si>
  <si>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</si>
  <si>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</si>
  <si>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</si>
  <si>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</si>
  <si>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</si>
  <si>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</si>
  <si>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</si>
  <si>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</si>
  <si>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</si>
  <si>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</si>
  <si>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</si>
  <si>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</si>
  <si>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</si>
  <si>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</si>
  <si>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</si>
  <si>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</si>
  <si>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</si>
  <si>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</si>
  <si>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</si>
  <si>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</si>
  <si>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</si>
  <si>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</si>
  <si>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</si>
  <si>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</si>
  <si>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</si>
  <si>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</si>
  <si>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</si>
  <si>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</si>
  <si>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</si>
  <si>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</si>
  <si>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</si>
  <si>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</si>
  <si>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</si>
  <si>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</si>
  <si>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</si>
  <si>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</si>
  <si>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</si>
  <si>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</si>
  <si>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</si>
  <si>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</si>
  <si>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</si>
  <si>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</si>
  <si>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</si>
  <si>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</si>
  <si>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</si>
  <si>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</si>
  <si>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高森町</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</si>
  <si>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</si>
  <si>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</si>
  <si>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</si>
  <si>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</si>
  <si>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</si>
  <si>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</si>
  <si>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</si>
  <si>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</si>
  <si>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</si>
  <si>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</si>
  <si>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</si>
  <si>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</si>
  <si>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</si>
  <si>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</si>
  <si>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</si>
  <si>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</si>
  <si>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</si>
  <si>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</si>
  <si>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</si>
  <si>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</si>
  <si>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</si>
  <si>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</si>
  <si>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</si>
  <si>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</si>
  <si>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</si>
  <si>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</si>
  <si>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02381_令和6年度</t>
  </si>
  <si>
    <t>02381</t>
  </si>
  <si>
    <t>板柳町</t>
  </si>
  <si>
    <t>02401_令和6年度</t>
  </si>
  <si>
    <t>02401</t>
  </si>
  <si>
    <t>野辺地町</t>
  </si>
  <si>
    <t>02446_令和6年度</t>
  </si>
  <si>
    <t>02446</t>
  </si>
  <si>
    <t>階上町</t>
  </si>
  <si>
    <t>02381_令和4年度</t>
  </si>
  <si>
    <t>02401_令和4年度</t>
  </si>
  <si>
    <t>02446_令和4年度</t>
  </si>
  <si>
    <t>10205</t>
  </si>
  <si>
    <t>太田市</t>
  </si>
  <si>
    <t>10205_令和4年度</t>
  </si>
  <si>
    <t>10205_令和6年度</t>
  </si>
  <si>
    <t>10204</t>
  </si>
  <si>
    <t>伊勢崎市</t>
  </si>
  <si>
    <t>10204_令和4年度</t>
  </si>
  <si>
    <t>10204_令和6年度</t>
  </si>
  <si>
    <t>07481_平成2年度</t>
  </si>
  <si>
    <t>07481</t>
  </si>
  <si>
    <t>棚倉町</t>
  </si>
  <si>
    <t>07481_平成17年度</t>
  </si>
  <si>
    <t>07481_平成18年度</t>
  </si>
  <si>
    <t>07481_平成19年度</t>
  </si>
  <si>
    <t>07481_平成20年度</t>
  </si>
  <si>
    <t>07481_平成21年度</t>
  </si>
  <si>
    <t>07481_平成22年度</t>
  </si>
  <si>
    <t>07481_平成23年度</t>
  </si>
  <si>
    <t>07481_平成24年度</t>
  </si>
  <si>
    <t>07481_平成25年度</t>
  </si>
  <si>
    <t>07481_平成26年度</t>
  </si>
  <si>
    <t>07481_平成27年度</t>
  </si>
  <si>
    <t>07481_平成28年度</t>
  </si>
  <si>
    <t>07481_平成29年度</t>
  </si>
  <si>
    <t>07481_平成30年度</t>
  </si>
  <si>
    <t>07481_令和元年度</t>
  </si>
  <si>
    <t>07481_令和2年度</t>
  </si>
  <si>
    <t>07481_令和3年度</t>
  </si>
  <si>
    <t>07481_令和4年度</t>
  </si>
  <si>
    <t>07481_令和5年度</t>
  </si>
  <si>
    <t>07481_令和6年度</t>
  </si>
  <si>
    <t>47308_平成2年度</t>
  </si>
  <si>
    <t>47308</t>
  </si>
  <si>
    <t>本部町</t>
  </si>
  <si>
    <t>47308_平成17年度</t>
  </si>
  <si>
    <t>47308_平成18年度</t>
  </si>
  <si>
    <t>47308_平成19年度</t>
  </si>
  <si>
    <t>47308_平成20年度</t>
  </si>
  <si>
    <t>47308_平成21年度</t>
  </si>
  <si>
    <t>47308_平成22年度</t>
  </si>
  <si>
    <t>47308_平成23年度</t>
  </si>
  <si>
    <t>47308_平成24年度</t>
  </si>
  <si>
    <t>47308_平成25年度</t>
  </si>
  <si>
    <t>47308_平成26年度</t>
  </si>
  <si>
    <t>47308_平成27年度</t>
  </si>
  <si>
    <t>47308_平成28年度</t>
  </si>
  <si>
    <t>47308_平成29年度</t>
  </si>
  <si>
    <t>47308_平成30年度</t>
  </si>
  <si>
    <t>47308_令和元年度</t>
  </si>
  <si>
    <t>47308_令和2年度</t>
  </si>
  <si>
    <t>47308_令和3年度</t>
  </si>
  <si>
    <t>47308_令和4年度</t>
  </si>
  <si>
    <t>47308_令和5年度</t>
  </si>
  <si>
    <t>47308_令和6年度</t>
  </si>
  <si>
    <t>11348_平成2年度</t>
  </si>
  <si>
    <t>11348</t>
  </si>
  <si>
    <t>鳩山町</t>
  </si>
  <si>
    <t>11348_平成17年度</t>
  </si>
  <si>
    <t>11348_平成18年度</t>
  </si>
  <si>
    <t>11348_平成19年度</t>
  </si>
  <si>
    <t>11348_平成20年度</t>
  </si>
  <si>
    <t>11348_平成21年度</t>
  </si>
  <si>
    <t>11348_平成22年度</t>
  </si>
  <si>
    <t>11348_平成23年度</t>
  </si>
  <si>
    <t>11348_平成24年度</t>
  </si>
  <si>
    <t>11348_平成25年度</t>
  </si>
  <si>
    <t>11348_平成26年度</t>
  </si>
  <si>
    <t>11348_平成27年度</t>
  </si>
  <si>
    <t>11348_平成28年度</t>
  </si>
  <si>
    <t>11348_平成29年度</t>
  </si>
  <si>
    <t>11348_平成30年度</t>
  </si>
  <si>
    <t>11348_令和元年度</t>
  </si>
  <si>
    <t>11348_令和2年度</t>
  </si>
  <si>
    <t>11348_令和3年度</t>
  </si>
  <si>
    <t>11348_令和4年度</t>
  </si>
  <si>
    <t>11348_令和5年度</t>
  </si>
  <si>
    <t>11348_令和6年度</t>
  </si>
  <si>
    <t>36404_平成2年度</t>
  </si>
  <si>
    <t>36404</t>
  </si>
  <si>
    <t>板野町</t>
  </si>
  <si>
    <t>36404_平成17年度</t>
  </si>
  <si>
    <t>36404_平成18年度</t>
  </si>
  <si>
    <t>36404_平成19年度</t>
  </si>
  <si>
    <t>36404_平成20年度</t>
  </si>
  <si>
    <t>36404_平成21年度</t>
  </si>
  <si>
    <t>36404_平成22年度</t>
  </si>
  <si>
    <t>36404_平成23年度</t>
  </si>
  <si>
    <t>36404_平成24年度</t>
  </si>
  <si>
    <t>36404_平成25年度</t>
  </si>
  <si>
    <t>36404_平成26年度</t>
  </si>
  <si>
    <t>36404_平成27年度</t>
  </si>
  <si>
    <t>36404_平成28年度</t>
  </si>
  <si>
    <t>36404_平成29年度</t>
  </si>
  <si>
    <t>36404_平成30年度</t>
  </si>
  <si>
    <t>36404_令和元年度</t>
  </si>
  <si>
    <t>36404_令和2年度</t>
  </si>
  <si>
    <t>36404_令和3年度</t>
  </si>
  <si>
    <t>36404_令和4年度</t>
  </si>
  <si>
    <t>36404_令和5年度</t>
  </si>
  <si>
    <t>36404_令和6年度</t>
  </si>
  <si>
    <t>40381_平成2年度</t>
  </si>
  <si>
    <t>40381</t>
  </si>
  <si>
    <t>芦屋町</t>
  </si>
  <si>
    <t>40381_平成17年度</t>
  </si>
  <si>
    <t>40381_平成18年度</t>
  </si>
  <si>
    <t>40381_平成19年度</t>
  </si>
  <si>
    <t>40381_平成20年度</t>
  </si>
  <si>
    <t>40381_平成21年度</t>
  </si>
  <si>
    <t>40381_平成22年度</t>
  </si>
  <si>
    <t>40381_平成23年度</t>
  </si>
  <si>
    <t>40381_平成24年度</t>
  </si>
  <si>
    <t>40381_平成25年度</t>
  </si>
  <si>
    <t>40381_平成26年度</t>
  </si>
  <si>
    <t>40381_平成27年度</t>
  </si>
  <si>
    <t>40381_平成28年度</t>
  </si>
  <si>
    <t>40381_平成29年度</t>
  </si>
  <si>
    <t>40381_平成30年度</t>
  </si>
  <si>
    <t>40381_令和元年度</t>
  </si>
  <si>
    <t>40381_令和2年度</t>
  </si>
  <si>
    <t>40381_令和3年度</t>
  </si>
  <si>
    <t>40381_令和4年度</t>
  </si>
  <si>
    <t>40381_令和5年度</t>
  </si>
  <si>
    <t>40381_令和6年度</t>
  </si>
  <si>
    <t>12349_平成2年度</t>
  </si>
  <si>
    <t>12349</t>
  </si>
  <si>
    <t>東庄町</t>
  </si>
  <si>
    <t>12349_平成17年度</t>
  </si>
  <si>
    <t>12349_平成18年度</t>
  </si>
  <si>
    <t>12349_平成19年度</t>
  </si>
  <si>
    <t>12349_平成20年度</t>
  </si>
  <si>
    <t>12349_平成21年度</t>
  </si>
  <si>
    <t>12349_平成22年度</t>
  </si>
  <si>
    <t>12349_平成23年度</t>
  </si>
  <si>
    <t>12349_平成24年度</t>
  </si>
  <si>
    <t>12349_平成25年度</t>
  </si>
  <si>
    <t>12349_平成26年度</t>
  </si>
  <si>
    <t>12349_平成27年度</t>
  </si>
  <si>
    <t>12349_平成28年度</t>
  </si>
  <si>
    <t>12349_平成29年度</t>
  </si>
  <si>
    <t>12349_平成30年度</t>
  </si>
  <si>
    <t>12349_令和元年度</t>
  </si>
  <si>
    <t>12349_令和2年度</t>
  </si>
  <si>
    <t>12349_令和3年度</t>
  </si>
  <si>
    <t>12349_令和4年度</t>
  </si>
  <si>
    <t>12349_令和5年度</t>
  </si>
  <si>
    <t>12349_令和6年度</t>
  </si>
  <si>
    <t>11383_平成2年度</t>
  </si>
  <si>
    <t>11383</t>
  </si>
  <si>
    <t>神川町</t>
  </si>
  <si>
    <t>11383_平成17年度</t>
  </si>
  <si>
    <t>11383_平成18年度</t>
  </si>
  <si>
    <t>11383_平成19年度</t>
  </si>
  <si>
    <t>11383_平成20年度</t>
  </si>
  <si>
    <t>11383_平成21年度</t>
  </si>
  <si>
    <t>11383_平成22年度</t>
  </si>
  <si>
    <t>11383_平成23年度</t>
  </si>
  <si>
    <t>11383_平成24年度</t>
  </si>
  <si>
    <t>11383_平成25年度</t>
  </si>
  <si>
    <t>11383_平成26年度</t>
  </si>
  <si>
    <t>11383_平成27年度</t>
  </si>
  <si>
    <t>11383_平成28年度</t>
  </si>
  <si>
    <t>11383_平成29年度</t>
  </si>
  <si>
    <t>11383_平成30年度</t>
  </si>
  <si>
    <t>11383_令和元年度</t>
  </si>
  <si>
    <t>11383_令和2年度</t>
  </si>
  <si>
    <t>11383_令和3年度</t>
  </si>
  <si>
    <t>11383_令和4年度</t>
  </si>
  <si>
    <t>11383_令和5年度</t>
  </si>
  <si>
    <t>11383_令和6年度</t>
  </si>
  <si>
    <t>40421_平成2年度</t>
  </si>
  <si>
    <t>40421</t>
  </si>
  <si>
    <t>桂川町</t>
  </si>
  <si>
    <t>40421_平成17年度</t>
  </si>
  <si>
    <t>40421_平成18年度</t>
  </si>
  <si>
    <t>40421_平成19年度</t>
  </si>
  <si>
    <t>40421_平成20年度</t>
  </si>
  <si>
    <t>40421_平成21年度</t>
  </si>
  <si>
    <t>40421_平成22年度</t>
  </si>
  <si>
    <t>40421_平成23年度</t>
  </si>
  <si>
    <t>40421_平成24年度</t>
  </si>
  <si>
    <t>40421_平成25年度</t>
  </si>
  <si>
    <t>40421_平成26年度</t>
  </si>
  <si>
    <t>40421_平成27年度</t>
  </si>
  <si>
    <t>40421_平成28年度</t>
  </si>
  <si>
    <t>40421_平成29年度</t>
  </si>
  <si>
    <t>40421_平成30年度</t>
  </si>
  <si>
    <t>40421_令和元年度</t>
  </si>
  <si>
    <t>40421_令和2年度</t>
  </si>
  <si>
    <t>40421_令和3年度</t>
  </si>
  <si>
    <t>40421_令和4年度</t>
  </si>
  <si>
    <t>40421_令和5年度</t>
  </si>
  <si>
    <t>40421_令和6年度</t>
  </si>
  <si>
    <t>33666_平成2年度</t>
  </si>
  <si>
    <t>33666</t>
  </si>
  <si>
    <t>美咲町</t>
  </si>
  <si>
    <t>33666_平成17年度</t>
  </si>
  <si>
    <t>33666_平成18年度</t>
  </si>
  <si>
    <t>33666_平成19年度</t>
  </si>
  <si>
    <t>33666_平成20年度</t>
  </si>
  <si>
    <t>33666_平成21年度</t>
  </si>
  <si>
    <t>33666_平成22年度</t>
  </si>
  <si>
    <t>33666_平成23年度</t>
  </si>
  <si>
    <t>33666_平成24年度</t>
  </si>
  <si>
    <t>33666_平成25年度</t>
  </si>
  <si>
    <t>33666_平成26年度</t>
  </si>
  <si>
    <t>33666_平成27年度</t>
  </si>
  <si>
    <t>33666_平成28年度</t>
  </si>
  <si>
    <t>33666_平成29年度</t>
  </si>
  <si>
    <t>33666_平成30年度</t>
  </si>
  <si>
    <t>33666_令和元年度</t>
  </si>
  <si>
    <t>33666_令和2年度</t>
  </si>
  <si>
    <t>33666_令和3年度</t>
  </si>
  <si>
    <t>33666_令和4年度</t>
  </si>
  <si>
    <t>33666_令和5年度</t>
  </si>
  <si>
    <t>33666_令和6年度</t>
  </si>
  <si>
    <t>07408_平成2年度</t>
  </si>
  <si>
    <t>07408</t>
  </si>
  <si>
    <t>猪苗代町</t>
  </si>
  <si>
    <t>07408_平成17年度</t>
  </si>
  <si>
    <t>07408_平成18年度</t>
  </si>
  <si>
    <t>07408_平成19年度</t>
  </si>
  <si>
    <t>07408_平成20年度</t>
  </si>
  <si>
    <t>07408_平成21年度</t>
  </si>
  <si>
    <t>07408_平成22年度</t>
  </si>
  <si>
    <t>07408_平成23年度</t>
  </si>
  <si>
    <t>07408_平成24年度</t>
  </si>
  <si>
    <t>07408_平成25年度</t>
  </si>
  <si>
    <t>07408_平成26年度</t>
  </si>
  <si>
    <t>07408_平成27年度</t>
  </si>
  <si>
    <t>07408_平成28年度</t>
  </si>
  <si>
    <t>07408_平成29年度</t>
  </si>
  <si>
    <t>07408_平成30年度</t>
  </si>
  <si>
    <t>07408_令和元年度</t>
  </si>
  <si>
    <t>07408_令和2年度</t>
  </si>
  <si>
    <t>07408_令和3年度</t>
  </si>
  <si>
    <t>07408_令和4年度</t>
  </si>
  <si>
    <t>07408_令和5年度</t>
  </si>
  <si>
    <t>07408_令和6年度</t>
  </si>
  <si>
    <t>27381_平成2年度</t>
  </si>
  <si>
    <t>27381</t>
  </si>
  <si>
    <t>太子町</t>
  </si>
  <si>
    <t>27381_平成17年度</t>
  </si>
  <si>
    <t>27381_平成18年度</t>
  </si>
  <si>
    <t>27381_平成19年度</t>
  </si>
  <si>
    <t>27381_平成20年度</t>
  </si>
  <si>
    <t>27381_平成21年度</t>
  </si>
  <si>
    <t>27381_平成22年度</t>
  </si>
  <si>
    <t>27381_平成23年度</t>
  </si>
  <si>
    <t>27381_平成24年度</t>
  </si>
  <si>
    <t>27381_平成25年度</t>
  </si>
  <si>
    <t>27381_平成26年度</t>
  </si>
  <si>
    <t>27381_平成27年度</t>
  </si>
  <si>
    <t>27381_平成28年度</t>
  </si>
  <si>
    <t>27381_平成29年度</t>
  </si>
  <si>
    <t>27381_平成30年度</t>
  </si>
  <si>
    <t>27381_令和元年度</t>
  </si>
  <si>
    <t>27381_令和2年度</t>
  </si>
  <si>
    <t>27381_令和3年度</t>
  </si>
  <si>
    <t>27381_令和4年度</t>
  </si>
  <si>
    <t>27381_令和5年度</t>
  </si>
  <si>
    <t>27381_令和6年度</t>
  </si>
  <si>
    <t>20403_平成2年度</t>
  </si>
  <si>
    <t>20403</t>
  </si>
  <si>
    <t>20403_平成17年度</t>
  </si>
  <si>
    <t>20403_平成18年度</t>
  </si>
  <si>
    <t>20403_平成19年度</t>
  </si>
  <si>
    <t>20403_平成20年度</t>
  </si>
  <si>
    <t>20403_平成21年度</t>
  </si>
  <si>
    <t>20403_平成22年度</t>
  </si>
  <si>
    <t>20403_平成23年度</t>
  </si>
  <si>
    <t>20403_平成24年度</t>
  </si>
  <si>
    <t>20403_平成25年度</t>
  </si>
  <si>
    <t>20403_平成26年度</t>
  </si>
  <si>
    <t>20403_平成27年度</t>
  </si>
  <si>
    <t>20403_平成28年度</t>
  </si>
  <si>
    <t>20403_平成29年度</t>
  </si>
  <si>
    <t>20403_平成30年度</t>
  </si>
  <si>
    <t>20403_令和元年度</t>
  </si>
  <si>
    <t>20403_令和2年度</t>
  </si>
  <si>
    <t>20403_令和3年度</t>
  </si>
  <si>
    <t>20403_令和4年度</t>
  </si>
  <si>
    <t>20403_令和5年度</t>
  </si>
  <si>
    <t>20403_令和6年度</t>
  </si>
  <si>
    <t>33423_平成2年度</t>
  </si>
  <si>
    <t>33423</t>
  </si>
  <si>
    <t>早島町</t>
  </si>
  <si>
    <t>33423_平成17年度</t>
  </si>
  <si>
    <t>33423_平成18年度</t>
  </si>
  <si>
    <t>33423_平成19年度</t>
  </si>
  <si>
    <t>33423_平成20年度</t>
  </si>
  <si>
    <t>33423_平成21年度</t>
  </si>
  <si>
    <t>33423_平成22年度</t>
  </si>
  <si>
    <t>33423_平成23年度</t>
  </si>
  <si>
    <t>33423_平成24年度</t>
  </si>
  <si>
    <t>33423_平成25年度</t>
  </si>
  <si>
    <t>33423_平成26年度</t>
  </si>
  <si>
    <t>33423_平成27年度</t>
  </si>
  <si>
    <t>33423_平成28年度</t>
  </si>
  <si>
    <t>33423_平成29年度</t>
  </si>
  <si>
    <t>33423_平成30年度</t>
  </si>
  <si>
    <t>33423_令和元年度</t>
  </si>
  <si>
    <t>33423_令和2年度</t>
  </si>
  <si>
    <t>33423_令和3年度</t>
  </si>
  <si>
    <t>33423_令和4年度</t>
  </si>
  <si>
    <t>33423_令和5年度</t>
  </si>
  <si>
    <t>33423_令和6年度</t>
  </si>
  <si>
    <t>26407_平成2年度</t>
  </si>
  <si>
    <t>26407</t>
  </si>
  <si>
    <t>京丹波町</t>
  </si>
  <si>
    <t>26407_平成17年度</t>
  </si>
  <si>
    <t>26407_平成18年度</t>
  </si>
  <si>
    <t>26407_平成19年度</t>
  </si>
  <si>
    <t>26407_平成20年度</t>
  </si>
  <si>
    <t>26407_平成21年度</t>
  </si>
  <si>
    <t>26407_平成22年度</t>
  </si>
  <si>
    <t>26407_平成23年度</t>
  </si>
  <si>
    <t>26407_平成24年度</t>
  </si>
  <si>
    <t>26407_平成25年度</t>
  </si>
  <si>
    <t>26407_平成26年度</t>
  </si>
  <si>
    <t>26407_平成27年度</t>
  </si>
  <si>
    <t>26407_平成28年度</t>
  </si>
  <si>
    <t>26407_平成29年度</t>
  </si>
  <si>
    <t>26407_平成30年度</t>
  </si>
  <si>
    <t>26407_令和元年度</t>
  </si>
  <si>
    <t>26407_令和2年度</t>
  </si>
  <si>
    <t>26407_令和3年度</t>
  </si>
  <si>
    <t>26407_令和4年度</t>
  </si>
  <si>
    <t>26407_令和5年度</t>
  </si>
  <si>
    <t>26407_令和6年度</t>
  </si>
  <si>
    <t>37322_平成2年度</t>
  </si>
  <si>
    <t>37322</t>
  </si>
  <si>
    <t>土庄町</t>
  </si>
  <si>
    <t>37322_平成17年度</t>
  </si>
  <si>
    <t>37322_平成18年度</t>
  </si>
  <si>
    <t>37322_平成19年度</t>
  </si>
  <si>
    <t>37322_平成20年度</t>
  </si>
  <si>
    <t>37322_平成21年度</t>
  </si>
  <si>
    <t>37322_平成22年度</t>
  </si>
  <si>
    <t>37322_平成23年度</t>
  </si>
  <si>
    <t>37322_平成24年度</t>
  </si>
  <si>
    <t>37322_平成25年度</t>
  </si>
  <si>
    <t>37322_平成26年度</t>
  </si>
  <si>
    <t>37322_平成27年度</t>
  </si>
  <si>
    <t>37322_平成28年度</t>
  </si>
  <si>
    <t>37322_平成29年度</t>
  </si>
  <si>
    <t>37322_平成30年度</t>
  </si>
  <si>
    <t>37322_令和元年度</t>
  </si>
  <si>
    <t>37322_令和2年度</t>
  </si>
  <si>
    <t>37322_令和3年度</t>
  </si>
  <si>
    <t>37322_令和4年度</t>
  </si>
  <si>
    <t>37322_令和5年度</t>
  </si>
  <si>
    <t>37322_令和6年度</t>
  </si>
  <si>
    <t>02446_平成2年度</t>
  </si>
  <si>
    <t>02446_平成17年度</t>
  </si>
  <si>
    <t>02446_平成18年度</t>
  </si>
  <si>
    <t>02446_平成19年度</t>
  </si>
  <si>
    <t>02446_平成20年度</t>
  </si>
  <si>
    <t>02446_平成21年度</t>
  </si>
  <si>
    <t>02446_平成22年度</t>
  </si>
  <si>
    <t>02446_平成23年度</t>
  </si>
  <si>
    <t>02446_平成24年度</t>
  </si>
  <si>
    <t>02446_平成25年度</t>
  </si>
  <si>
    <t>02446_平成26年度</t>
  </si>
  <si>
    <t>02446_平成27年度</t>
  </si>
  <si>
    <t>02446_平成28年度</t>
  </si>
  <si>
    <t>02446_平成29年度</t>
  </si>
  <si>
    <t>02446_平成30年度</t>
  </si>
  <si>
    <t>02446_令和元年度</t>
  </si>
  <si>
    <t>02446_令和2年度</t>
  </si>
  <si>
    <t>02446_令和3年度</t>
  </si>
  <si>
    <t>02446_令和5年度</t>
  </si>
  <si>
    <t>34309_平成2年度</t>
  </si>
  <si>
    <t>34309</t>
  </si>
  <si>
    <t>坂町</t>
  </si>
  <si>
    <t>34309_平成17年度</t>
  </si>
  <si>
    <t>34309_平成18年度</t>
  </si>
  <si>
    <t>34309_平成19年度</t>
  </si>
  <si>
    <t>34309_平成20年度</t>
  </si>
  <si>
    <t>34309_平成21年度</t>
  </si>
  <si>
    <t>34309_平成22年度</t>
  </si>
  <si>
    <t>34309_平成23年度</t>
  </si>
  <si>
    <t>34309_平成24年度</t>
  </si>
  <si>
    <t>34309_平成25年度</t>
  </si>
  <si>
    <t>34309_平成26年度</t>
  </si>
  <si>
    <t>34309_平成27年度</t>
  </si>
  <si>
    <t>34309_平成28年度</t>
  </si>
  <si>
    <t>34309_平成29年度</t>
  </si>
  <si>
    <t>34309_平成30年度</t>
  </si>
  <si>
    <t>34309_令和元年度</t>
  </si>
  <si>
    <t>34309_令和2年度</t>
  </si>
  <si>
    <t>34309_令和3年度</t>
  </si>
  <si>
    <t>34309_令和4年度</t>
  </si>
  <si>
    <t>34309_令和5年度</t>
  </si>
  <si>
    <t>34309_令和6年度</t>
  </si>
  <si>
    <t>20402_平成2年度</t>
  </si>
  <si>
    <t>20402</t>
  </si>
  <si>
    <t>松川町</t>
  </si>
  <si>
    <t>20402_平成17年度</t>
  </si>
  <si>
    <t>20402_平成18年度</t>
  </si>
  <si>
    <t>20402_平成19年度</t>
  </si>
  <si>
    <t>20402_平成20年度</t>
  </si>
  <si>
    <t>20402_平成21年度</t>
  </si>
  <si>
    <t>20402_平成22年度</t>
  </si>
  <si>
    <t>20402_平成23年度</t>
  </si>
  <si>
    <t>20402_平成24年度</t>
  </si>
  <si>
    <t>20402_平成25年度</t>
  </si>
  <si>
    <t>20402_平成26年度</t>
  </si>
  <si>
    <t>20402_平成27年度</t>
  </si>
  <si>
    <t>20402_平成28年度</t>
  </si>
  <si>
    <t>20402_平成29年度</t>
  </si>
  <si>
    <t>20402_平成30年度</t>
  </si>
  <si>
    <t>20402_令和元年度</t>
  </si>
  <si>
    <t>20402_令和2年度</t>
  </si>
  <si>
    <t>20402_令和3年度</t>
  </si>
  <si>
    <t>20402_令和4年度</t>
  </si>
  <si>
    <t>20402_令和5年度</t>
  </si>
  <si>
    <t>20402_令和6年度</t>
  </si>
  <si>
    <t>17205_平成2年度</t>
  </si>
  <si>
    <t>17205</t>
  </si>
  <si>
    <t>珠洲市</t>
  </si>
  <si>
    <t>17205_平成17年度</t>
  </si>
  <si>
    <t>17205_平成18年度</t>
  </si>
  <si>
    <t>17205_平成19年度</t>
  </si>
  <si>
    <t>17205_平成20年度</t>
  </si>
  <si>
    <t>17205_平成21年度</t>
  </si>
  <si>
    <t>17205_平成22年度</t>
  </si>
  <si>
    <t>17205_平成23年度</t>
  </si>
  <si>
    <t>17205_平成24年度</t>
  </si>
  <si>
    <t>17205_平成25年度</t>
  </si>
  <si>
    <t>17205_平成26年度</t>
  </si>
  <si>
    <t>17205_平成27年度</t>
  </si>
  <si>
    <t>17205_平成28年度</t>
  </si>
  <si>
    <t>17205_平成29年度</t>
  </si>
  <si>
    <t>17205_平成30年度</t>
  </si>
  <si>
    <t>17205_令和元年度</t>
  </si>
  <si>
    <t>17205_令和2年度</t>
  </si>
  <si>
    <t>17205_令和3年度</t>
  </si>
  <si>
    <t>17205_令和4年度</t>
  </si>
  <si>
    <t>17205_令和5年度</t>
  </si>
  <si>
    <t>17205_令和6年度</t>
  </si>
  <si>
    <t>06402_平成2年度</t>
  </si>
  <si>
    <t>06402</t>
  </si>
  <si>
    <t>白鷹町</t>
  </si>
  <si>
    <t>06402_平成17年度</t>
  </si>
  <si>
    <t>06402_平成18年度</t>
  </si>
  <si>
    <t>06402_平成19年度</t>
  </si>
  <si>
    <t>06402_平成20年度</t>
  </si>
  <si>
    <t>06402_平成21年度</t>
  </si>
  <si>
    <t>06402_平成22年度</t>
  </si>
  <si>
    <t>06402_平成23年度</t>
  </si>
  <si>
    <t>06402_平成24年度</t>
  </si>
  <si>
    <t>06402_平成25年度</t>
  </si>
  <si>
    <t>06402_平成26年度</t>
  </si>
  <si>
    <t>06402_平成27年度</t>
  </si>
  <si>
    <t>06402_平成28年度</t>
  </si>
  <si>
    <t>06402_平成29年度</t>
  </si>
  <si>
    <t>06402_平成30年度</t>
  </si>
  <si>
    <t>06402_令和元年度</t>
  </si>
  <si>
    <t>06402_令和2年度</t>
  </si>
  <si>
    <t>06402_令和3年度</t>
  </si>
  <si>
    <t>06402_令和4年度</t>
  </si>
  <si>
    <t>06402_令和5年度</t>
  </si>
  <si>
    <t>06402_令和6年度</t>
  </si>
  <si>
    <t>10384_平成2年度</t>
  </si>
  <si>
    <t>10384</t>
  </si>
  <si>
    <t>甘楽町</t>
  </si>
  <si>
    <t>10384_平成17年度</t>
  </si>
  <si>
    <t>10384_平成18年度</t>
  </si>
  <si>
    <t>10384_平成19年度</t>
  </si>
  <si>
    <t>10384_平成20年度</t>
  </si>
  <si>
    <t>10384_平成21年度</t>
  </si>
  <si>
    <t>10384_平成22年度</t>
  </si>
  <si>
    <t>10384_平成23年度</t>
  </si>
  <si>
    <t>10384_平成24年度</t>
  </si>
  <si>
    <t>10384_平成25年度</t>
  </si>
  <si>
    <t>10384_平成26年度</t>
  </si>
  <si>
    <t>10384_平成27年度</t>
  </si>
  <si>
    <t>10384_平成28年度</t>
  </si>
  <si>
    <t>10384_平成29年度</t>
  </si>
  <si>
    <t>10384_平成30年度</t>
  </si>
  <si>
    <t>10384_令和元年度</t>
  </si>
  <si>
    <t>10384_令和2年度</t>
  </si>
  <si>
    <t>10384_令和3年度</t>
  </si>
  <si>
    <t>10384_令和4年度</t>
  </si>
  <si>
    <t>10384_令和5年度</t>
  </si>
  <si>
    <t>10384_令和6年度</t>
  </si>
  <si>
    <t>06461_平成2年度</t>
  </si>
  <si>
    <t>06461</t>
  </si>
  <si>
    <t>遊佐町</t>
  </si>
  <si>
    <t>06461_平成17年度</t>
  </si>
  <si>
    <t>06461_平成18年度</t>
  </si>
  <si>
    <t>06461_平成19年度</t>
  </si>
  <si>
    <t>06461_平成20年度</t>
  </si>
  <si>
    <t>06461_平成21年度</t>
  </si>
  <si>
    <t>06461_平成22年度</t>
  </si>
  <si>
    <t>06461_平成23年度</t>
  </si>
  <si>
    <t>06461_平成24年度</t>
  </si>
  <si>
    <t>06461_平成25年度</t>
  </si>
  <si>
    <t>06461_平成26年度</t>
  </si>
  <si>
    <t>06461_平成27年度</t>
  </si>
  <si>
    <t>06461_平成28年度</t>
  </si>
  <si>
    <t>06461_平成29年度</t>
  </si>
  <si>
    <t>06461_平成30年度</t>
  </si>
  <si>
    <t>06461_令和元年度</t>
  </si>
  <si>
    <t>06461_令和2年度</t>
  </si>
  <si>
    <t>06461_令和3年度</t>
  </si>
  <si>
    <t>06461_令和4年度</t>
  </si>
  <si>
    <t>06461_令和5年度</t>
  </si>
  <si>
    <t>06461_令和6年度</t>
  </si>
  <si>
    <t>02381_平成2年度</t>
  </si>
  <si>
    <t>02381_平成17年度</t>
  </si>
  <si>
    <t>02381_平成18年度</t>
  </si>
  <si>
    <t>02381_平成19年度</t>
  </si>
  <si>
    <t>02381_平成20年度</t>
  </si>
  <si>
    <t>02381_平成21年度</t>
  </si>
  <si>
    <t>02381_平成22年度</t>
  </si>
  <si>
    <t>02381_平成23年度</t>
  </si>
  <si>
    <t>02381_平成24年度</t>
  </si>
  <si>
    <t>02381_平成25年度</t>
  </si>
  <si>
    <t>02381_平成26年度</t>
  </si>
  <si>
    <t>02381_平成27年度</t>
  </si>
  <si>
    <t>02381_平成28年度</t>
  </si>
  <si>
    <t>02381_平成29年度</t>
  </si>
  <si>
    <t>02381_平成30年度</t>
  </si>
  <si>
    <t>02381_令和元年度</t>
  </si>
  <si>
    <t>02381_令和2年度</t>
  </si>
  <si>
    <t>02381_令和3年度</t>
  </si>
  <si>
    <t>02381_令和5年度</t>
  </si>
  <si>
    <t>07342_平成2年度</t>
  </si>
  <si>
    <t>07342</t>
  </si>
  <si>
    <t>鏡石町</t>
  </si>
  <si>
    <t>07342_平成17年度</t>
  </si>
  <si>
    <t>07342_平成18年度</t>
  </si>
  <si>
    <t>07342_平成19年度</t>
  </si>
  <si>
    <t>07342_平成20年度</t>
  </si>
  <si>
    <t>07342_平成21年度</t>
  </si>
  <si>
    <t>07342_平成22年度</t>
  </si>
  <si>
    <t>07342_平成23年度</t>
  </si>
  <si>
    <t>07342_平成24年度</t>
  </si>
  <si>
    <t>07342_平成25年度</t>
  </si>
  <si>
    <t>07342_平成26年度</t>
  </si>
  <si>
    <t>07342_平成27年度</t>
  </si>
  <si>
    <t>07342_平成28年度</t>
  </si>
  <si>
    <t>07342_平成29年度</t>
  </si>
  <si>
    <t>07342_平成30年度</t>
  </si>
  <si>
    <t>07342_令和元年度</t>
  </si>
  <si>
    <t>07342_令和2年度</t>
  </si>
  <si>
    <t>07342_令和3年度</t>
  </si>
  <si>
    <t>07342_令和4年度</t>
  </si>
  <si>
    <t>07342_令和5年度</t>
  </si>
  <si>
    <t>07342_令和6年度</t>
  </si>
  <si>
    <t>10429_平成2年度</t>
  </si>
  <si>
    <t>10429</t>
  </si>
  <si>
    <t>東吾妻町</t>
  </si>
  <si>
    <t>10429_平成17年度</t>
  </si>
  <si>
    <t>10429_平成18年度</t>
  </si>
  <si>
    <t>10429_平成19年度</t>
  </si>
  <si>
    <t>10429_平成20年度</t>
  </si>
  <si>
    <t>10429_平成21年度</t>
  </si>
  <si>
    <t>10429_平成22年度</t>
  </si>
  <si>
    <t>10429_平成23年度</t>
  </si>
  <si>
    <t>10429_平成24年度</t>
  </si>
  <si>
    <t>10429_平成25年度</t>
  </si>
  <si>
    <t>10429_平成26年度</t>
  </si>
  <si>
    <t>10429_平成27年度</t>
  </si>
  <si>
    <t>10429_平成28年度</t>
  </si>
  <si>
    <t>10429_平成29年度</t>
  </si>
  <si>
    <t>10429_平成30年度</t>
  </si>
  <si>
    <t>10429_令和元年度</t>
  </si>
  <si>
    <t>10429_令和2年度</t>
  </si>
  <si>
    <t>10429_令和3年度</t>
  </si>
  <si>
    <t>10429_令和4年度</t>
  </si>
  <si>
    <t>10429_令和5年度</t>
  </si>
  <si>
    <t>10429_令和6年度</t>
  </si>
  <si>
    <t>12421_平成2年度</t>
  </si>
  <si>
    <t>12421</t>
  </si>
  <si>
    <t>一宮町</t>
  </si>
  <si>
    <t>12421_平成17年度</t>
  </si>
  <si>
    <t>12421_平成18年度</t>
  </si>
  <si>
    <t>12421_平成19年度</t>
  </si>
  <si>
    <t>12421_平成20年度</t>
  </si>
  <si>
    <t>12421_平成21年度</t>
  </si>
  <si>
    <t>12421_平成22年度</t>
  </si>
  <si>
    <t>12421_平成23年度</t>
  </si>
  <si>
    <t>12421_平成24年度</t>
  </si>
  <si>
    <t>12421_平成25年度</t>
  </si>
  <si>
    <t>12421_平成26年度</t>
  </si>
  <si>
    <t>12421_平成27年度</t>
  </si>
  <si>
    <t>12421_平成28年度</t>
  </si>
  <si>
    <t>12421_平成29年度</t>
  </si>
  <si>
    <t>12421_平成30年度</t>
  </si>
  <si>
    <t>12421_令和元年度</t>
  </si>
  <si>
    <t>12421_令和2年度</t>
  </si>
  <si>
    <t>12421_令和3年度</t>
  </si>
  <si>
    <t>12421_令和4年度</t>
  </si>
  <si>
    <t>12421_令和5年度</t>
  </si>
  <si>
    <t>12421_令和6年度</t>
  </si>
  <si>
    <t>33606_平成2年度</t>
  </si>
  <si>
    <t>33606</t>
  </si>
  <si>
    <t>鏡野町</t>
  </si>
  <si>
    <t>33606_平成17年度</t>
  </si>
  <si>
    <t>33606_平成18年度</t>
  </si>
  <si>
    <t>33606_平成19年度</t>
  </si>
  <si>
    <t>33606_平成20年度</t>
  </si>
  <si>
    <t>33606_平成21年度</t>
  </si>
  <si>
    <t>33606_平成22年度</t>
  </si>
  <si>
    <t>33606_平成23年度</t>
  </si>
  <si>
    <t>33606_平成24年度</t>
  </si>
  <si>
    <t>33606_平成25年度</t>
  </si>
  <si>
    <t>33606_平成26年度</t>
  </si>
  <si>
    <t>33606_平成27年度</t>
  </si>
  <si>
    <t>33606_平成28年度</t>
  </si>
  <si>
    <t>33606_平成29年度</t>
  </si>
  <si>
    <t>33606_平成30年度</t>
  </si>
  <si>
    <t>33606_令和元年度</t>
  </si>
  <si>
    <t>33606_令和2年度</t>
  </si>
  <si>
    <t>33606_令和3年度</t>
  </si>
  <si>
    <t>33606_令和4年度</t>
  </si>
  <si>
    <t>33606_令和5年度</t>
  </si>
  <si>
    <t>33606_令和6年度</t>
  </si>
  <si>
    <t>46468_平成2年度</t>
  </si>
  <si>
    <t>46468</t>
  </si>
  <si>
    <t>大崎町</t>
  </si>
  <si>
    <t>46468_平成17年度</t>
  </si>
  <si>
    <t>46468_平成18年度</t>
  </si>
  <si>
    <t>46468_平成19年度</t>
  </si>
  <si>
    <t>46468_平成20年度</t>
  </si>
  <si>
    <t>46468_平成21年度</t>
  </si>
  <si>
    <t>46468_平成22年度</t>
  </si>
  <si>
    <t>46468_平成23年度</t>
  </si>
  <si>
    <t>46468_平成24年度</t>
  </si>
  <si>
    <t>46468_平成25年度</t>
  </si>
  <si>
    <t>46468_平成26年度</t>
  </si>
  <si>
    <t>46468_平成27年度</t>
  </si>
  <si>
    <t>46468_平成28年度</t>
  </si>
  <si>
    <t>46468_平成29年度</t>
  </si>
  <si>
    <t>46468_平成30年度</t>
  </si>
  <si>
    <t>46468_令和元年度</t>
  </si>
  <si>
    <t>46468_令和2年度</t>
  </si>
  <si>
    <t>46468_令和3年度</t>
  </si>
  <si>
    <t>46468_令和4年度</t>
  </si>
  <si>
    <t>46468_令和5年度</t>
  </si>
  <si>
    <t>46468_令和6年度</t>
  </si>
  <si>
    <t>02401_平成2年度</t>
  </si>
  <si>
    <t>02401_平成17年度</t>
  </si>
  <si>
    <t>02401_平成18年度</t>
  </si>
  <si>
    <t>02401_平成19年度</t>
  </si>
  <si>
    <t>02401_平成20年度</t>
  </si>
  <si>
    <t>02401_平成21年度</t>
  </si>
  <si>
    <t>02401_平成22年度</t>
  </si>
  <si>
    <t>02401_平成23年度</t>
  </si>
  <si>
    <t>02401_平成24年度</t>
  </si>
  <si>
    <t>02401_平成25年度</t>
  </si>
  <si>
    <t>02401_平成26年度</t>
  </si>
  <si>
    <t>02401_平成27年度</t>
  </si>
  <si>
    <t>02401_平成28年度</t>
  </si>
  <si>
    <t>02401_平成29年度</t>
  </si>
  <si>
    <t>02401_平成30年度</t>
  </si>
  <si>
    <t>02401_令和元年度</t>
  </si>
  <si>
    <t>02401_令和2年度</t>
  </si>
  <si>
    <t>02401_令和3年度</t>
  </si>
  <si>
    <t>02401_令和5年度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</si>
  <si>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</si>
  <si>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</si>
  <si>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</si>
  <si>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</si>
  <si>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</si>
  <si>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</si>
  <si>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</si>
  <si>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</si>
  <si>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</si>
  <si>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</si>
  <si>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</si>
  <si>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</si>
  <si>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</si>
  <si>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</si>
  <si>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</si>
  <si>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</si>
  <si>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</si>
  <si>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</si>
  <si>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</si>
  <si>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</si>
  <si>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</si>
  <si>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</si>
  <si>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</si>
  <si>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</si>
  <si>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</si>
  <si>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</si>
  <si>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</si>
  <si>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</si>
  <si>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</si>
  <si>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</si>
  <si>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</si>
  <si>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</si>
  <si>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</si>
  <si>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</si>
  <si>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</si>
  <si>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10429_令和7年度</t>
  </si>
  <si>
    <t>10429_令和8年度</t>
  </si>
  <si>
    <t>10429_令和9年度</t>
  </si>
  <si>
    <t>10429_令和10年度</t>
  </si>
  <si>
    <t>10429_令和11年度</t>
  </si>
  <si>
    <t>10429_令和12年度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</si>
</sst>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1.573824029453883</c:v>
                </c:pt>
                <c:pt idx="1">
                  <c:v>1.0080391943787139</c:v>
                </c:pt>
                <c:pt idx="2">
                  <c:v>0.96995158463032716</c:v>
                </c:pt>
                <c:pt idx="3">
                  <c:v>1.452580151667147</c:v>
                </c:pt>
                <c:pt idx="4">
                  <c:v>1.2714351345796231</c:v>
                </c:pt>
                <c:pt idx="5">
                  <c:v>1.1528947835569989</c:v>
                </c:pt>
                <c:pt idx="6">
                  <c:v>1.11012355876837</c:v>
                </c:pt>
                <c:pt idx="7">
                  <c:v>0.76427903980773626</c:v>
                </c:pt>
                <c:pt idx="8">
                  <c:v>1.1854035813357366</c:v>
                </c:pt>
                <c:pt idx="9">
                  <c:v>1.545902629179446</c:v>
                </c:pt>
                <c:pt idx="10">
                  <c:v>0.91416632117175345</c:v>
                </c:pt>
                <c:pt idx="11">
                  <c:v>1.038625080757112</c:v>
                </c:pt>
                <c:pt idx="12">
                  <c:v>1.322040274850548</c:v>
                </c:pt>
                <c:pt idx="13">
                  <c:v>1.1836556889159091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45.509179592105255</c:v>
                </c:pt>
                <c:pt idx="1">
                  <c:v>45.523208505118035</c:v>
                </c:pt>
                <c:pt idx="2">
                  <c:v>44.624255950405384</c:v>
                </c:pt>
                <c:pt idx="3">
                  <c:v>44.364184979543865</c:v>
                </c:pt>
                <c:pt idx="4">
                  <c:v>43.445291360129652</c:v>
                </c:pt>
                <c:pt idx="5">
                  <c:v>42.464613709788395</c:v>
                </c:pt>
                <c:pt idx="6">
                  <c:v>42.216147616972513</c:v>
                </c:pt>
                <c:pt idx="7">
                  <c:v>41.044261672019225</c:v>
                </c:pt>
                <c:pt idx="8">
                  <c:v>40.305102339895363</c:v>
                </c:pt>
                <c:pt idx="9">
                  <c:v>39.343856315263764</c:v>
                </c:pt>
                <c:pt idx="10">
                  <c:v>38.249518018906251</c:v>
                </c:pt>
                <c:pt idx="11">
                  <c:v>34.684334523039247</c:v>
                </c:pt>
                <c:pt idx="12">
                  <c:v>34.316939350529488</c:v>
                </c:pt>
                <c:pt idx="13">
                  <c:v>34.543967254571996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17.578032451096309</c:v>
                </c:pt>
                <c:pt idx="1">
                  <c:v>18.683234324991069</c:v>
                </c:pt>
                <c:pt idx="2">
                  <c:v>19.68455601965465</c:v>
                </c:pt>
                <c:pt idx="3">
                  <c:v>23.516124879485549</c:v>
                </c:pt>
                <c:pt idx="4">
                  <c:v>19.422630778681292</c:v>
                </c:pt>
                <c:pt idx="5">
                  <c:v>19.976803711854629</c:v>
                </c:pt>
                <c:pt idx="6">
                  <c:v>18.33579882971544</c:v>
                </c:pt>
                <c:pt idx="7">
                  <c:v>18.04936809077202</c:v>
                </c:pt>
                <c:pt idx="8">
                  <c:v>17.281780101725623</c:v>
                </c:pt>
                <c:pt idx="9">
                  <c:v>17.83308204060647</c:v>
                </c:pt>
                <c:pt idx="10">
                  <c:v>15.638730693546213</c:v>
                </c:pt>
                <c:pt idx="11">
                  <c:v>14.599865478858742</c:v>
                </c:pt>
                <c:pt idx="12">
                  <c:v>15.838605396173346</c:v>
                </c:pt>
                <c:pt idx="13">
                  <c:v>16.873059876464684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18.814220824741501</c:v>
                </c:pt>
                <c:pt idx="1">
                  <c:v>19.476915989062672</c:v>
                </c:pt>
                <c:pt idx="2">
                  <c:v>22.987936479454291</c:v>
                </c:pt>
                <c:pt idx="3">
                  <c:v>23.43276114659681</c:v>
                </c:pt>
                <c:pt idx="4">
                  <c:v>22.27496908513594</c:v>
                </c:pt>
                <c:pt idx="5">
                  <c:v>20.735327394758869</c:v>
                </c:pt>
                <c:pt idx="6">
                  <c:v>20.61450046163883</c:v>
                </c:pt>
                <c:pt idx="7">
                  <c:v>17.264287042465359</c:v>
                </c:pt>
                <c:pt idx="8">
                  <c:v>16.301681498255334</c:v>
                </c:pt>
                <c:pt idx="9">
                  <c:v>16.07546475882457</c:v>
                </c:pt>
                <c:pt idx="10">
                  <c:v>15.195943474944306</c:v>
                </c:pt>
                <c:pt idx="11">
                  <c:v>12.948573763430449</c:v>
                </c:pt>
                <c:pt idx="12">
                  <c:v>14.414403279464905</c:v>
                </c:pt>
                <c:pt idx="13">
                  <c:v>13.858713634530726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26.826253711322863</c:v>
                </c:pt>
                <c:pt idx="1">
                  <c:v>27.524845838948892</c:v>
                </c:pt>
                <c:pt idx="2">
                  <c:v>35.676616027888116</c:v>
                </c:pt>
                <c:pt idx="3">
                  <c:v>35.603101840452666</c:v>
                </c:pt>
                <c:pt idx="4">
                  <c:v>35.899681931776257</c:v>
                </c:pt>
                <c:pt idx="5">
                  <c:v>28.523155609591708</c:v>
                </c:pt>
                <c:pt idx="6">
                  <c:v>27.670429345175371</c:v>
                </c:pt>
                <c:pt idx="7">
                  <c:v>27.818771013085382</c:v>
                </c:pt>
                <c:pt idx="8">
                  <c:v>27.517819892470712</c:v>
                </c:pt>
                <c:pt idx="9">
                  <c:v>26.357878356884989</c:v>
                </c:pt>
                <c:pt idx="10">
                  <c:v>25.234907446039927</c:v>
                </c:pt>
                <c:pt idx="11">
                  <c:v>28.727919210890384</c:v>
                </c:pt>
                <c:pt idx="12">
                  <c:v>29.07720056124089</c:v>
                </c:pt>
                <c:pt idx="13">
                  <c:v>24.168289099106527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10418</c:v>
                </c:pt>
                <c:pt idx="1">
                  <c:v>10426</c:v>
                </c:pt>
                <c:pt idx="2">
                  <c:v>10470</c:v>
                </c:pt>
                <c:pt idx="3">
                  <c:v>10577</c:v>
                </c:pt>
                <c:pt idx="4">
                  <c:v>10600</c:v>
                </c:pt>
                <c:pt idx="5">
                  <c:v>10548</c:v>
                </c:pt>
                <c:pt idx="6">
                  <c:v>10495</c:v>
                </c:pt>
                <c:pt idx="7">
                  <c:v>10362</c:v>
                </c:pt>
                <c:pt idx="8">
                  <c:v>10268</c:v>
                </c:pt>
                <c:pt idx="9">
                  <c:v>10162</c:v>
                </c:pt>
                <c:pt idx="10">
                  <c:v>10036</c:v>
                </c:pt>
                <c:pt idx="11">
                  <c:v>9941</c:v>
                </c:pt>
                <c:pt idx="12">
                  <c:v>9831</c:v>
                </c:pt>
                <c:pt idx="13">
                  <c:v>9735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4819</c:v>
                </c:pt>
                <c:pt idx="1">
                  <c:v>4712</c:v>
                </c:pt>
                <c:pt idx="2">
                  <c:v>4715</c:v>
                </c:pt>
                <c:pt idx="3">
                  <c:v>4609</c:v>
                </c:pt>
                <c:pt idx="4">
                  <c:v>4572</c:v>
                </c:pt>
                <c:pt idx="5">
                  <c:v>4581</c:v>
                </c:pt>
                <c:pt idx="6">
                  <c:v>4591</c:v>
                </c:pt>
                <c:pt idx="7">
                  <c:v>4610</c:v>
                </c:pt>
                <c:pt idx="8">
                  <c:v>4590</c:v>
                </c:pt>
                <c:pt idx="9">
                  <c:v>4558</c:v>
                </c:pt>
                <c:pt idx="10">
                  <c:v>4440</c:v>
                </c:pt>
                <c:pt idx="11">
                  <c:v>4412</c:v>
                </c:pt>
                <c:pt idx="12">
                  <c:v>4347</c:v>
                </c:pt>
                <c:pt idx="13">
                  <c:v>4342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5703</c:v>
                </c:pt>
                <c:pt idx="1">
                  <c:v>5696</c:v>
                </c:pt>
                <c:pt idx="2">
                  <c:v>5655</c:v>
                </c:pt>
                <c:pt idx="3">
                  <c:v>5756</c:v>
                </c:pt>
                <c:pt idx="4">
                  <c:v>5758</c:v>
                </c:pt>
                <c:pt idx="5">
                  <c:v>5728</c:v>
                </c:pt>
                <c:pt idx="6">
                  <c:v>5706</c:v>
                </c:pt>
                <c:pt idx="7">
                  <c:v>5690</c:v>
                </c:pt>
                <c:pt idx="8">
                  <c:v>5666</c:v>
                </c:pt>
                <c:pt idx="9">
                  <c:v>5628</c:v>
                </c:pt>
                <c:pt idx="10">
                  <c:v>5638</c:v>
                </c:pt>
                <c:pt idx="11">
                  <c:v>5584</c:v>
                </c:pt>
                <c:pt idx="12">
                  <c:v>5543</c:v>
                </c:pt>
                <c:pt idx="13">
                  <c:v>5489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299</c:v>
                </c:pt>
                <c:pt idx="1">
                  <c:v>299</c:v>
                </c:pt>
                <c:pt idx="2">
                  <c:v>299</c:v>
                </c:pt>
                <c:pt idx="3">
                  <c:v>299</c:v>
                </c:pt>
                <c:pt idx="4">
                  <c:v>299</c:v>
                </c:pt>
                <c:pt idx="5">
                  <c:v>258</c:v>
                </c:pt>
                <c:pt idx="6">
                  <c:v>258</c:v>
                </c:pt>
                <c:pt idx="7">
                  <c:v>258</c:v>
                </c:pt>
                <c:pt idx="8">
                  <c:v>258</c:v>
                </c:pt>
                <c:pt idx="9">
                  <c:v>258</c:v>
                </c:pt>
                <c:pt idx="10">
                  <c:v>258</c:v>
                </c:pt>
                <c:pt idx="11">
                  <c:v>294</c:v>
                </c:pt>
                <c:pt idx="12">
                  <c:v>294</c:v>
                </c:pt>
                <c:pt idx="13">
                  <c:v>294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712</c:v>
                </c:pt>
                <c:pt idx="1">
                  <c:v>712</c:v>
                </c:pt>
                <c:pt idx="2">
                  <c:v>712</c:v>
                </c:pt>
                <c:pt idx="3">
                  <c:v>712</c:v>
                </c:pt>
                <c:pt idx="4">
                  <c:v>712</c:v>
                </c:pt>
                <c:pt idx="5">
                  <c:v>513</c:v>
                </c:pt>
                <c:pt idx="6">
                  <c:v>513</c:v>
                </c:pt>
                <c:pt idx="7">
                  <c:v>513</c:v>
                </c:pt>
                <c:pt idx="8">
                  <c:v>513</c:v>
                </c:pt>
                <c:pt idx="9">
                  <c:v>513</c:v>
                </c:pt>
                <c:pt idx="10">
                  <c:v>513</c:v>
                </c:pt>
                <c:pt idx="11">
                  <c:v>510</c:v>
                </c:pt>
                <c:pt idx="12">
                  <c:v>510</c:v>
                </c:pt>
                <c:pt idx="13">
                  <c:v>510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304.23770000000002</c:v>
                </c:pt>
                <c:pt idx="1">
                  <c:v>343.8852</c:v>
                </c:pt>
                <c:pt idx="2">
                  <c:v>362.37700000000001</c:v>
                </c:pt>
                <c:pt idx="3">
                  <c:v>344.63959999999997</c:v>
                </c:pt>
                <c:pt idx="4">
                  <c:v>345.01929999999999</c:v>
                </c:pt>
                <c:pt idx="5">
                  <c:v>376.1173</c:v>
                </c:pt>
                <c:pt idx="6">
                  <c:v>405.59969999999998</c:v>
                </c:pt>
                <c:pt idx="7">
                  <c:v>387.49770000000001</c:v>
                </c:pt>
                <c:pt idx="8">
                  <c:v>418.4529</c:v>
                </c:pt>
                <c:pt idx="9">
                  <c:v>403.6918</c:v>
                </c:pt>
                <c:pt idx="10">
                  <c:v>398.37880000000001</c:v>
                </c:pt>
                <c:pt idx="11">
                  <c:v>430.4273</c:v>
                </c:pt>
                <c:pt idx="12">
                  <c:v>464.31060000000002</c:v>
                </c:pt>
                <c:pt idx="13">
                  <c:v>434.87549999999999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33.243000000000002</c:v>
                </c:pt>
                <c:pt idx="2">
                  <c:v>31.670999999999999</c:v>
                </c:pt>
                <c:pt idx="3">
                  <c:v>33.488999999999997</c:v>
                </c:pt>
                <c:pt idx="4">
                  <c:v>30.542000000000002</c:v>
                </c:pt>
                <c:pt idx="5">
                  <c:v>30.548999999999999</c:v>
                </c:pt>
                <c:pt idx="6">
                  <c:v>30.847000000000001</c:v>
                </c:pt>
                <c:pt idx="7">
                  <c:v>30.216999999999999</c:v>
                </c:pt>
                <c:pt idx="8">
                  <c:v>31.344999999999999</c:v>
                </c:pt>
                <c:pt idx="9">
                  <c:v>31.645</c:v>
                </c:pt>
                <c:pt idx="10">
                  <c:v>30.03</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3.0859999999999999</c:v>
                </c:pt>
                <c:pt idx="2">
                  <c:v>0</c:v>
                </c:pt>
                <c:pt idx="3">
                  <c:v>3.109</c:v>
                </c:pt>
                <c:pt idx="4">
                  <c:v>3.5110000000000001</c:v>
                </c:pt>
                <c:pt idx="5">
                  <c:v>3.512</c:v>
                </c:pt>
                <c:pt idx="6">
                  <c:v>3.5459999999999998</c:v>
                </c:pt>
                <c:pt idx="7">
                  <c:v>3.4740000000000002</c:v>
                </c:pt>
                <c:pt idx="8">
                  <c:v>3.6040000000000001</c:v>
                </c:pt>
                <c:pt idx="9">
                  <c:v>3.6379999999999999</c:v>
                </c:pt>
                <c:pt idx="10">
                  <c:v>3.452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22.689</c:v>
                </c:pt>
                <c:pt idx="1">
                  <c:v>24.065999999999999</c:v>
                </c:pt>
                <c:pt idx="2">
                  <c:v>24.608000000000001</c:v>
                </c:pt>
                <c:pt idx="3">
                  <c:v>24.401</c:v>
                </c:pt>
                <c:pt idx="4">
                  <c:v>24.434000000000001</c:v>
                </c:pt>
                <c:pt idx="5">
                  <c:v>23.803000000000001</c:v>
                </c:pt>
                <c:pt idx="6">
                  <c:v>24.792000000000002</c:v>
                </c:pt>
                <c:pt idx="7">
                  <c:v>21.626999999999999</c:v>
                </c:pt>
                <c:pt idx="8">
                  <c:v>23.364999999999998</c:v>
                </c:pt>
                <c:pt idx="9">
                  <c:v>26.163</c:v>
                </c:pt>
                <c:pt idx="10">
                  <c:v>28.076000000000001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36.329000000000001</c:v>
                </c:pt>
                <c:pt idx="2">
                  <c:v>31.670999999999999</c:v>
                </c:pt>
                <c:pt idx="3">
                  <c:v>36.597999999999999</c:v>
                </c:pt>
                <c:pt idx="4">
                  <c:v>34.052999999999997</c:v>
                </c:pt>
                <c:pt idx="5">
                  <c:v>34.061</c:v>
                </c:pt>
                <c:pt idx="6">
                  <c:v>34.393000000000001</c:v>
                </c:pt>
                <c:pt idx="7">
                  <c:v>33.691000000000003</c:v>
                </c:pt>
                <c:pt idx="8">
                  <c:v>34.948999999999998</c:v>
                </c:pt>
                <c:pt idx="9">
                  <c:v>35.283000000000001</c:v>
                </c:pt>
                <c:pt idx="10">
                  <c:v>33.481999999999999</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22.689</c:v>
                </c:pt>
                <c:pt idx="1">
                  <c:v>24.065999999999999</c:v>
                </c:pt>
                <c:pt idx="2">
                  <c:v>24.608000000000001</c:v>
                </c:pt>
                <c:pt idx="3">
                  <c:v>24.401</c:v>
                </c:pt>
                <c:pt idx="4">
                  <c:v>24.434000000000001</c:v>
                </c:pt>
                <c:pt idx="5">
                  <c:v>23.803000000000001</c:v>
                </c:pt>
                <c:pt idx="6">
                  <c:v>24.792000000000002</c:v>
                </c:pt>
                <c:pt idx="7">
                  <c:v>21.626999999999999</c:v>
                </c:pt>
                <c:pt idx="8">
                  <c:v>23.364999999999998</c:v>
                </c:pt>
                <c:pt idx="9">
                  <c:v>26.163</c:v>
                </c:pt>
                <c:pt idx="10">
                  <c:v>28.076000000000001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22.987936479454291</c:v>
                </c:pt>
                <c:pt idx="1">
                  <c:v>23.43276114659681</c:v>
                </c:pt>
                <c:pt idx="2">
                  <c:v>22.27496908513594</c:v>
                </c:pt>
                <c:pt idx="3">
                  <c:v>20.735327394758869</c:v>
                </c:pt>
                <c:pt idx="4">
                  <c:v>20.61450046163883</c:v>
                </c:pt>
                <c:pt idx="5">
                  <c:v>17.264287042465359</c:v>
                </c:pt>
                <c:pt idx="6">
                  <c:v>16.301681498255334</c:v>
                </c:pt>
                <c:pt idx="7">
                  <c:v>16.07546475882457</c:v>
                </c:pt>
                <c:pt idx="8">
                  <c:v>15.195943474944306</c:v>
                </c:pt>
                <c:pt idx="9">
                  <c:v>12.948573763430449</c:v>
                </c:pt>
                <c:pt idx="10">
                  <c:v>14.414403279464905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35.676616027888116</c:v>
                </c:pt>
                <c:pt idx="1">
                  <c:v>35.603101840452666</c:v>
                </c:pt>
                <c:pt idx="2">
                  <c:v>35.899681931776257</c:v>
                </c:pt>
                <c:pt idx="3">
                  <c:v>28.523155609591708</c:v>
                </c:pt>
                <c:pt idx="4">
                  <c:v>27.670429345175371</c:v>
                </c:pt>
                <c:pt idx="5">
                  <c:v>27.818771013085382</c:v>
                </c:pt>
                <c:pt idx="6">
                  <c:v>27.517819892470712</c:v>
                </c:pt>
                <c:pt idx="7">
                  <c:v>26.357878356884989</c:v>
                </c:pt>
                <c:pt idx="8">
                  <c:v>25.234907446039927</c:v>
                </c:pt>
                <c:pt idx="9">
                  <c:v>28.727919210890384</c:v>
                </c:pt>
                <c:pt idx="10">
                  <c:v>29.07720056124089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0.63596278252018623</c:v>
                </c:pt>
                <c:pt idx="1">
                  <c:v>0.67595233999122861</c:v>
                </c:pt>
                <c:pt idx="2">
                  <c:v>0.68546568314351741</c:v>
                </c:pt>
                <c:pt idx="3">
                  <c:v>0.85548038001077564</c:v>
                </c:pt>
                <c:pt idx="4">
                  <c:v>0.88303653315955233</c:v>
                </c:pt>
                <c:pt idx="5">
                  <c:v>0.85564527594707751</c:v>
                </c:pt>
                <c:pt idx="6">
                  <c:v>0.90094346488485688</c:v>
                </c:pt>
                <c:pt idx="7">
                  <c:v>0.82051368881709597</c:v>
                </c:pt>
                <c:pt idx="8">
                  <c:v>0.92589996812794451</c:v>
                </c:pt>
                <c:pt idx="9">
                  <c:v>0.91071684683943077</c:v>
                </c:pt>
                <c:pt idx="10">
                  <c:v>0.9655675050583975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28.076000000000001</c:v>
                </c:pt>
                <c:pt idx="2">
                  <c:v>0</c:v>
                </c:pt>
                <c:pt idx="3">
                  <c:v>0</c:v>
                </c:pt>
                <c:pt idx="4">
                  <c:v>0</c:v>
                </c:pt>
                <c:pt idx="5">
                  <c:v>33.481999999999999</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28.076000000000001</c:v>
                </c:pt>
                <c:pt idx="4" formatCode="#,##0">
                  <c:v>0</c:v>
                </c:pt>
                <c:pt idx="5" formatCode="#,##0">
                  <c:v>33.481999999999999</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24.515000000000001</c:v>
                </c:pt>
                <c:pt idx="12">
                  <c:v>0</c:v>
                </c:pt>
                <c:pt idx="13">
                  <c:v>0</c:v>
                </c:pt>
                <c:pt idx="14">
                  <c:v>0</c:v>
                </c:pt>
                <c:pt idx="15">
                  <c:v>0</c:v>
                </c:pt>
                <c:pt idx="16">
                  <c:v>0</c:v>
                </c:pt>
                <c:pt idx="17">
                  <c:v>0</c:v>
                </c:pt>
                <c:pt idx="18">
                  <c:v>0</c:v>
                </c:pt>
                <c:pt idx="19">
                  <c:v>0</c:v>
                </c:pt>
                <c:pt idx="20">
                  <c:v>3.5609999999999999</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33.481999999999999</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17.819636770271629</c:v>
                </c:pt>
                <c:pt idx="2">
                  <c:v>1.914508202666465</c:v>
                </c:pt>
                <c:pt idx="3">
                  <c:v>15.48633556493191</c:v>
                </c:pt>
                <c:pt idx="4">
                  <c:v>16.27700051082088</c:v>
                </c:pt>
                <c:pt idx="5">
                  <c:v>19.678678811750139</c:v>
                </c:pt>
                <c:pt idx="7">
                  <c:v>47.411240179125642</c:v>
                </c:pt>
                <c:pt idx="8">
                  <c:v>1.0259339152014599</c:v>
                </c:pt>
                <c:pt idx="9">
                  <c:v>0</c:v>
                </c:pt>
                <c:pt idx="10">
                  <c:v>1.9697998136112469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35.220480537870003</c:v>
                </c:pt>
                <c:pt idx="4" formatCode="#,##0">
                  <c:v>16.27700051082088</c:v>
                </c:pt>
                <c:pt idx="5" formatCode="#,##0">
                  <c:v>19.678678811750139</c:v>
                </c:pt>
                <c:pt idx="6" formatCode="#,##0">
                  <c:v>48.437174094327105</c:v>
                </c:pt>
                <c:pt idx="10" formatCode="#,##0">
                  <c:v>1.9697998136112469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28.076000000000001</c:v>
                </c:pt>
                <c:pt idx="2" formatCode="#,##0_);[Red]\(#,##0\)">
                  <c:v>0</c:v>
                </c:pt>
                <c:pt idx="3" formatCode="#,##0_);[Red]\(#,##0\)">
                  <c:v>0</c:v>
                </c:pt>
                <c:pt idx="4" formatCode="#,##0_);[Red]\(#,##0\)">
                  <c:v>3.452</c:v>
                </c:pt>
                <c:pt idx="5" formatCode="#,##0_);[Red]\(#,##0\)">
                  <c:v>30.03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28.076000000000001</c:v>
                </c:pt>
                <c:pt idx="1">
                  <c:v>0</c:v>
                </c:pt>
                <c:pt idx="4" formatCode="#,##0_);[Red]\(#,##0\)">
                  <c:v>3.452</c:v>
                </c:pt>
                <c:pt idx="5" formatCode="#,##0_);[Red]\(#,##0\)">
                  <c:v>30.03</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東吾妻町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24.515000000000001</c:v>
                </c:pt>
                <c:pt idx="7">
                  <c:v>0</c:v>
                </c:pt>
                <c:pt idx="8">
                  <c:v>0</c:v>
                </c:pt>
                <c:pt idx="9">
                  <c:v>0</c:v>
                </c:pt>
                <c:pt idx="10">
                  <c:v>0</c:v>
                </c:pt>
                <c:pt idx="11">
                  <c:v>0</c:v>
                </c:pt>
                <c:pt idx="12">
                  <c:v>0</c:v>
                </c:pt>
                <c:pt idx="13">
                  <c:v>0</c:v>
                </c:pt>
                <c:pt idx="14">
                  <c:v>0</c:v>
                </c:pt>
                <c:pt idx="15">
                  <c:v>3.5609999999999999</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東吾妻町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東吾妻町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33.481999999999999</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東吾妻町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70,957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2267.3000000000034</c:v>
                </c:pt>
                <c:pt idx="1">
                  <c:v>54762.999999999978</c:v>
                </c:pt>
                <c:pt idx="2">
                  <c:v>0</c:v>
                </c:pt>
                <c:pt idx="3">
                  <c:v>207</c:v>
                </c:pt>
                <c:pt idx="4">
                  <c:v>0</c:v>
                </c:pt>
                <c:pt idx="5">
                  <c:v>13720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172,397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2721.0320760000036</c:v>
                </c:pt>
                <c:pt idx="1">
                  <c:v>72438.305879999971</c:v>
                </c:pt>
                <c:pt idx="2">
                  <c:v>0</c:v>
                </c:pt>
                <c:pt idx="3">
                  <c:v>1087.992</c:v>
                </c:pt>
                <c:pt idx="4">
                  <c:v>0</c:v>
                </c:pt>
                <c:pt idx="5">
                  <c:v>96149.759999999995</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東吾妻町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26.344363716000004</c:v>
                </c:pt>
                <c:pt idx="1">
                  <c:v>1.3423827600000002</c:v>
                </c:pt>
                <c:pt idx="2">
                  <c:v>4.1542120799999998</c:v>
                </c:pt>
                <c:pt idx="3">
                  <c:v>0.20044281599999997</c:v>
                </c:pt>
                <c:pt idx="4">
                  <c:v>1.6811034</c:v>
                </c:pt>
                <c:pt idx="5">
                  <c:v>11.718245169999999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557,950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東吾妻町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516763</c:v>
                </c:pt>
                <c:pt idx="1">
                  <c:v>21900</c:v>
                </c:pt>
                <c:pt idx="2">
                  <c:v>18379</c:v>
                </c:pt>
                <c:pt idx="3">
                  <c:v>908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13600</c:v>
                </c:pt>
                <c:pt idx="1">
                  <c:v>13600</c:v>
                </c:pt>
                <c:pt idx="2">
                  <c:v>13600</c:v>
                </c:pt>
                <c:pt idx="3">
                  <c:v>13600</c:v>
                </c:pt>
                <c:pt idx="4">
                  <c:v>13640</c:v>
                </c:pt>
                <c:pt idx="5">
                  <c:v>13720</c:v>
                </c:pt>
                <c:pt idx="6">
                  <c:v>13720</c:v>
                </c:pt>
                <c:pt idx="7">
                  <c:v>13720</c:v>
                </c:pt>
                <c:pt idx="8">
                  <c:v>13720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37</c:v>
                </c:pt>
                <c:pt idx="1">
                  <c:v>37</c:v>
                </c:pt>
                <c:pt idx="2">
                  <c:v>207</c:v>
                </c:pt>
                <c:pt idx="3">
                  <c:v>207</c:v>
                </c:pt>
                <c:pt idx="4">
                  <c:v>207</c:v>
                </c:pt>
                <c:pt idx="5">
                  <c:v>207</c:v>
                </c:pt>
                <c:pt idx="6">
                  <c:v>207</c:v>
                </c:pt>
                <c:pt idx="7">
                  <c:v>207</c:v>
                </c:pt>
                <c:pt idx="8">
                  <c:v>207</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4108.8</c:v>
                </c:pt>
                <c:pt idx="1">
                  <c:v>5158</c:v>
                </c:pt>
                <c:pt idx="2">
                  <c:v>8150.1000000000031</c:v>
                </c:pt>
                <c:pt idx="3">
                  <c:v>10353</c:v>
                </c:pt>
                <c:pt idx="4">
                  <c:v>13780.7</c:v>
                </c:pt>
                <c:pt idx="5">
                  <c:v>17221.5</c:v>
                </c:pt>
                <c:pt idx="6">
                  <c:v>19709.900000000001</c:v>
                </c:pt>
                <c:pt idx="7">
                  <c:v>52180.89999999998</c:v>
                </c:pt>
                <c:pt idx="8">
                  <c:v>54762.999999999978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1068.4000000000001</c:v>
                </c:pt>
                <c:pt idx="1">
                  <c:v>1268.8</c:v>
                </c:pt>
                <c:pt idx="2">
                  <c:v>1377.4</c:v>
                </c:pt>
                <c:pt idx="3">
                  <c:v>1473.3</c:v>
                </c:pt>
                <c:pt idx="4">
                  <c:v>1630.5</c:v>
                </c:pt>
                <c:pt idx="5">
                  <c:v>1787.9000000000019</c:v>
                </c:pt>
                <c:pt idx="6">
                  <c:v>1874.300000000002</c:v>
                </c:pt>
                <c:pt idx="7">
                  <c:v>2035.5000000000023</c:v>
                </c:pt>
                <c:pt idx="8">
                  <c:v>2267.3000000000034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1.2072530721723844</c:v>
                </c:pt>
                <c:pt idx="1">
                  <c:v>1.2605431840296044</c:v>
                </c:pt>
                <c:pt idx="2">
                  <c:v>1.2920795614818708</c:v>
                </c:pt>
                <c:pt idx="3">
                  <c:v>1.3687047837940325</c:v>
                </c:pt>
                <c:pt idx="4">
                  <c:v>1.4981877953177534</c:v>
                </c:pt>
                <c:pt idx="5">
                  <c:v>1.5072763617237601</c:v>
                </c:pt>
                <c:pt idx="6">
                  <c:v>1.4906578445282128</c:v>
                </c:pt>
                <c:pt idx="7">
                  <c:v>2.1365988688137603</c:v>
                </c:pt>
                <c:pt idx="8">
                  <c:v>2.1833787561417224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23.455804312531789</c:v>
                </c:pt>
                <c:pt idx="2">
                  <c:v>1.345693216743763</c:v>
                </c:pt>
                <c:pt idx="3">
                  <c:v>11.09818440250071</c:v>
                </c:pt>
                <c:pt idx="4">
                  <c:v>22.27496908513594</c:v>
                </c:pt>
                <c:pt idx="5">
                  <c:v>19.422630778681292</c:v>
                </c:pt>
                <c:pt idx="7">
                  <c:v>42.239405920712613</c:v>
                </c:pt>
                <c:pt idx="8">
                  <c:v>1.20588543941704</c:v>
                </c:pt>
                <c:pt idx="9">
                  <c:v>0</c:v>
                </c:pt>
                <c:pt idx="10">
                  <c:v>1.2714351345796231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35.899681931776257</c:v>
                </c:pt>
                <c:pt idx="4" formatCode="#,##0">
                  <c:v>22.27496908513594</c:v>
                </c:pt>
                <c:pt idx="5" formatCode="#,##0">
                  <c:v>19.422630778681292</c:v>
                </c:pt>
                <c:pt idx="6" formatCode="#,##0">
                  <c:v>43.445291360129652</c:v>
                </c:pt>
                <c:pt idx="10" formatCode="#,##0">
                  <c:v>1.2714351345796231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202</c:v>
                </c:pt>
                <c:pt idx="1">
                  <c:v>238</c:v>
                </c:pt>
                <c:pt idx="2">
                  <c:v>258</c:v>
                </c:pt>
                <c:pt idx="3">
                  <c:v>274</c:v>
                </c:pt>
                <c:pt idx="4">
                  <c:v>307</c:v>
                </c:pt>
                <c:pt idx="5">
                  <c:v>334</c:v>
                </c:pt>
                <c:pt idx="6">
                  <c:v>350</c:v>
                </c:pt>
                <c:pt idx="7">
                  <c:v>377</c:v>
                </c:pt>
                <c:pt idx="8">
                  <c:v>415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78958.856529613375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172397.08995599998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890038.92700000014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731787.88100000005</c:v>
                </c:pt>
                <c:pt idx="1">
                  <c:v>37288.410000000011</c:v>
                </c:pt>
                <c:pt idx="2">
                  <c:v>115394.78</c:v>
                </c:pt>
                <c:pt idx="3">
                  <c:v>5567.8559999999998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75159.337955999974</c:v>
                </c:pt>
                <c:pt idx="1">
                  <c:v>0</c:v>
                </c:pt>
                <c:pt idx="2">
                  <c:v>1087.992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排出量比較シート!$DN$21:$DN$50</c:f>
              <c:numCache>
                <c:formatCode>0.0%;;</c:formatCode>
                <c:ptCount val="30"/>
                <c:pt idx="0">
                  <c:v>1</c:v>
                </c:pt>
                <c:pt idx="1">
                  <c:v>0</c:v>
                </c:pt>
                <c:pt idx="2">
                  <c:v>0</c:v>
                </c:pt>
                <c:pt idx="3">
                  <c:v>1</c:v>
                </c:pt>
                <c:pt idx="4">
                  <c:v>0</c:v>
                </c:pt>
                <c:pt idx="5">
                  <c:v>1</c:v>
                </c:pt>
                <c:pt idx="6">
                  <c:v>1</c:v>
                </c:pt>
                <c:pt idx="7">
                  <c:v>0</c:v>
                </c:pt>
                <c:pt idx="8">
                  <c:v>0.26</c:v>
                </c:pt>
                <c:pt idx="9">
                  <c:v>0.49</c:v>
                </c:pt>
                <c:pt idx="10">
                  <c:v>0</c:v>
                </c:pt>
                <c:pt idx="11">
                  <c:v>0</c:v>
                </c:pt>
                <c:pt idx="12">
                  <c:v>0.47</c:v>
                </c:pt>
                <c:pt idx="13">
                  <c:v>1</c:v>
                </c:pt>
                <c:pt idx="14">
                  <c:v>1</c:v>
                </c:pt>
                <c:pt idx="15">
                  <c:v>1</c:v>
                </c:pt>
                <c:pt idx="16">
                  <c:v>0</c:v>
                </c:pt>
                <c:pt idx="17">
                  <c:v>0.55000000000000004</c:v>
                </c:pt>
                <c:pt idx="18">
                  <c:v>0</c:v>
                </c:pt>
                <c:pt idx="19">
                  <c:v>1</c:v>
                </c:pt>
                <c:pt idx="20">
                  <c:v>1</c:v>
                </c:pt>
                <c:pt idx="21">
                  <c:v>1</c:v>
                </c:pt>
                <c:pt idx="22">
                  <c:v>0</c:v>
                </c:pt>
                <c:pt idx="23">
                  <c:v>1</c:v>
                </c:pt>
                <c:pt idx="24">
                  <c:v>0.46</c:v>
                </c:pt>
                <c:pt idx="25">
                  <c:v>1</c:v>
                </c:pt>
                <c:pt idx="26">
                  <c:v>0</c:v>
                </c:pt>
                <c:pt idx="27">
                  <c:v>0.75</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排出量比較シート!$DO$21:$DO$50</c:f>
              <c:numCache>
                <c:formatCode>0.0%;;</c:formatCode>
                <c:ptCount val="30"/>
                <c:pt idx="0">
                  <c:v>0</c:v>
                </c:pt>
                <c:pt idx="1">
                  <c:v>0.65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0.05</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0.25</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排出量比較シート!$DQ$21:$DQ$50</c:f>
              <c:numCache>
                <c:formatCode>0.0%;;</c:formatCode>
                <c:ptCount val="30"/>
                <c:pt idx="0">
                  <c:v>0</c:v>
                </c:pt>
                <c:pt idx="1">
                  <c:v>0.35</c:v>
                </c:pt>
                <c:pt idx="2">
                  <c:v>0</c:v>
                </c:pt>
                <c:pt idx="3">
                  <c:v>0</c:v>
                </c:pt>
                <c:pt idx="4">
                  <c:v>1</c:v>
                </c:pt>
                <c:pt idx="5">
                  <c:v>0</c:v>
                </c:pt>
                <c:pt idx="6">
                  <c:v>0</c:v>
                </c:pt>
                <c:pt idx="7">
                  <c:v>0</c:v>
                </c:pt>
                <c:pt idx="8">
                  <c:v>0.69</c:v>
                </c:pt>
                <c:pt idx="9">
                  <c:v>0.51</c:v>
                </c:pt>
                <c:pt idx="10">
                  <c:v>0</c:v>
                </c:pt>
                <c:pt idx="11">
                  <c:v>0</c:v>
                </c:pt>
                <c:pt idx="12">
                  <c:v>0.53</c:v>
                </c:pt>
                <c:pt idx="13">
                  <c:v>0</c:v>
                </c:pt>
                <c:pt idx="14">
                  <c:v>0</c:v>
                </c:pt>
                <c:pt idx="15">
                  <c:v>0</c:v>
                </c:pt>
                <c:pt idx="16">
                  <c:v>1</c:v>
                </c:pt>
                <c:pt idx="17">
                  <c:v>0.45</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0.54</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排出量比較シート!$DF$21:$DF$50</c:f>
              <c:numCache>
                <c:formatCode>#,##0;;</c:formatCode>
                <c:ptCount val="30"/>
                <c:pt idx="0">
                  <c:v>3</c:v>
                </c:pt>
                <c:pt idx="1">
                  <c:v>0</c:v>
                </c:pt>
                <c:pt idx="2">
                  <c:v>0</c:v>
                </c:pt>
                <c:pt idx="3">
                  <c:v>1</c:v>
                </c:pt>
                <c:pt idx="4">
                  <c:v>0</c:v>
                </c:pt>
                <c:pt idx="5">
                  <c:v>4</c:v>
                </c:pt>
                <c:pt idx="6">
                  <c:v>3</c:v>
                </c:pt>
                <c:pt idx="7">
                  <c:v>0</c:v>
                </c:pt>
                <c:pt idx="8">
                  <c:v>3</c:v>
                </c:pt>
                <c:pt idx="9">
                  <c:v>1</c:v>
                </c:pt>
                <c:pt idx="10">
                  <c:v>0</c:v>
                </c:pt>
                <c:pt idx="11">
                  <c:v>0</c:v>
                </c:pt>
                <c:pt idx="12">
                  <c:v>1</c:v>
                </c:pt>
                <c:pt idx="13">
                  <c:v>3</c:v>
                </c:pt>
                <c:pt idx="14">
                  <c:v>1</c:v>
                </c:pt>
                <c:pt idx="15">
                  <c:v>1</c:v>
                </c:pt>
                <c:pt idx="16">
                  <c:v>0</c:v>
                </c:pt>
                <c:pt idx="17">
                  <c:v>1</c:v>
                </c:pt>
                <c:pt idx="18">
                  <c:v>0</c:v>
                </c:pt>
                <c:pt idx="19">
                  <c:v>2</c:v>
                </c:pt>
                <c:pt idx="20">
                  <c:v>2</c:v>
                </c:pt>
                <c:pt idx="21">
                  <c:v>1</c:v>
                </c:pt>
                <c:pt idx="22">
                  <c:v>0</c:v>
                </c:pt>
                <c:pt idx="23">
                  <c:v>2</c:v>
                </c:pt>
                <c:pt idx="24">
                  <c:v>2</c:v>
                </c:pt>
                <c:pt idx="25">
                  <c:v>1</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排出量比較シート!$DI$21:$DI$50</c:f>
              <c:numCache>
                <c:formatCode>#,##0;;</c:formatCode>
                <c:ptCount val="30"/>
                <c:pt idx="0">
                  <c:v>0</c:v>
                </c:pt>
                <c:pt idx="1">
                  <c:v>1</c:v>
                </c:pt>
                <c:pt idx="2">
                  <c:v>0</c:v>
                </c:pt>
                <c:pt idx="3">
                  <c:v>0</c:v>
                </c:pt>
                <c:pt idx="4">
                  <c:v>2</c:v>
                </c:pt>
                <c:pt idx="5">
                  <c:v>0</c:v>
                </c:pt>
                <c:pt idx="6">
                  <c:v>0</c:v>
                </c:pt>
                <c:pt idx="7">
                  <c:v>0</c:v>
                </c:pt>
                <c:pt idx="8">
                  <c:v>1</c:v>
                </c:pt>
                <c:pt idx="9">
                  <c:v>1</c:v>
                </c:pt>
                <c:pt idx="10">
                  <c:v>0</c:v>
                </c:pt>
                <c:pt idx="11">
                  <c:v>0</c:v>
                </c:pt>
                <c:pt idx="12">
                  <c:v>1</c:v>
                </c:pt>
                <c:pt idx="13">
                  <c:v>0</c:v>
                </c:pt>
                <c:pt idx="14">
                  <c:v>0</c:v>
                </c:pt>
                <c:pt idx="15">
                  <c:v>0</c:v>
                </c:pt>
                <c:pt idx="16">
                  <c:v>2</c:v>
                </c:pt>
                <c:pt idx="17">
                  <c:v>1</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排出量比較シート!$DL$21:$DL$50</c:f>
              <c:numCache>
                <c:formatCode>#,##0;;</c:formatCode>
                <c:ptCount val="30"/>
                <c:pt idx="0">
                  <c:v>3</c:v>
                </c:pt>
                <c:pt idx="1">
                  <c:v>2</c:v>
                </c:pt>
                <c:pt idx="2">
                  <c:v>0</c:v>
                </c:pt>
                <c:pt idx="3">
                  <c:v>1</c:v>
                </c:pt>
                <c:pt idx="4">
                  <c:v>2</c:v>
                </c:pt>
                <c:pt idx="5">
                  <c:v>4</c:v>
                </c:pt>
                <c:pt idx="6">
                  <c:v>3</c:v>
                </c:pt>
                <c:pt idx="7">
                  <c:v>0</c:v>
                </c:pt>
                <c:pt idx="8">
                  <c:v>5</c:v>
                </c:pt>
                <c:pt idx="9">
                  <c:v>2</c:v>
                </c:pt>
                <c:pt idx="10">
                  <c:v>0</c:v>
                </c:pt>
                <c:pt idx="11">
                  <c:v>0</c:v>
                </c:pt>
                <c:pt idx="12">
                  <c:v>2</c:v>
                </c:pt>
                <c:pt idx="13">
                  <c:v>3</c:v>
                </c:pt>
                <c:pt idx="14">
                  <c:v>1</c:v>
                </c:pt>
                <c:pt idx="15">
                  <c:v>1</c:v>
                </c:pt>
                <c:pt idx="16">
                  <c:v>2</c:v>
                </c:pt>
                <c:pt idx="17">
                  <c:v>2</c:v>
                </c:pt>
                <c:pt idx="18">
                  <c:v>0</c:v>
                </c:pt>
                <c:pt idx="19">
                  <c:v>2</c:v>
                </c:pt>
                <c:pt idx="20">
                  <c:v>2</c:v>
                </c:pt>
                <c:pt idx="21">
                  <c:v>1</c:v>
                </c:pt>
                <c:pt idx="22">
                  <c:v>0</c:v>
                </c:pt>
                <c:pt idx="23">
                  <c:v>2</c:v>
                </c:pt>
                <c:pt idx="24">
                  <c:v>3</c:v>
                </c:pt>
                <c:pt idx="25">
                  <c:v>1</c:v>
                </c:pt>
                <c:pt idx="26">
                  <c:v>1</c:v>
                </c:pt>
                <c:pt idx="27">
                  <c:v>2</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排出量比較シート!$CX$21:$CX$50</c:f>
              <c:numCache>
                <c:formatCode>[=0]#;[&lt;1]0.00;#,##0</c:formatCode>
                <c:ptCount val="30"/>
                <c:pt idx="0">
                  <c:v>85.210999999999999</c:v>
                </c:pt>
                <c:pt idx="1">
                  <c:v>0</c:v>
                </c:pt>
                <c:pt idx="2">
                  <c:v>0</c:v>
                </c:pt>
                <c:pt idx="3">
                  <c:v>7.5410000000000004</c:v>
                </c:pt>
                <c:pt idx="4">
                  <c:v>0</c:v>
                </c:pt>
                <c:pt idx="5">
                  <c:v>40.243000000000002</c:v>
                </c:pt>
                <c:pt idx="6">
                  <c:v>144.69</c:v>
                </c:pt>
                <c:pt idx="7">
                  <c:v>0</c:v>
                </c:pt>
                <c:pt idx="8">
                  <c:v>24.268999999999998</c:v>
                </c:pt>
                <c:pt idx="9">
                  <c:v>3.8940000000000001</c:v>
                </c:pt>
                <c:pt idx="10">
                  <c:v>0</c:v>
                </c:pt>
                <c:pt idx="11">
                  <c:v>0</c:v>
                </c:pt>
                <c:pt idx="12">
                  <c:v>4.37</c:v>
                </c:pt>
                <c:pt idx="13">
                  <c:v>13.489000000000001</c:v>
                </c:pt>
                <c:pt idx="14">
                  <c:v>15.247</c:v>
                </c:pt>
                <c:pt idx="15">
                  <c:v>4.1840000000000002</c:v>
                </c:pt>
                <c:pt idx="16">
                  <c:v>0</c:v>
                </c:pt>
                <c:pt idx="17">
                  <c:v>5.9050000000000002</c:v>
                </c:pt>
                <c:pt idx="18">
                  <c:v>0</c:v>
                </c:pt>
                <c:pt idx="19">
                  <c:v>12.494</c:v>
                </c:pt>
                <c:pt idx="20">
                  <c:v>8.282</c:v>
                </c:pt>
                <c:pt idx="21">
                  <c:v>5.4169999999999998</c:v>
                </c:pt>
                <c:pt idx="22">
                  <c:v>0</c:v>
                </c:pt>
                <c:pt idx="23">
                  <c:v>35.317</c:v>
                </c:pt>
                <c:pt idx="24">
                  <c:v>28.076000000000001</c:v>
                </c:pt>
                <c:pt idx="25">
                  <c:v>6.367</c:v>
                </c:pt>
                <c:pt idx="26">
                  <c:v>0</c:v>
                </c:pt>
                <c:pt idx="27">
                  <c:v>11.053000000000001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排出量比較シート!$CY$21:$CY$50</c:f>
              <c:numCache>
                <c:formatCode>[=0]#;[&lt;1]0.00;#,##0</c:formatCode>
                <c:ptCount val="30"/>
                <c:pt idx="0">
                  <c:v>0</c:v>
                </c:pt>
                <c:pt idx="1">
                  <c:v>9.1850000000000005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4.4050000000000002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3.621</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排出量比較シート!$DA$21:$DA$50</c:f>
              <c:numCache>
                <c:formatCode>[=0]#;[&lt;1]0.00;#,##0</c:formatCode>
                <c:ptCount val="30"/>
                <c:pt idx="0">
                  <c:v>0</c:v>
                </c:pt>
                <c:pt idx="1">
                  <c:v>4.8760000000000003</c:v>
                </c:pt>
                <c:pt idx="2">
                  <c:v>0</c:v>
                </c:pt>
                <c:pt idx="3">
                  <c:v>0</c:v>
                </c:pt>
                <c:pt idx="4">
                  <c:v>5.1310000000000002</c:v>
                </c:pt>
                <c:pt idx="5">
                  <c:v>0</c:v>
                </c:pt>
                <c:pt idx="6">
                  <c:v>0</c:v>
                </c:pt>
                <c:pt idx="7">
                  <c:v>0</c:v>
                </c:pt>
                <c:pt idx="8">
                  <c:v>63.634999999999998</c:v>
                </c:pt>
                <c:pt idx="9">
                  <c:v>3.9910000000000001</c:v>
                </c:pt>
                <c:pt idx="10">
                  <c:v>0</c:v>
                </c:pt>
                <c:pt idx="11">
                  <c:v>0</c:v>
                </c:pt>
                <c:pt idx="12">
                  <c:v>5</c:v>
                </c:pt>
                <c:pt idx="13">
                  <c:v>0</c:v>
                </c:pt>
                <c:pt idx="14">
                  <c:v>0</c:v>
                </c:pt>
                <c:pt idx="15">
                  <c:v>0</c:v>
                </c:pt>
                <c:pt idx="16">
                  <c:v>11.567</c:v>
                </c:pt>
                <c:pt idx="17">
                  <c:v>4.82</c:v>
                </c:pt>
                <c:pt idx="18">
                  <c:v>0</c:v>
                </c:pt>
                <c:pt idx="19">
                  <c:v>0</c:v>
                </c:pt>
                <c:pt idx="20">
                  <c:v>0</c:v>
                </c:pt>
                <c:pt idx="21">
                  <c:v>0</c:v>
                </c:pt>
                <c:pt idx="22">
                  <c:v>0</c:v>
                </c:pt>
                <c:pt idx="23">
                  <c:v>0</c:v>
                </c:pt>
                <c:pt idx="24">
                  <c:v>0</c:v>
                </c:pt>
                <c:pt idx="25">
                  <c:v>0</c:v>
                </c:pt>
                <c:pt idx="26">
                  <c:v>6.3159999999999998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33.481999999999999</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排出量比較シート!$DD$21:$DD$50</c:f>
              <c:numCache>
                <c:formatCode>[=0]#;[&lt;1]0.00;#,##0</c:formatCode>
                <c:ptCount val="30"/>
                <c:pt idx="0">
                  <c:v>85.210999999999999</c:v>
                </c:pt>
                <c:pt idx="1">
                  <c:v>14.061</c:v>
                </c:pt>
                <c:pt idx="2">
                  <c:v>0</c:v>
                </c:pt>
                <c:pt idx="3">
                  <c:v>7.5410000000000004</c:v>
                </c:pt>
                <c:pt idx="4">
                  <c:v>5.1310000000000002</c:v>
                </c:pt>
                <c:pt idx="5">
                  <c:v>40.243000000000002</c:v>
                </c:pt>
                <c:pt idx="6">
                  <c:v>144.69</c:v>
                </c:pt>
                <c:pt idx="7">
                  <c:v>0</c:v>
                </c:pt>
                <c:pt idx="8">
                  <c:v>92.308999999999997</c:v>
                </c:pt>
                <c:pt idx="9">
                  <c:v>7.8849999999999998</c:v>
                </c:pt>
                <c:pt idx="10">
                  <c:v>0</c:v>
                </c:pt>
                <c:pt idx="11">
                  <c:v>0</c:v>
                </c:pt>
                <c:pt idx="12">
                  <c:v>9.370000000000001</c:v>
                </c:pt>
                <c:pt idx="13">
                  <c:v>13.489000000000001</c:v>
                </c:pt>
                <c:pt idx="14">
                  <c:v>15.247</c:v>
                </c:pt>
                <c:pt idx="15">
                  <c:v>4.1840000000000002</c:v>
                </c:pt>
                <c:pt idx="16">
                  <c:v>11.567</c:v>
                </c:pt>
                <c:pt idx="17">
                  <c:v>10.725000000000001</c:v>
                </c:pt>
                <c:pt idx="18">
                  <c:v>0</c:v>
                </c:pt>
                <c:pt idx="19">
                  <c:v>12.494</c:v>
                </c:pt>
                <c:pt idx="20">
                  <c:v>8.282</c:v>
                </c:pt>
                <c:pt idx="21">
                  <c:v>5.4169999999999998</c:v>
                </c:pt>
                <c:pt idx="22">
                  <c:v>0</c:v>
                </c:pt>
                <c:pt idx="23">
                  <c:v>35.317</c:v>
                </c:pt>
                <c:pt idx="24">
                  <c:v>61.558</c:v>
                </c:pt>
                <c:pt idx="25">
                  <c:v>6.367</c:v>
                </c:pt>
                <c:pt idx="26">
                  <c:v>6.3159999999999998</c:v>
                </c:pt>
                <c:pt idx="27">
                  <c:v>14.674000000000001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排出量比較シート!$CU$21:$CU$50</c:f>
              <c:numCache>
                <c:formatCode>\(0%\);;</c:formatCode>
                <c:ptCount val="30"/>
                <c:pt idx="0">
                  <c:v>0</c:v>
                </c:pt>
                <c:pt idx="1">
                  <c:v>0.16555698911770111</c:v>
                </c:pt>
                <c:pt idx="2">
                  <c:v>0</c:v>
                </c:pt>
                <c:pt idx="3">
                  <c:v>0</c:v>
                </c:pt>
                <c:pt idx="4">
                  <c:v>0.38938133336755926</c:v>
                </c:pt>
                <c:pt idx="5">
                  <c:v>0</c:v>
                </c:pt>
                <c:pt idx="6">
                  <c:v>0</c:v>
                </c:pt>
                <c:pt idx="7">
                  <c:v>0</c:v>
                </c:pt>
                <c:pt idx="8">
                  <c:v>1</c:v>
                </c:pt>
                <c:pt idx="9">
                  <c:v>0.21643537659837217</c:v>
                </c:pt>
                <c:pt idx="10">
                  <c:v>0</c:v>
                </c:pt>
                <c:pt idx="11">
                  <c:v>0</c:v>
                </c:pt>
                <c:pt idx="12">
                  <c:v>0.1582755412198262</c:v>
                </c:pt>
                <c:pt idx="13">
                  <c:v>0</c:v>
                </c:pt>
                <c:pt idx="14">
                  <c:v>0</c:v>
                </c:pt>
                <c:pt idx="15">
                  <c:v>0</c:v>
                </c:pt>
                <c:pt idx="16">
                  <c:v>0.35102719207925481</c:v>
                </c:pt>
                <c:pt idx="17">
                  <c:v>0.44403138430136657</c:v>
                </c:pt>
                <c:pt idx="18">
                  <c:v>0</c:v>
                </c:pt>
                <c:pt idx="19">
                  <c:v>0</c:v>
                </c:pt>
                <c:pt idx="20">
                  <c:v>0</c:v>
                </c:pt>
                <c:pt idx="21">
                  <c:v>0</c:v>
                </c:pt>
                <c:pt idx="22">
                  <c:v>0</c:v>
                </c:pt>
                <c:pt idx="23">
                  <c:v>0</c:v>
                </c:pt>
                <c:pt idx="24">
                  <c:v>0</c:v>
                </c:pt>
                <c:pt idx="25">
                  <c:v>0</c:v>
                </c:pt>
                <c:pt idx="26">
                  <c:v>0.3643527949755328</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排出量比較シート!$CM$21:$CM$50</c:f>
              <c:numCache>
                <c:formatCode>\(0%\);;</c:formatCode>
                <c:ptCount val="30"/>
                <c:pt idx="0">
                  <c:v>1</c:v>
                </c:pt>
                <c:pt idx="1">
                  <c:v>0.60704555824635043</c:v>
                </c:pt>
                <c:pt idx="2">
                  <c:v>0</c:v>
                </c:pt>
                <c:pt idx="3">
                  <c:v>4.6640784256955663E-2</c:v>
                </c:pt>
                <c:pt idx="4">
                  <c:v>0</c:v>
                </c:pt>
                <c:pt idx="5">
                  <c:v>0.35299169739792274</c:v>
                </c:pt>
                <c:pt idx="6">
                  <c:v>1</c:v>
                </c:pt>
                <c:pt idx="7">
                  <c:v>0</c:v>
                </c:pt>
                <c:pt idx="8">
                  <c:v>0.20391732301458998</c:v>
                </c:pt>
                <c:pt idx="9">
                  <c:v>0.34632225031407271</c:v>
                </c:pt>
                <c:pt idx="10">
                  <c:v>0</c:v>
                </c:pt>
                <c:pt idx="11">
                  <c:v>0</c:v>
                </c:pt>
                <c:pt idx="12">
                  <c:v>8.9808375271931987E-2</c:v>
                </c:pt>
                <c:pt idx="13">
                  <c:v>0.36110912264760825</c:v>
                </c:pt>
                <c:pt idx="14">
                  <c:v>0.3965304133822149</c:v>
                </c:pt>
                <c:pt idx="15">
                  <c:v>9.5007410664539993E-2</c:v>
                </c:pt>
                <c:pt idx="16">
                  <c:v>0</c:v>
                </c:pt>
                <c:pt idx="17">
                  <c:v>0.28598217390553521</c:v>
                </c:pt>
                <c:pt idx="18">
                  <c:v>0</c:v>
                </c:pt>
                <c:pt idx="19">
                  <c:v>0.78668119030897665</c:v>
                </c:pt>
                <c:pt idx="20">
                  <c:v>0.32925123372421089</c:v>
                </c:pt>
                <c:pt idx="21">
                  <c:v>0.26036573336768448</c:v>
                </c:pt>
                <c:pt idx="22">
                  <c:v>0</c:v>
                </c:pt>
                <c:pt idx="23">
                  <c:v>0.7295732609361838</c:v>
                </c:pt>
                <c:pt idx="24">
                  <c:v>0.9655675050583975</c:v>
                </c:pt>
                <c:pt idx="25">
                  <c:v>0.13192317106431944</c:v>
                </c:pt>
                <c:pt idx="26">
                  <c:v>0</c:v>
                </c:pt>
                <c:pt idx="27">
                  <c:v>0.30917659681174159</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排出量比較シート!$BV$21:$BV$50</c:f>
              <c:numCache>
                <c:formatCode>0%</c:formatCode>
                <c:ptCount val="30"/>
                <c:pt idx="0">
                  <c:v>0.5242135339238756</c:v>
                </c:pt>
                <c:pt idx="1">
                  <c:v>0.10752982623456747</c:v>
                </c:pt>
                <c:pt idx="2">
                  <c:v>8.5273276643756474E-2</c:v>
                </c:pt>
                <c:pt idx="3">
                  <c:v>0.70712960472621977</c:v>
                </c:pt>
                <c:pt idx="4">
                  <c:v>0.18093752217756304</c:v>
                </c:pt>
                <c:pt idx="5">
                  <c:v>0.67260601435082301</c:v>
                </c:pt>
                <c:pt idx="6">
                  <c:v>0.37952468535640299</c:v>
                </c:pt>
                <c:pt idx="7">
                  <c:v>0.37816526429051128</c:v>
                </c:pt>
                <c:pt idx="8">
                  <c:v>0.6814036120976581</c:v>
                </c:pt>
                <c:pt idx="9">
                  <c:v>0.13814723439745885</c:v>
                </c:pt>
                <c:pt idx="10">
                  <c:v>0.16813812424281255</c:v>
                </c:pt>
                <c:pt idx="11">
                  <c:v>0.18743988390010677</c:v>
                </c:pt>
                <c:pt idx="12">
                  <c:v>0.39991622934088883</c:v>
                </c:pt>
                <c:pt idx="13">
                  <c:v>0.39267073211140491</c:v>
                </c:pt>
                <c:pt idx="14">
                  <c:v>0.20929555976101993</c:v>
                </c:pt>
                <c:pt idx="15">
                  <c:v>0.41119916591129951</c:v>
                </c:pt>
                <c:pt idx="16">
                  <c:v>0.68697838792965082</c:v>
                </c:pt>
                <c:pt idx="17">
                  <c:v>0.25679392544210911</c:v>
                </c:pt>
                <c:pt idx="18">
                  <c:v>0.2082965238620825</c:v>
                </c:pt>
                <c:pt idx="19">
                  <c:v>0.21035203377562897</c:v>
                </c:pt>
                <c:pt idx="20">
                  <c:v>0.33168122922209065</c:v>
                </c:pt>
                <c:pt idx="21">
                  <c:v>0.25158128925230894</c:v>
                </c:pt>
                <c:pt idx="22">
                  <c:v>0.19449259283495732</c:v>
                </c:pt>
                <c:pt idx="23">
                  <c:v>0.46651394610170249</c:v>
                </c:pt>
                <c:pt idx="24">
                  <c:v>0.30617509646643082</c:v>
                </c:pt>
                <c:pt idx="25">
                  <c:v>0.4793262051968436</c:v>
                </c:pt>
                <c:pt idx="26">
                  <c:v>0.60628283648998404</c:v>
                </c:pt>
                <c:pt idx="27">
                  <c:v>0.46078803310582012</c:v>
                </c:pt>
                <c:pt idx="28">
                  <c:v>0.23335096882854064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排出量比較シート!$BZ$21:$BZ$50</c:f>
              <c:numCache>
                <c:formatCode>0%</c:formatCode>
                <c:ptCount val="30"/>
                <c:pt idx="0">
                  <c:v>0.11040645717642594</c:v>
                </c:pt>
                <c:pt idx="1">
                  <c:v>0.20930868367673217</c:v>
                </c:pt>
                <c:pt idx="2">
                  <c:v>0.23344396565793846</c:v>
                </c:pt>
                <c:pt idx="3">
                  <c:v>7.5814753944260987E-2</c:v>
                </c:pt>
                <c:pt idx="4">
                  <c:v>0.23770218901343604</c:v>
                </c:pt>
                <c:pt idx="5">
                  <c:v>6.2461011685116419E-2</c:v>
                </c:pt>
                <c:pt idx="6">
                  <c:v>0.11995975962112564</c:v>
                </c:pt>
                <c:pt idx="7">
                  <c:v>0.11342530471198996</c:v>
                </c:pt>
                <c:pt idx="8">
                  <c:v>6.0156494629732403E-2</c:v>
                </c:pt>
                <c:pt idx="9">
                  <c:v>0.22655837566581052</c:v>
                </c:pt>
                <c:pt idx="10">
                  <c:v>0.15599251812290288</c:v>
                </c:pt>
                <c:pt idx="11">
                  <c:v>0.16830334490296767</c:v>
                </c:pt>
                <c:pt idx="12">
                  <c:v>0.25963344068528721</c:v>
                </c:pt>
                <c:pt idx="13">
                  <c:v>0.1204414667761733</c:v>
                </c:pt>
                <c:pt idx="14">
                  <c:v>9.6741935533478443E-2</c:v>
                </c:pt>
                <c:pt idx="15">
                  <c:v>9.0908901265649641E-2</c:v>
                </c:pt>
                <c:pt idx="16">
                  <c:v>0.10725388752006632</c:v>
                </c:pt>
                <c:pt idx="17">
                  <c:v>0.13500105992540257</c:v>
                </c:pt>
                <c:pt idx="18">
                  <c:v>0.18758632215786389</c:v>
                </c:pt>
                <c:pt idx="19">
                  <c:v>0.14677414782218584</c:v>
                </c:pt>
                <c:pt idx="20">
                  <c:v>0.11080216255172959</c:v>
                </c:pt>
                <c:pt idx="21">
                  <c:v>0.12783265696603346</c:v>
                </c:pt>
                <c:pt idx="22">
                  <c:v>0.14091756002244868</c:v>
                </c:pt>
                <c:pt idx="23">
                  <c:v>0.11157104443038905</c:v>
                </c:pt>
                <c:pt idx="24">
                  <c:v>0.1517797872357442</c:v>
                </c:pt>
                <c:pt idx="25">
                  <c:v>0.14221630404138211</c:v>
                </c:pt>
                <c:pt idx="26">
                  <c:v>0.10219076902458733</c:v>
                </c:pt>
                <c:pt idx="27">
                  <c:v>7.9114987102332265E-2</c:v>
                </c:pt>
                <c:pt idx="28">
                  <c:v>0.18136003936792186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排出量比較シート!$CA$21:$CA$50</c:f>
              <c:numCache>
                <c:formatCode>0%</c:formatCode>
                <c:ptCount val="30"/>
                <c:pt idx="0">
                  <c:v>0.14292344745525098</c:v>
                </c:pt>
                <c:pt idx="1">
                  <c:v>0.15262402119463822</c:v>
                </c:pt>
                <c:pt idx="2">
                  <c:v>0.28029756789444449</c:v>
                </c:pt>
                <c:pt idx="3">
                  <c:v>8.5208593419031281E-2</c:v>
                </c:pt>
                <c:pt idx="4">
                  <c:v>0.21127247814715194</c:v>
                </c:pt>
                <c:pt idx="5">
                  <c:v>7.4001877342932995E-2</c:v>
                </c:pt>
                <c:pt idx="6">
                  <c:v>0.15321684512610456</c:v>
                </c:pt>
                <c:pt idx="7">
                  <c:v>0.160460589353973</c:v>
                </c:pt>
                <c:pt idx="8">
                  <c:v>9.3060453945483471E-2</c:v>
                </c:pt>
                <c:pt idx="9">
                  <c:v>0.24772394864393044</c:v>
                </c:pt>
                <c:pt idx="10">
                  <c:v>0.22246683080933383</c:v>
                </c:pt>
                <c:pt idx="11">
                  <c:v>0.24127417765644704</c:v>
                </c:pt>
                <c:pt idx="12">
                  <c:v>0.13341716680796578</c:v>
                </c:pt>
                <c:pt idx="13">
                  <c:v>0.14181318795588652</c:v>
                </c:pt>
                <c:pt idx="14">
                  <c:v>0.12185052215027803</c:v>
                </c:pt>
                <c:pt idx="15">
                  <c:v>0.25802015943910367</c:v>
                </c:pt>
                <c:pt idx="16">
                  <c:v>5.498121637018695E-2</c:v>
                </c:pt>
                <c:pt idx="17">
                  <c:v>0.22569783860539755</c:v>
                </c:pt>
                <c:pt idx="18">
                  <c:v>0.26151955267130844</c:v>
                </c:pt>
                <c:pt idx="19">
                  <c:v>0.25955337422482572</c:v>
                </c:pt>
                <c:pt idx="20">
                  <c:v>0.1914407267511167</c:v>
                </c:pt>
                <c:pt idx="21">
                  <c:v>0.24984020852269884</c:v>
                </c:pt>
                <c:pt idx="22">
                  <c:v>0.31147840229431822</c:v>
                </c:pt>
                <c:pt idx="23">
                  <c:v>0.17888515210368672</c:v>
                </c:pt>
                <c:pt idx="24">
                  <c:v>0.16677625223424036</c:v>
                </c:pt>
                <c:pt idx="25">
                  <c:v>0.13274447809509271</c:v>
                </c:pt>
                <c:pt idx="26">
                  <c:v>0.10556590150368184</c:v>
                </c:pt>
                <c:pt idx="27">
                  <c:v>0.11761525159643763</c:v>
                </c:pt>
                <c:pt idx="28">
                  <c:v>0.33940822165019385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排出量比較シート!$CB$21:$CB$50</c:f>
              <c:numCache>
                <c:formatCode>0%</c:formatCode>
                <c:ptCount val="30"/>
                <c:pt idx="0">
                  <c:v>0.21248000332785749</c:v>
                </c:pt>
                <c:pt idx="1">
                  <c:v>0.51129453607289077</c:v>
                </c:pt>
                <c:pt idx="2">
                  <c:v>0.37221760406577487</c:v>
                </c:pt>
                <c:pt idx="3">
                  <c:v>0.12235786589756203</c:v>
                </c:pt>
                <c:pt idx="4">
                  <c:v>0.37008781066184909</c:v>
                </c:pt>
                <c:pt idx="5">
                  <c:v>0.18188829218392105</c:v>
                </c:pt>
                <c:pt idx="6">
                  <c:v>0.3196189332256707</c:v>
                </c:pt>
                <c:pt idx="7">
                  <c:v>0.32002891975761244</c:v>
                </c:pt>
                <c:pt idx="8">
                  <c:v>0.15838208810773061</c:v>
                </c:pt>
                <c:pt idx="9">
                  <c:v>0.36112046005654569</c:v>
                </c:pt>
                <c:pt idx="10">
                  <c:v>0.42507719968309138</c:v>
                </c:pt>
                <c:pt idx="11">
                  <c:v>0.39135604236201166</c:v>
                </c:pt>
                <c:pt idx="12">
                  <c:v>0.20703316316585818</c:v>
                </c:pt>
                <c:pt idx="13">
                  <c:v>0.34507461315653526</c:v>
                </c:pt>
                <c:pt idx="14">
                  <c:v>0.56216162442323081</c:v>
                </c:pt>
                <c:pt idx="15">
                  <c:v>0.21776241310524244</c:v>
                </c:pt>
                <c:pt idx="16">
                  <c:v>0.1460589864936323</c:v>
                </c:pt>
                <c:pt idx="17">
                  <c:v>0.36980611545133146</c:v>
                </c:pt>
                <c:pt idx="18">
                  <c:v>0.32777168792045464</c:v>
                </c:pt>
                <c:pt idx="19">
                  <c:v>0.3655843460382372</c:v>
                </c:pt>
                <c:pt idx="20">
                  <c:v>0.3660758814750632</c:v>
                </c:pt>
                <c:pt idx="21">
                  <c:v>0.34316193537568634</c:v>
                </c:pt>
                <c:pt idx="22">
                  <c:v>0.33777061315802709</c:v>
                </c:pt>
                <c:pt idx="23">
                  <c:v>0.22953770207517746</c:v>
                </c:pt>
                <c:pt idx="24">
                  <c:v>0.36134813576539943</c:v>
                </c:pt>
                <c:pt idx="25">
                  <c:v>0.22556027545550025</c:v>
                </c:pt>
                <c:pt idx="26">
                  <c:v>0.1779621140772894</c:v>
                </c:pt>
                <c:pt idx="27">
                  <c:v>0.34248172819540995</c:v>
                </c:pt>
                <c:pt idx="28">
                  <c:v>0.22492800587674464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排出量比較シート!$CH$21:$CH$50</c:f>
              <c:numCache>
                <c:formatCode>0%</c:formatCode>
                <c:ptCount val="30"/>
                <c:pt idx="0">
                  <c:v>9.9765581165899807E-3</c:v>
                </c:pt>
                <c:pt idx="1">
                  <c:v>1.9242932821171475E-2</c:v>
                </c:pt>
                <c:pt idx="2">
                  <c:v>2.8767585738085726E-2</c:v>
                </c:pt>
                <c:pt idx="3">
                  <c:v>9.4891820129258831E-3</c:v>
                </c:pt>
                <c:pt idx="4">
                  <c:v>0</c:v>
                </c:pt>
                <c:pt idx="5">
                  <c:v>9.0428044372064462E-3</c:v>
                </c:pt>
                <c:pt idx="6">
                  <c:v>2.7679776670696172E-2</c:v>
                </c:pt>
                <c:pt idx="7">
                  <c:v>2.7919921885913277E-2</c:v>
                </c:pt>
                <c:pt idx="8">
                  <c:v>6.9973512193955163E-3</c:v>
                </c:pt>
                <c:pt idx="9">
                  <c:v>2.6449981236254406E-2</c:v>
                </c:pt>
                <c:pt idx="10">
                  <c:v>2.832532714185939E-2</c:v>
                </c:pt>
                <c:pt idx="11">
                  <c:v>1.1626551178466919E-2</c:v>
                </c:pt>
                <c:pt idx="12">
                  <c:v>0</c:v>
                </c:pt>
                <c:pt idx="13">
                  <c:v>0</c:v>
                </c:pt>
                <c:pt idx="14">
                  <c:v>9.9503581319927373E-3</c:v>
                </c:pt>
                <c:pt idx="15">
                  <c:v>2.2109360278704707E-2</c:v>
                </c:pt>
                <c:pt idx="16">
                  <c:v>4.7275216864636023E-3</c:v>
                </c:pt>
                <c:pt idx="17">
                  <c:v>1.270106057575947E-2</c:v>
                </c:pt>
                <c:pt idx="18">
                  <c:v>1.4825913388290531E-2</c:v>
                </c:pt>
                <c:pt idx="19">
                  <c:v>1.7736098139122268E-2</c:v>
                </c:pt>
                <c:pt idx="20">
                  <c:v>0</c:v>
                </c:pt>
                <c:pt idx="21">
                  <c:v>2.7583909883272442E-2</c:v>
                </c:pt>
                <c:pt idx="22">
                  <c:v>1.5340831690248597E-2</c:v>
                </c:pt>
                <c:pt idx="23">
                  <c:v>1.3492155289044183E-2</c:v>
                </c:pt>
                <c:pt idx="24">
                  <c:v>1.3920728298185222E-2</c:v>
                </c:pt>
                <c:pt idx="25">
                  <c:v>2.0152737211181264E-2</c:v>
                </c:pt>
                <c:pt idx="26">
                  <c:v>7.9983789044574156E-3</c:v>
                </c:pt>
                <c:pt idx="27">
                  <c:v>0</c:v>
                </c:pt>
                <c:pt idx="28">
                  <c:v>2.095276427659911E-2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排出量比較シート!$BW$21:$BW$50</c15:sqref>
                        </c15:formulaRef>
                      </c:ext>
                    </c:extLst>
                    <c:numCache>
                      <c:formatCode>0%</c:formatCode>
                      <c:ptCount val="30"/>
                      <c:pt idx="0">
                        <c:v>0.4745300926571826</c:v>
                      </c:pt>
                      <c:pt idx="1">
                        <c:v>7.7090621548423069E-2</c:v>
                      </c:pt>
                      <c:pt idx="2">
                        <c:v>3.5908521862379222E-2</c:v>
                      </c:pt>
                      <c:pt idx="3">
                        <c:v>0.67755540765228239</c:v>
                      </c:pt>
                      <c:pt idx="4">
                        <c:v>0.17146673444935795</c:v>
                      </c:pt>
                      <c:pt idx="5">
                        <c:v>0.57336320016878439</c:v>
                      </c:pt>
                      <c:pt idx="6">
                        <c:v>0.32131037830114667</c:v>
                      </c:pt>
                      <c:pt idx="7">
                        <c:v>0.36521094539687832</c:v>
                      </c:pt>
                      <c:pt idx="8">
                        <c:v>0.63708206962513192</c:v>
                      </c:pt>
                      <c:pt idx="9">
                        <c:v>6.6731267763822516E-2</c:v>
                      </c:pt>
                      <c:pt idx="10">
                        <c:v>0.10955426713613924</c:v>
                      </c:pt>
                      <c:pt idx="11">
                        <c:v>0.14565080550048315</c:v>
                      </c:pt>
                      <c:pt idx="12">
                        <c:v>0.39216267742679833</c:v>
                      </c:pt>
                      <c:pt idx="13">
                        <c:v>0.18264110331935976</c:v>
                      </c:pt>
                      <c:pt idx="14">
                        <c:v>0.17011625448291576</c:v>
                      </c:pt>
                      <c:pt idx="15">
                        <c:v>0.29007563349097859</c:v>
                      </c:pt>
                      <c:pt idx="16">
                        <c:v>0.68048610285979239</c:v>
                      </c:pt>
                      <c:pt idx="17">
                        <c:v>0.19239872464927582</c:v>
                      </c:pt>
                      <c:pt idx="18">
                        <c:v>0.10002604916863497</c:v>
                      </c:pt>
                      <c:pt idx="19">
                        <c:v>0.15160989822071788</c:v>
                      </c:pt>
                      <c:pt idx="20">
                        <c:v>0.3167780850526466</c:v>
                      </c:pt>
                      <c:pt idx="21">
                        <c:v>8.1640079590325418E-2</c:v>
                      </c:pt>
                      <c:pt idx="22">
                        <c:v>0.13468819616696281</c:v>
                      </c:pt>
                      <c:pt idx="23">
                        <c:v>0.45381672862146666</c:v>
                      </c:pt>
                      <c:pt idx="24">
                        <c:v>0.23937971959959556</c:v>
                      </c:pt>
                      <c:pt idx="25">
                        <c:v>0.44943352495263111</c:v>
                      </c:pt>
                      <c:pt idx="26">
                        <c:v>0.54665391185469447</c:v>
                      </c:pt>
                      <c:pt idx="27">
                        <c:v>0.12295475435928471</c:v>
                      </c:pt>
                      <c:pt idx="28">
                        <c:v>0.18542202218963336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1.0867010494088371E-2</c:v>
                      </c:pt>
                      <c:pt idx="1">
                        <c:v>1.0066495359848427E-2</c:v>
                      </c:pt>
                      <c:pt idx="2">
                        <c:v>1.4670189853441167E-2</c:v>
                      </c:pt>
                      <c:pt idx="3">
                        <c:v>5.2477017033868041E-3</c:v>
                      </c:pt>
                      <c:pt idx="4">
                        <c:v>9.4707877282050844E-3</c:v>
                      </c:pt>
                      <c:pt idx="5">
                        <c:v>5.2303472096240592E-3</c:v>
                      </c:pt>
                      <c:pt idx="6">
                        <c:v>9.238390933916981E-3</c:v>
                      </c:pt>
                      <c:pt idx="7">
                        <c:v>6.398741910084554E-3</c:v>
                      </c:pt>
                      <c:pt idx="8">
                        <c:v>5.8284593282906414E-3</c:v>
                      </c:pt>
                      <c:pt idx="9">
                        <c:v>1.5575308228956197E-2</c:v>
                      </c:pt>
                      <c:pt idx="10">
                        <c:v>7.1858357609197758E-3</c:v>
                      </c:pt>
                      <c:pt idx="11">
                        <c:v>1.263011038711224E-2</c:v>
                      </c:pt>
                      <c:pt idx="12">
                        <c:v>7.7535519140904952E-3</c:v>
                      </c:pt>
                      <c:pt idx="13">
                        <c:v>1.046456279548905E-2</c:v>
                      </c:pt>
                      <c:pt idx="14">
                        <c:v>5.0546958343360921E-3</c:v>
                      </c:pt>
                      <c:pt idx="15">
                        <c:v>2.2673088693341698E-2</c:v>
                      </c:pt>
                      <c:pt idx="16">
                        <c:v>2.2096794263531372E-3</c:v>
                      </c:pt>
                      <c:pt idx="17">
                        <c:v>1.7222232585050148E-2</c:v>
                      </c:pt>
                      <c:pt idx="18">
                        <c:v>1.6342790497085737E-2</c:v>
                      </c:pt>
                      <c:pt idx="19">
                        <c:v>1.5447438091420806E-2</c:v>
                      </c:pt>
                      <c:pt idx="20">
                        <c:v>1.1442392097338515E-2</c:v>
                      </c:pt>
                      <c:pt idx="21">
                        <c:v>1.0755125559151698E-2</c:v>
                      </c:pt>
                      <c:pt idx="22">
                        <c:v>1.3886983676092148E-2</c:v>
                      </c:pt>
                      <c:pt idx="23">
                        <c:v>9.8612494465659759E-3</c:v>
                      </c:pt>
                      <c:pt idx="24">
                        <c:v>1.2628879746777599E-2</c:v>
                      </c:pt>
                      <c:pt idx="25">
                        <c:v>7.2842751714977004E-3</c:v>
                      </c:pt>
                      <c:pt idx="26">
                        <c:v>6.4458836907002187E-3</c:v>
                      </c:pt>
                      <c:pt idx="27">
                        <c:v>1.5623160361106321E-2</c:v>
                      </c:pt>
                      <c:pt idx="28">
                        <c:v>2.5099725348753574E-2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3.8816430772604722E-2</c:v>
                      </c:pt>
                      <c:pt idx="1">
                        <c:v>2.0372709326295972E-2</c:v>
                      </c:pt>
                      <c:pt idx="2">
                        <c:v>3.4694564927936086E-2</c:v>
                      </c:pt>
                      <c:pt idx="3">
                        <c:v>2.432649537055058E-2</c:v>
                      </c:pt>
                      <c:pt idx="4">
                        <c:v>0</c:v>
                      </c:pt>
                      <c:pt idx="5">
                        <c:v>9.4012466972414485E-2</c:v>
                      </c:pt>
                      <c:pt idx="6">
                        <c:v>4.897591612133937E-2</c:v>
                      </c:pt>
                      <c:pt idx="7">
                        <c:v>6.5555769835484324E-3</c:v>
                      </c:pt>
                      <c:pt idx="8">
                        <c:v>3.8493083144235427E-2</c:v>
                      </c:pt>
                      <c:pt idx="9">
                        <c:v>5.5840658404680152E-2</c:v>
                      </c:pt>
                      <c:pt idx="10">
                        <c:v>5.1398021345753525E-2</c:v>
                      </c:pt>
                      <c:pt idx="11">
                        <c:v>2.9158968012511416E-2</c:v>
                      </c:pt>
                      <c:pt idx="12">
                        <c:v>0</c:v>
                      </c:pt>
                      <c:pt idx="13">
                        <c:v>0.19956506599655602</c:v>
                      </c:pt>
                      <c:pt idx="14">
                        <c:v>3.4124609443768064E-2</c:v>
                      </c:pt>
                      <c:pt idx="15">
                        <c:v>9.8450443726979253E-2</c:v>
                      </c:pt>
                      <c:pt idx="16">
                        <c:v>4.2826056435053038E-3</c:v>
                      </c:pt>
                      <c:pt idx="17">
                        <c:v>4.7172968207783099E-2</c:v>
                      </c:pt>
                      <c:pt idx="18">
                        <c:v>9.192768419636177E-2</c:v>
                      </c:pt>
                      <c:pt idx="19">
                        <c:v>4.3294697463490267E-2</c:v>
                      </c:pt>
                      <c:pt idx="20">
                        <c:v>3.4607520721055525E-3</c:v>
                      </c:pt>
                      <c:pt idx="21">
                        <c:v>0.15918608410283183</c:v>
                      </c:pt>
                      <c:pt idx="22">
                        <c:v>4.5917412991902343E-2</c:v>
                      </c:pt>
                      <c:pt idx="23">
                        <c:v>2.835968033669914E-3</c:v>
                      </c:pt>
                      <c:pt idx="24">
                        <c:v>5.4166497120057673E-2</c:v>
                      </c:pt>
                      <c:pt idx="25">
                        <c:v>2.2608405072714829E-2</c:v>
                      </c:pt>
                      <c:pt idx="26">
                        <c:v>5.3183040944589283E-2</c:v>
                      </c:pt>
                      <c:pt idx="27">
                        <c:v>0.32221011838542918</c:v>
                      </c:pt>
                      <c:pt idx="28">
                        <c:v>2.2829221290153683E-2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0.20667223150754835</c:v>
                      </c:pt>
                      <c:pt idx="1">
                        <c:v>0.19067549937576911</c:v>
                      </c:pt>
                      <c:pt idx="2">
                        <c:v>0.35774154291275395</c:v>
                      </c:pt>
                      <c:pt idx="3">
                        <c:v>0.11899605139061614</c:v>
                      </c:pt>
                      <c:pt idx="4">
                        <c:v>0.34734024027437016</c:v>
                      </c:pt>
                      <c:pt idx="5">
                        <c:v>0.17728100123054943</c:v>
                      </c:pt>
                      <c:pt idx="6">
                        <c:v>0.3114016829907722</c:v>
                      </c:pt>
                      <c:pt idx="7">
                        <c:v>0.3091330057837674</c:v>
                      </c:pt>
                      <c:pt idx="8">
                        <c:v>0.15455878254669303</c:v>
                      </c:pt>
                      <c:pt idx="9">
                        <c:v>0.35094374995014471</c:v>
                      </c:pt>
                      <c:pt idx="10">
                        <c:v>0.40945626166464205</c:v>
                      </c:pt>
                      <c:pt idx="11">
                        <c:v>0.38088864754887936</c:v>
                      </c:pt>
                      <c:pt idx="12">
                        <c:v>0.20092636859859389</c:v>
                      </c:pt>
                      <c:pt idx="13">
                        <c:v>0.33689922423008406</c:v>
                      </c:pt>
                      <c:pt idx="14">
                        <c:v>0.14230494927972792</c:v>
                      </c:pt>
                      <c:pt idx="15">
                        <c:v>0.2106402623375172</c:v>
                      </c:pt>
                      <c:pt idx="16">
                        <c:v>6.4531030558922065E-2</c:v>
                      </c:pt>
                      <c:pt idx="17">
                        <c:v>0.36048029070255055</c:v>
                      </c:pt>
                      <c:pt idx="18">
                        <c:v>0.31695891590085357</c:v>
                      </c:pt>
                      <c:pt idx="19">
                        <c:v>0.35552728012361767</c:v>
                      </c:pt>
                      <c:pt idx="20">
                        <c:v>0.35624666505475727</c:v>
                      </c:pt>
                      <c:pt idx="21">
                        <c:v>0.33394195044895331</c:v>
                      </c:pt>
                      <c:pt idx="22">
                        <c:v>0.32839769789184498</c:v>
                      </c:pt>
                      <c:pt idx="23">
                        <c:v>0.22243940862798506</c:v>
                      </c:pt>
                      <c:pt idx="24">
                        <c:v>0.35338278013265489</c:v>
                      </c:pt>
                      <c:pt idx="25">
                        <c:v>0.21840229879235445</c:v>
                      </c:pt>
                      <c:pt idx="26">
                        <c:v>0.17362177460884726</c:v>
                      </c:pt>
                      <c:pt idx="27">
                        <c:v>0.33542544781415778</c:v>
                      </c:pt>
                      <c:pt idx="28">
                        <c:v>0.21528042373208336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9.8814427773659702E-2</c:v>
                      </c:pt>
                      <c:pt idx="1">
                        <c:v>7.8895023123234084E-2</c:v>
                      </c:pt>
                      <c:pt idx="2">
                        <c:v>0.21201284832336934</c:v>
                      </c:pt>
                      <c:pt idx="3">
                        <c:v>5.2826752473455002E-2</c:v>
                      </c:pt>
                      <c:pt idx="4">
                        <c:v>0.21239164007176295</c:v>
                      </c:pt>
                      <c:pt idx="5">
                        <c:v>7.8453828547003931E-2</c:v>
                      </c:pt>
                      <c:pt idx="6">
                        <c:v>0.14777720381967827</c:v>
                      </c:pt>
                      <c:pt idx="7">
                        <c:v>0.16415192893501235</c:v>
                      </c:pt>
                      <c:pt idx="8">
                        <c:v>5.9492893464326485E-2</c:v>
                      </c:pt>
                      <c:pt idx="9">
                        <c:v>0.15261180523524384</c:v>
                      </c:pt>
                      <c:pt idx="10">
                        <c:v>0.19944278397308945</c:v>
                      </c:pt>
                      <c:pt idx="11">
                        <c:v>0.16663439500051208</c:v>
                      </c:pt>
                      <c:pt idx="12">
                        <c:v>9.2736343966164259E-2</c:v>
                      </c:pt>
                      <c:pt idx="13">
                        <c:v>0.12867138919372398</c:v>
                      </c:pt>
                      <c:pt idx="14">
                        <c:v>5.8385096653537825E-2</c:v>
                      </c:pt>
                      <c:pt idx="15">
                        <c:v>0.10681645681356965</c:v>
                      </c:pt>
                      <c:pt idx="16">
                        <c:v>3.0395957265263243E-2</c:v>
                      </c:pt>
                      <c:pt idx="17">
                        <c:v>0.15429158780405031</c:v>
                      </c:pt>
                      <c:pt idx="18">
                        <c:v>0.12205658106598093</c:v>
                      </c:pt>
                      <c:pt idx="19">
                        <c:v>0.16185077647006232</c:v>
                      </c:pt>
                      <c:pt idx="20">
                        <c:v>0.16882112557156539</c:v>
                      </c:pt>
                      <c:pt idx="21">
                        <c:v>0.14408446070005687</c:v>
                      </c:pt>
                      <c:pt idx="22">
                        <c:v>0.12742870954214433</c:v>
                      </c:pt>
                      <c:pt idx="23">
                        <c:v>0.11236969754142552</c:v>
                      </c:pt>
                      <c:pt idx="24">
                        <c:v>0.14069471272510323</c:v>
                      </c:pt>
                      <c:pt idx="25">
                        <c:v>0.10413965751447435</c:v>
                      </c:pt>
                      <c:pt idx="26">
                        <c:v>6.7038491009114284E-2</c:v>
                      </c:pt>
                      <c:pt idx="27">
                        <c:v>0.11870569247973387</c:v>
                      </c:pt>
                      <c:pt idx="28">
                        <c:v>0.11222633269482098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0.10785780373388865</c:v>
                      </c:pt>
                      <c:pt idx="1">
                        <c:v>0.11178047625253502</c:v>
                      </c:pt>
                      <c:pt idx="2">
                        <c:v>0.14572869458938464</c:v>
                      </c:pt>
                      <c:pt idx="3">
                        <c:v>6.6169298917161126E-2</c:v>
                      </c:pt>
                      <c:pt idx="4">
                        <c:v>0.13494860020260721</c:v>
                      </c:pt>
                      <c:pt idx="5">
                        <c:v>9.8827172683545517E-2</c:v>
                      </c:pt>
                      <c:pt idx="6">
                        <c:v>0.16362447917109393</c:v>
                      </c:pt>
                      <c:pt idx="7">
                        <c:v>0.14498107684875505</c:v>
                      </c:pt>
                      <c:pt idx="8">
                        <c:v>9.5065889082366559E-2</c:v>
                      </c:pt>
                      <c:pt idx="9">
                        <c:v>0.19833194471490087</c:v>
                      </c:pt>
                      <c:pt idx="10">
                        <c:v>0.2100134776915526</c:v>
                      </c:pt>
                      <c:pt idx="11">
                        <c:v>0.21425425254836727</c:v>
                      </c:pt>
                      <c:pt idx="12">
                        <c:v>0.10819002463242963</c:v>
                      </c:pt>
                      <c:pt idx="13">
                        <c:v>0.20822783503636011</c:v>
                      </c:pt>
                      <c:pt idx="14">
                        <c:v>8.3919852626190103E-2</c:v>
                      </c:pt>
                      <c:pt idx="15">
                        <c:v>0.10382380552394753</c:v>
                      </c:pt>
                      <c:pt idx="16">
                        <c:v>3.4135073293658828E-2</c:v>
                      </c:pt>
                      <c:pt idx="17">
                        <c:v>0.20618870289850025</c:v>
                      </c:pt>
                      <c:pt idx="18">
                        <c:v>0.19490233483487268</c:v>
                      </c:pt>
                      <c:pt idx="19">
                        <c:v>0.19367650365355535</c:v>
                      </c:pt>
                      <c:pt idx="20">
                        <c:v>0.18742553948319191</c:v>
                      </c:pt>
                      <c:pt idx="21">
                        <c:v>0.18985748974889641</c:v>
                      </c:pt>
                      <c:pt idx="22">
                        <c:v>0.20096898834970062</c:v>
                      </c:pt>
                      <c:pt idx="23">
                        <c:v>0.11006971108655954</c:v>
                      </c:pt>
                      <c:pt idx="24">
                        <c:v>0.21268806740755167</c:v>
                      </c:pt>
                      <c:pt idx="25">
                        <c:v>0.11426264127788015</c:v>
                      </c:pt>
                      <c:pt idx="26">
                        <c:v>0.10658328359973297</c:v>
                      </c:pt>
                      <c:pt idx="27">
                        <c:v>0.21671975533442392</c:v>
                      </c:pt>
                      <c:pt idx="28">
                        <c:v>0.10305409103726239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5.8077718203091537E-3</c:v>
                      </c:pt>
                      <c:pt idx="1">
                        <c:v>5.4386527240244224E-3</c:v>
                      </c:pt>
                      <c:pt idx="2">
                        <c:v>1.4476061153020933E-2</c:v>
                      </c:pt>
                      <c:pt idx="3">
                        <c:v>3.3618145069458935E-3</c:v>
                      </c:pt>
                      <c:pt idx="4">
                        <c:v>1.4011119772922857E-2</c:v>
                      </c:pt>
                      <c:pt idx="5">
                        <c:v>4.6072909533716204E-3</c:v>
                      </c:pt>
                      <c:pt idx="6">
                        <c:v>8.2172502348984901E-3</c:v>
                      </c:pt>
                      <c:pt idx="7">
                        <c:v>1.0895913973845038E-2</c:v>
                      </c:pt>
                      <c:pt idx="8">
                        <c:v>3.8233055610375679E-3</c:v>
                      </c:pt>
                      <c:pt idx="9">
                        <c:v>9.6034408568159025E-3</c:v>
                      </c:pt>
                      <c:pt idx="10">
                        <c:v>1.5620938018449307E-2</c:v>
                      </c:pt>
                      <c:pt idx="11">
                        <c:v>1.046739481313229E-2</c:v>
                      </c:pt>
                      <c:pt idx="12">
                        <c:v>6.1067945672643002E-3</c:v>
                      </c:pt>
                      <c:pt idx="13">
                        <c:v>8.1753889264511471E-3</c:v>
                      </c:pt>
                      <c:pt idx="14">
                        <c:v>4.215764395367123E-3</c:v>
                      </c:pt>
                      <c:pt idx="15">
                        <c:v>7.1221507677252218E-3</c:v>
                      </c:pt>
                      <c:pt idx="16">
                        <c:v>2.459716068818583E-3</c:v>
                      </c:pt>
                      <c:pt idx="17">
                        <c:v>9.3258247487808966E-3</c:v>
                      </c:pt>
                      <c:pt idx="18">
                        <c:v>9.0109390074502062E-3</c:v>
                      </c:pt>
                      <c:pt idx="19">
                        <c:v>1.0057065914619509E-2</c:v>
                      </c:pt>
                      <c:pt idx="20">
                        <c:v>9.8292164203059203E-3</c:v>
                      </c:pt>
                      <c:pt idx="21">
                        <c:v>9.219984926733038E-3</c:v>
                      </c:pt>
                      <c:pt idx="22">
                        <c:v>9.3729152661821066E-3</c:v>
                      </c:pt>
                      <c:pt idx="23">
                        <c:v>7.0982934471923937E-3</c:v>
                      </c:pt>
                      <c:pt idx="24">
                        <c:v>7.9653556327445914E-3</c:v>
                      </c:pt>
                      <c:pt idx="25">
                        <c:v>7.1579766631457604E-3</c:v>
                      </c:pt>
                      <c:pt idx="26">
                        <c:v>4.3403394684421639E-3</c:v>
                      </c:pt>
                      <c:pt idx="27">
                        <c:v>7.0562803812521347E-3</c:v>
                      </c:pt>
                      <c:pt idx="28">
                        <c:v>8.4760212914473821E-3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0.31518038397309717</c:v>
                      </c:pt>
                      <c:pt idx="2">
                        <c:v>0</c:v>
                      </c:pt>
                      <c:pt idx="3">
                        <c:v>0</c:v>
                      </c:pt>
                      <c:pt idx="4">
                        <c:v>8.7364506145560239E-3</c:v>
                      </c:pt>
                      <c:pt idx="5">
                        <c:v>0</c:v>
                      </c:pt>
                      <c:pt idx="6">
                        <c:v>0</c:v>
                      </c:pt>
                      <c:pt idx="7">
                        <c:v>0</c:v>
                      </c:pt>
                      <c:pt idx="8">
                        <c:v>0</c:v>
                      </c:pt>
                      <c:pt idx="9">
                        <c:v>5.73269249585115E-4</c:v>
                      </c:pt>
                      <c:pt idx="10">
                        <c:v>0</c:v>
                      </c:pt>
                      <c:pt idx="11">
                        <c:v>0</c:v>
                      </c:pt>
                      <c:pt idx="12">
                        <c:v>0</c:v>
                      </c:pt>
                      <c:pt idx="13">
                        <c:v>0</c:v>
                      </c:pt>
                      <c:pt idx="14">
                        <c:v>0.41564091074813581</c:v>
                      </c:pt>
                      <c:pt idx="15">
                        <c:v>0</c:v>
                      </c:pt>
                      <c:pt idx="16">
                        <c:v>7.9068239865891662E-2</c:v>
                      </c:pt>
                      <c:pt idx="17">
                        <c:v>0</c:v>
                      </c:pt>
                      <c:pt idx="18">
                        <c:v>1.8018330121507902E-3</c:v>
                      </c:pt>
                      <c:pt idx="19">
                        <c:v>0</c:v>
                      </c:pt>
                      <c:pt idx="20">
                        <c:v>0</c:v>
                      </c:pt>
                      <c:pt idx="21">
                        <c:v>0</c:v>
                      </c:pt>
                      <c:pt idx="22">
                        <c:v>0</c:v>
                      </c:pt>
                      <c:pt idx="23">
                        <c:v>0</c:v>
                      </c:pt>
                      <c:pt idx="24">
                        <c:v>0</c:v>
                      </c:pt>
                      <c:pt idx="25">
                        <c:v>0</c:v>
                      </c:pt>
                      <c:pt idx="26">
                        <c:v>0</c:v>
                      </c:pt>
                      <c:pt idx="27">
                        <c:v>0</c:v>
                      </c:pt>
                      <c:pt idx="28">
                        <c:v>1.1715608532139132E-3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排出量比較シート!$BE$21:$BE$50</c:f>
              <c:numCache>
                <c:formatCode>#,##0_);[Red]\(#,##0\)</c:formatCode>
                <c:ptCount val="30"/>
                <c:pt idx="0">
                  <c:v>71.093123208896159</c:v>
                </c:pt>
                <c:pt idx="1">
                  <c:v>15.130660088402387</c:v>
                </c:pt>
                <c:pt idx="2">
                  <c:v>4.5705851425592003</c:v>
                </c:pt>
                <c:pt idx="3">
                  <c:v>161.68253000324262</c:v>
                </c:pt>
                <c:pt idx="4">
                  <c:v>10.030494500803101</c:v>
                </c:pt>
                <c:pt idx="5">
                  <c:v>114.00551428447513</c:v>
                </c:pt>
                <c:pt idx="6">
                  <c:v>35.523452528232419</c:v>
                </c:pt>
                <c:pt idx="7">
                  <c:v>26.749080671990576</c:v>
                </c:pt>
                <c:pt idx="8">
                  <c:v>140.6158122130135</c:v>
                </c:pt>
                <c:pt idx="9">
                  <c:v>11.243863183692673</c:v>
                </c:pt>
                <c:pt idx="10">
                  <c:v>8.217712834013577</c:v>
                </c:pt>
                <c:pt idx="11">
                  <c:v>13.504185581639177</c:v>
                </c:pt>
                <c:pt idx="12">
                  <c:v>48.659158867622516</c:v>
                </c:pt>
                <c:pt idx="13">
                  <c:v>37.354359538469396</c:v>
                </c:pt>
                <c:pt idx="14">
                  <c:v>38.451022886114529</c:v>
                </c:pt>
                <c:pt idx="15">
                  <c:v>44.038669938845217</c:v>
                </c:pt>
                <c:pt idx="16">
                  <c:v>211.06197974391077</c:v>
                </c:pt>
                <c:pt idx="17">
                  <c:v>20.648140124812542</c:v>
                </c:pt>
                <c:pt idx="18">
                  <c:v>17.996555210309921</c:v>
                </c:pt>
                <c:pt idx="19">
                  <c:v>15.881910173920467</c:v>
                </c:pt>
                <c:pt idx="20">
                  <c:v>25.154043938791165</c:v>
                </c:pt>
                <c:pt idx="21">
                  <c:v>20.805349190671709</c:v>
                </c:pt>
                <c:pt idx="22">
                  <c:v>15.734544526345916</c:v>
                </c:pt>
                <c:pt idx="23">
                  <c:v>48.407749969730865</c:v>
                </c:pt>
                <c:pt idx="24">
                  <c:v>29.07720056124089</c:v>
                </c:pt>
                <c:pt idx="25">
                  <c:v>48.26293932015745</c:v>
                </c:pt>
                <c:pt idx="26">
                  <c:v>102.84510415768494</c:v>
                </c:pt>
                <c:pt idx="27">
                  <c:v>47.461548355598978</c:v>
                </c:pt>
                <c:pt idx="28">
                  <c:v>20.327674921237126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排出量比較シート!$BI$21:$BI$50</c:f>
              <c:numCache>
                <c:formatCode>#,##0_);[Red]\(#,##0\)</c:formatCode>
                <c:ptCount val="30"/>
                <c:pt idx="0">
                  <c:v>14.973172867835936</c:v>
                </c:pt>
                <c:pt idx="1">
                  <c:v>29.452093964655614</c:v>
                </c:pt>
                <c:pt idx="2">
                  <c:v>12.512425498949035</c:v>
                </c:pt>
                <c:pt idx="3">
                  <c:v>17.334758928707767</c:v>
                </c:pt>
                <c:pt idx="4">
                  <c:v>13.177313754680059</c:v>
                </c:pt>
                <c:pt idx="5">
                  <c:v>10.587029565537209</c:v>
                </c:pt>
                <c:pt idx="6">
                  <c:v>11.228215161281167</c:v>
                </c:pt>
                <c:pt idx="7">
                  <c:v>8.023007167721671</c:v>
                </c:pt>
                <c:pt idx="8">
                  <c:v>12.414014545956469</c:v>
                </c:pt>
                <c:pt idx="9">
                  <c:v>18.439684226880757</c:v>
                </c:pt>
                <c:pt idx="10">
                  <c:v>7.6240990790253349</c:v>
                </c:pt>
                <c:pt idx="11">
                  <c:v>12.125485549231108</c:v>
                </c:pt>
                <c:pt idx="12">
                  <c:v>31.590477982037573</c:v>
                </c:pt>
                <c:pt idx="13">
                  <c:v>11.457471834242476</c:v>
                </c:pt>
                <c:pt idx="14">
                  <c:v>17.773078327567998</c:v>
                </c:pt>
                <c:pt idx="15">
                  <c:v>9.7361751414753996</c:v>
                </c:pt>
                <c:pt idx="16">
                  <c:v>32.951863163319857</c:v>
                </c:pt>
                <c:pt idx="17">
                  <c:v>10.85508855997584</c:v>
                </c:pt>
                <c:pt idx="18">
                  <c:v>16.207220076549333</c:v>
                </c:pt>
                <c:pt idx="19">
                  <c:v>11.081679552725825</c:v>
                </c:pt>
                <c:pt idx="20">
                  <c:v>8.4030153647104822</c:v>
                </c:pt>
                <c:pt idx="21">
                  <c:v>10.571545578981365</c:v>
                </c:pt>
                <c:pt idx="22">
                  <c:v>11.400298542982446</c:v>
                </c:pt>
                <c:pt idx="23">
                  <c:v>11.577152768484613</c:v>
                </c:pt>
                <c:pt idx="24">
                  <c:v>14.414403279464905</c:v>
                </c:pt>
                <c:pt idx="25">
                  <c:v>14.319636143130458</c:v>
                </c:pt>
                <c:pt idx="26">
                  <c:v>17.33484712371737</c:v>
                </c:pt>
                <c:pt idx="27">
                  <c:v>8.1489090780003259</c:v>
                </c:pt>
                <c:pt idx="28">
                  <c:v>15.79863988772512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排出量比較シート!$BJ$21:$BJ$50</c:f>
              <c:numCache>
                <c:formatCode>#,##0_);[Red]\(#,##0\)</c:formatCode>
                <c:ptCount val="30"/>
                <c:pt idx="0">
                  <c:v>19.383082659693176</c:v>
                </c:pt>
                <c:pt idx="1">
                  <c:v>21.47592223374043</c:v>
                </c:pt>
                <c:pt idx="2">
                  <c:v>15.023744245995593</c:v>
                </c:pt>
                <c:pt idx="3">
                  <c:v>19.482625066080473</c:v>
                </c:pt>
                <c:pt idx="4">
                  <c:v>11.712150164996766</c:v>
                </c:pt>
                <c:pt idx="5">
                  <c:v>12.543185616085326</c:v>
                </c:pt>
                <c:pt idx="6">
                  <c:v>14.341073280257152</c:v>
                </c:pt>
                <c:pt idx="7">
                  <c:v>11.349993388095198</c:v>
                </c:pt>
                <c:pt idx="8">
                  <c:v>19.20414139891653</c:v>
                </c:pt>
                <c:pt idx="9">
                  <c:v>20.162359369878917</c:v>
                </c:pt>
                <c:pt idx="10">
                  <c:v>10.873016092674407</c:v>
                </c:pt>
                <c:pt idx="11">
                  <c:v>17.382700006720317</c:v>
                </c:pt>
                <c:pt idx="12">
                  <c:v>16.23331747770392</c:v>
                </c:pt>
                <c:pt idx="13">
                  <c:v>13.490541507172505</c:v>
                </c:pt>
                <c:pt idx="14">
                  <c:v>22.385937003322663</c:v>
                </c:pt>
                <c:pt idx="15">
                  <c:v>27.633481731229992</c:v>
                </c:pt>
                <c:pt idx="16">
                  <c:v>16.892007928797188</c:v>
                </c:pt>
                <c:pt idx="17">
                  <c:v>18.147783633776672</c:v>
                </c:pt>
                <c:pt idx="18">
                  <c:v>22.594957327953278</c:v>
                </c:pt>
                <c:pt idx="19">
                  <c:v>19.596688944655394</c:v>
                </c:pt>
                <c:pt idx="20">
                  <c:v>14.518483495933028</c:v>
                </c:pt>
                <c:pt idx="21">
                  <c:v>20.661364744704589</c:v>
                </c:pt>
                <c:pt idx="22">
                  <c:v>25.198752911139941</c:v>
                </c:pt>
                <c:pt idx="23">
                  <c:v>18.561991101643809</c:v>
                </c:pt>
                <c:pt idx="24">
                  <c:v>15.838605396173346</c:v>
                </c:pt>
                <c:pt idx="25">
                  <c:v>13.365926214608759</c:v>
                </c:pt>
                <c:pt idx="26">
                  <c:v>17.907378342592136</c:v>
                </c:pt>
                <c:pt idx="27">
                  <c:v>12.114468150083901</c:v>
                </c:pt>
                <c:pt idx="28">
                  <c:v>29.566536749070867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排出量比較シート!$BK$21:$BK$50</c:f>
              <c:numCache>
                <c:formatCode>#,##0_);[Red]\(#,##0\)</c:formatCode>
                <c:ptCount val="30"/>
                <c:pt idx="0">
                  <c:v>28.816247728177995</c:v>
                </c:pt>
                <c:pt idx="1">
                  <c:v>71.944911484376121</c:v>
                </c:pt>
                <c:pt idx="2">
                  <c:v>19.950590828698687</c:v>
                </c:pt>
                <c:pt idx="3">
                  <c:v>27.976666783417684</c:v>
                </c:pt>
                <c:pt idx="4">
                  <c:v>20.516273821938409</c:v>
                </c:pt>
                <c:pt idx="5">
                  <c:v>30.829739625160439</c:v>
                </c:pt>
                <c:pt idx="6">
                  <c:v>29.916283287091449</c:v>
                </c:pt>
                <c:pt idx="7">
                  <c:v>22.63687387583569</c:v>
                </c:pt>
                <c:pt idx="8">
                  <c:v>32.684044469182744</c:v>
                </c:pt>
                <c:pt idx="9">
                  <c:v>29.391750500237617</c:v>
                </c:pt>
                <c:pt idx="10">
                  <c:v>20.775552094525139</c:v>
                </c:pt>
                <c:pt idx="11">
                  <c:v>28.195411321151795</c:v>
                </c:pt>
                <c:pt idx="12">
                  <c:v>25.190424489541716</c:v>
                </c:pt>
                <c:pt idx="13">
                  <c:v>32.826590100406101</c:v>
                </c:pt>
                <c:pt idx="14">
                  <c:v>103.27829941100721</c:v>
                </c:pt>
                <c:pt idx="15">
                  <c:v>23.321951576859234</c:v>
                </c:pt>
                <c:pt idx="16">
                  <c:v>44.874044643005575</c:v>
                </c:pt>
                <c:pt idx="17">
                  <c:v>29.735160119950315</c:v>
                </c:pt>
                <c:pt idx="18">
                  <c:v>28.319057700370596</c:v>
                </c:pt>
                <c:pt idx="19">
                  <c:v>27.602194476350405</c:v>
                </c:pt>
                <c:pt idx="20">
                  <c:v>27.762465874695799</c:v>
                </c:pt>
                <c:pt idx="21">
                  <c:v>28.378914487864076</c:v>
                </c:pt>
                <c:pt idx="22">
                  <c:v>27.325805445640096</c:v>
                </c:pt>
                <c:pt idx="23">
                  <c:v>23.817945387337723</c:v>
                </c:pt>
                <c:pt idx="24">
                  <c:v>34.316939350529488</c:v>
                </c:pt>
                <c:pt idx="25">
                  <c:v>22.711468242960347</c:v>
                </c:pt>
                <c:pt idx="26">
                  <c:v>30.188108679377077</c:v>
                </c:pt>
                <c:pt idx="27">
                  <c:v>35.275901142863781</c:v>
                </c:pt>
                <c:pt idx="28">
                  <c:v>19.593933580383556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排出量比較シート!$BQ$21:$BQ$50</c:f>
              <c:numCache>
                <c:formatCode>#,##0_);[Red]\(#,##0\)</c:formatCode>
                <c:ptCount val="30"/>
                <c:pt idx="0">
                  <c:v>1.353007180250408</c:v>
                </c:pt>
                <c:pt idx="1">
                  <c:v>2.707697815729468</c:v>
                </c:pt>
                <c:pt idx="2">
                  <c:v>1.541921515589135</c:v>
                </c:pt>
                <c:pt idx="3">
                  <c:v>2.169665850866378</c:v>
                </c:pt>
                <c:pt idx="4">
                  <c:v>0</c:v>
                </c:pt>
                <c:pt idx="5">
                  <c:v>1.5327391495787821</c:v>
                </c:pt>
                <c:pt idx="6">
                  <c:v>2.590822864737174</c:v>
                </c:pt>
                <c:pt idx="7">
                  <c:v>1.9748832412811019</c:v>
                </c:pt>
                <c:pt idx="8">
                  <c:v>1.4439873924736459</c:v>
                </c:pt>
                <c:pt idx="9">
                  <c:v>2.1527754176825811</c:v>
                </c:pt>
                <c:pt idx="10">
                  <c:v>1.384393964364339</c:v>
                </c:pt>
                <c:pt idx="11">
                  <c:v>0.8376397889369025</c:v>
                </c:pt>
                <c:pt idx="12">
                  <c:v>0</c:v>
                </c:pt>
                <c:pt idx="13">
                  <c:v>0</c:v>
                </c:pt>
                <c:pt idx="14">
                  <c:v>1.8280437898212201</c:v>
                </c:pt>
                <c:pt idx="15">
                  <c:v>2.367871582898402</c:v>
                </c:pt>
                <c:pt idx="16">
                  <c:v>1.4524475645214301</c:v>
                </c:pt>
                <c:pt idx="17">
                  <c:v>1.0212596658994391</c:v>
                </c:pt>
                <c:pt idx="18">
                  <c:v>1.2809400939033799</c:v>
                </c:pt>
                <c:pt idx="19">
                  <c:v>1.3391033707895299</c:v>
                </c:pt>
                <c:pt idx="20">
                  <c:v>0</c:v>
                </c:pt>
                <c:pt idx="21">
                  <c:v>2.2811429215228758</c:v>
                </c:pt>
                <c:pt idx="22">
                  <c:v>1.241080679644321</c:v>
                </c:pt>
                <c:pt idx="23">
                  <c:v>1.400011479276223</c:v>
                </c:pt>
                <c:pt idx="24">
                  <c:v>1.322040274850548</c:v>
                </c:pt>
                <c:pt idx="25">
                  <c:v>2.0291616077174268</c:v>
                </c:pt>
                <c:pt idx="26">
                  <c:v>1.356782778618445</c:v>
                </c:pt>
                <c:pt idx="27">
                  <c:v>0</c:v>
                </c:pt>
                <c:pt idx="28">
                  <c:v>1.8252376797671279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排出量比較シート!$BR$21:$BR$50</c:f>
              <c:numCache>
                <c:formatCode>#,##0_);[Red]\(#,##0\)</c:formatCode>
                <c:ptCount val="30"/>
                <c:pt idx="0">
                  <c:v>135.61863364485367</c:v>
                </c:pt>
                <c:pt idx="1">
                  <c:v>140.71128558690401</c:v>
                </c:pt>
                <c:pt idx="2">
                  <c:v>53.59926723179165</c:v>
                </c:pt>
                <c:pt idx="3">
                  <c:v>228.64624663231493</c:v>
                </c:pt>
                <c:pt idx="4">
                  <c:v>55.436232242418328</c:v>
                </c:pt>
                <c:pt idx="5">
                  <c:v>169.4982082408369</c:v>
                </c:pt>
                <c:pt idx="6">
                  <c:v>93.599847121599353</c:v>
                </c:pt>
                <c:pt idx="7">
                  <c:v>70.733838344924237</c:v>
                </c:pt>
                <c:pt idx="8">
                  <c:v>206.36200001954288</c:v>
                </c:pt>
                <c:pt idx="9">
                  <c:v>81.39043269837255</c:v>
                </c:pt>
                <c:pt idx="10">
                  <c:v>48.874774064602796</c:v>
                </c:pt>
                <c:pt idx="11">
                  <c:v>72.045422247679298</c:v>
                </c:pt>
                <c:pt idx="12">
                  <c:v>121.67337881690572</c:v>
                </c:pt>
                <c:pt idx="13">
                  <c:v>95.128962980290481</c:v>
                </c:pt>
                <c:pt idx="14">
                  <c:v>183.71638141783362</c:v>
                </c:pt>
                <c:pt idx="15">
                  <c:v>107.09814997130825</c:v>
                </c:pt>
                <c:pt idx="16">
                  <c:v>307.23234304355481</c:v>
                </c:pt>
                <c:pt idx="17">
                  <c:v>80.407432104414795</c:v>
                </c:pt>
                <c:pt idx="18">
                  <c:v>86.398730409086511</c:v>
                </c:pt>
                <c:pt idx="19">
                  <c:v>75.501576518441624</c:v>
                </c:pt>
                <c:pt idx="20">
                  <c:v>75.838008674130464</c:v>
                </c:pt>
                <c:pt idx="21">
                  <c:v>82.698316923744613</c:v>
                </c:pt>
                <c:pt idx="22">
                  <c:v>80.900482105752729</c:v>
                </c:pt>
                <c:pt idx="23">
                  <c:v>103.76485070647324</c:v>
                </c:pt>
                <c:pt idx="24">
                  <c:v>94.969188862259173</c:v>
                </c:pt>
                <c:pt idx="25">
                  <c:v>100.68913152857445</c:v>
                </c:pt>
                <c:pt idx="26">
                  <c:v>169.63222108198997</c:v>
                </c:pt>
                <c:pt idx="27">
                  <c:v>103.00082672654699</c:v>
                </c:pt>
                <c:pt idx="28">
                  <c:v>87.112022818183789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c:ext uri="{02D57815-91ED-43cb-92C2-25804820EDAC}">
                        <c15:formulaRef>
                          <c15:sqref>排出量比較シート!$BF$21:$BF$68</c15:sqref>
                        </c15:formulaRef>
                      </c:ext>
                    </c:extLst>
                    <c:numCache>
                      <c:formatCode>#,##0_);[Red]\(#,##0\)</c:formatCode>
                      <c:ptCount val="48"/>
                      <c:pt idx="0">
                        <c:v>64.355122789532913</c:v>
                      </c:pt>
                      <c:pt idx="1">
                        <c:v>10.847520464772096</c:v>
                      </c:pt>
                      <c:pt idx="2">
                        <c:v>1.9246704592002966</c:v>
                      </c:pt>
                      <c:pt idx="3">
                        <c:v>154.92050084512243</c:v>
                      </c:pt>
                      <c:pt idx="4">
                        <c:v>9.5054697127836789</c:v>
                      </c:pt>
                      <c:pt idx="5">
                        <c:v>97.184035099841267</c:v>
                      </c:pt>
                      <c:pt idx="6">
                        <c:v>30.074602287570581</c:v>
                      </c:pt>
                      <c:pt idx="7">
                        <c:v>25.832771973499742</c:v>
                      </c:pt>
                      <c:pt idx="8">
                        <c:v>131.46953006443189</c:v>
                      </c:pt>
                      <c:pt idx="9">
                        <c:v>5.4312867578084738</c:v>
                      </c:pt>
                      <c:pt idx="10">
                        <c:v>5.3544400540919446</c:v>
                      </c:pt>
                      <c:pt idx="11">
                        <c:v>10.493473782996919</c:v>
                      </c:pt>
                      <c:pt idx="12">
                        <c:v>47.715758008402837</c:v>
                      </c:pt>
                      <c:pt idx="13">
                        <c:v>17.374458756346783</c:v>
                      </c:pt>
                      <c:pt idx="14">
                        <c:v>31.253142693956597</c:v>
                      </c:pt>
                      <c:pt idx="15">
                        <c:v>31.066563698639072</c:v>
                      </c:pt>
                      <c:pt idx="16">
                        <c:v>209.06733979019145</c:v>
                      </c:pt>
                      <c:pt idx="17">
                        <c:v>15.470287389212643</c:v>
                      </c:pt>
                      <c:pt idx="18">
                        <c:v>8.642123656006925</c:v>
                      </c:pt>
                      <c:pt idx="19">
                        <c:v>11.446786331464677</c:v>
                      </c:pt>
                      <c:pt idx="20">
                        <c:v>24.02381916199705</c:v>
                      </c:pt>
                      <c:pt idx="21">
                        <c:v>6.7514971756404654</c:v>
                      </c:pt>
                      <c:pt idx="22">
                        <c:v>10.896340003861489</c:v>
                      </c:pt>
                      <c:pt idx="23">
                        <c:v>47.090225093506568</c:v>
                      </c:pt>
                      <c:pt idx="24">
                        <c:v>22.733697800448635</c:v>
                      </c:pt>
                      <c:pt idx="25">
                        <c:v>45.253071307306321</c:v>
                      </c:pt>
                      <c:pt idx="26">
                        <c:v>92.730117231070196</c:v>
                      </c:pt>
                      <c:pt idx="27">
                        <c:v>12.664441348965832</c:v>
                      </c:pt>
                      <c:pt idx="28">
                        <c:v>16.152487427977121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1.4737691150125511</c:v>
                      </c:pt>
                      <c:pt idx="1">
                        <c:v>1.4164695034388761</c:v>
                      </c:pt>
                      <c:pt idx="2">
                        <c:v>0.78631142629571149</c:v>
                      </c:pt>
                      <c:pt idx="3">
                        <c:v>1.1998672979253984</c:v>
                      </c:pt>
                      <c:pt idx="4">
                        <c:v>0.52502478801942254</c:v>
                      </c:pt>
                      <c:pt idx="5">
                        <c:v>0.88653448050873906</c:v>
                      </c:pt>
                      <c:pt idx="6">
                        <c:v>0.86471197906419883</c:v>
                      </c:pt>
                      <c:pt idx="7">
                        <c:v>0.45260757587881256</c:v>
                      </c:pt>
                      <c:pt idx="8">
                        <c:v>1.2027725240186182</c:v>
                      </c:pt>
                      <c:pt idx="9">
                        <c:v>1.2676810761652675</c:v>
                      </c:pt>
                      <c:pt idx="10">
                        <c:v>0.35120609928029717</c:v>
                      </c:pt>
                      <c:pt idx="11">
                        <c:v>0.90994163587430155</c:v>
                      </c:pt>
                      <c:pt idx="12">
                        <c:v>0.94340085921967731</c:v>
                      </c:pt>
                      <c:pt idx="13">
                        <c:v>0.99548300677700285</c:v>
                      </c:pt>
                      <c:pt idx="14">
                        <c:v>0.92863042785202421</c:v>
                      </c:pt>
                      <c:pt idx="15">
                        <c:v>2.4282458531922826</c:v>
                      </c:pt>
                      <c:pt idx="16">
                        <c:v>0.67888498753361248</c:v>
                      </c:pt>
                      <c:pt idx="17">
                        <c:v>1.3847954972688599</c:v>
                      </c:pt>
                      <c:pt idx="18">
                        <c:v>1.4119963502898913</c:v>
                      </c:pt>
                      <c:pt idx="19">
                        <c:v>1.1663059290732978</c:v>
                      </c:pt>
                      <c:pt idx="20">
                        <c:v>0.86776823113076018</c:v>
                      </c:pt>
                      <c:pt idx="21">
                        <c:v>0.88943078204539305</c:v>
                      </c:pt>
                      <c:pt idx="22">
                        <c:v>1.123463674390573</c:v>
                      </c:pt>
                      <c:pt idx="23">
                        <c:v>1.0232510766022103</c:v>
                      </c:pt>
                      <c:pt idx="24">
                        <c:v>1.1993544657904815</c:v>
                      </c:pt>
                      <c:pt idx="25">
                        <c:v>0.73344734083326113</c:v>
                      </c:pt>
                      <c:pt idx="26">
                        <c:v>1.093429567289653</c:v>
                      </c:pt>
                      <c:pt idx="27">
                        <c:v>1.6091984332753695</c:v>
                      </c:pt>
                      <c:pt idx="28">
                        <c:v>2.1864878473107674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5.2642313043507043</c:v>
                      </c:pt>
                      <c:pt idx="1">
                        <c:v>2.8666701201914155</c:v>
                      </c:pt>
                      <c:pt idx="2">
                        <c:v>1.8596032570631924</c:v>
                      </c:pt>
                      <c:pt idx="3">
                        <c:v>5.5621618601947755</c:v>
                      </c:pt>
                      <c:pt idx="4">
                        <c:v>0</c:v>
                      </c:pt>
                      <c:pt idx="5">
                        <c:v>15.934944704125112</c:v>
                      </c:pt>
                      <c:pt idx="6">
                        <c:v>4.584138261597638</c:v>
                      </c:pt>
                      <c:pt idx="7">
                        <c:v>0.4637011226120209</c:v>
                      </c:pt>
                      <c:pt idx="8">
                        <c:v>7.943509624562977</c:v>
                      </c:pt>
                      <c:pt idx="9">
                        <c:v>4.5448953497189315</c:v>
                      </c:pt>
                      <c:pt idx="10">
                        <c:v>2.5120666806413352</c:v>
                      </c:pt>
                      <c:pt idx="11">
                        <c:v>2.1007701627679589</c:v>
                      </c:pt>
                      <c:pt idx="12">
                        <c:v>0</c:v>
                      </c:pt>
                      <c:pt idx="13">
                        <c:v>18.984417775345605</c:v>
                      </c:pt>
                      <c:pt idx="14">
                        <c:v>6.2692497643059006</c:v>
                      </c:pt>
                      <c:pt idx="15">
                        <c:v>10.543860387013867</c:v>
                      </c:pt>
                      <c:pt idx="16">
                        <c:v>1.3157549661856853</c:v>
                      </c:pt>
                      <c:pt idx="17">
                        <c:v>3.7930572383310373</c:v>
                      </c:pt>
                      <c:pt idx="18">
                        <c:v>7.942435204013103</c:v>
                      </c:pt>
                      <c:pt idx="19">
                        <c:v>3.2688179133824908</c:v>
                      </c:pt>
                      <c:pt idx="20">
                        <c:v>0.26245654566335586</c:v>
                      </c:pt>
                      <c:pt idx="21">
                        <c:v>13.16442123298585</c:v>
                      </c:pt>
                      <c:pt idx="22">
                        <c:v>3.7147408480938533</c:v>
                      </c:pt>
                      <c:pt idx="23">
                        <c:v>0.29427379962208911</c:v>
                      </c:pt>
                      <c:pt idx="24">
                        <c:v>5.1441482950017745</c:v>
                      </c:pt>
                      <c:pt idx="25">
                        <c:v>2.2764206720178732</c:v>
                      </c:pt>
                      <c:pt idx="26">
                        <c:v>9.0215573593250937</c:v>
                      </c:pt>
                      <c:pt idx="27">
                        <c:v>33.187908573357781</c:v>
                      </c:pt>
                      <c:pt idx="28">
                        <c:v>1.9886996459492348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28.028605649386584</c:v>
                      </c:pt>
                      <c:pt idx="1">
                        <c:v>26.830194647089385</c:v>
                      </c:pt>
                      <c:pt idx="2">
                        <c:v>19.17468455849416</c:v>
                      </c:pt>
                      <c:pt idx="3">
                        <c:v>27.20800051453044</c:v>
                      </c:pt>
                      <c:pt idx="4">
                        <c:v>19.255234226987369</c:v>
                      </c:pt>
                      <c:pt idx="5">
                        <c:v>30.048812063719733</c:v>
                      </c:pt>
                      <c:pt idx="6">
                        <c:v>29.147149921345026</c:v>
                      </c:pt>
                      <c:pt idx="7">
                        <c:v>21.866164058189533</c:v>
                      </c:pt>
                      <c:pt idx="8">
                        <c:v>31.895059486921191</c:v>
                      </c:pt>
                      <c:pt idx="9">
                        <c:v>28.563463661231737</c:v>
                      </c:pt>
                      <c:pt idx="10">
                        <c:v>20.012082278196264</c:v>
                      </c:pt>
                      <c:pt idx="11">
                        <c:v>27.441283442006512</c:v>
                      </c:pt>
                      <c:pt idx="12">
                        <c:v>24.447390160801945</c:v>
                      </c:pt>
                      <c:pt idx="13">
                        <c:v>32.04887382987225</c:v>
                      </c:pt>
                      <c:pt idx="14">
                        <c:v>26.143750339519961</c:v>
                      </c:pt>
                      <c:pt idx="15">
                        <c:v>22.559182405819129</c:v>
                      </c:pt>
                      <c:pt idx="16">
                        <c:v>19.826019717632864</c:v>
                      </c:pt>
                      <c:pt idx="17">
                        <c:v>28.985294499645043</c:v>
                      </c:pt>
                      <c:pt idx="18">
                        <c:v>27.384847925674173</c:v>
                      </c:pt>
                      <c:pt idx="19">
                        <c:v>26.842870144646749</c:v>
                      </c:pt>
                      <c:pt idx="20">
                        <c:v>27.017037674552732</c:v>
                      </c:pt>
                      <c:pt idx="21">
                        <c:v>27.61643725236096</c:v>
                      </c:pt>
                      <c:pt idx="22">
                        <c:v>26.567532081869594</c:v>
                      </c:pt>
                      <c:pt idx="23">
                        <c:v>23.081392027519065</c:v>
                      </c:pt>
                      <c:pt idx="24">
                        <c:v>33.56047598708831</c:v>
                      </c:pt>
                      <c:pt idx="25">
                        <c:v>21.990737789246396</c:v>
                      </c:pt>
                      <c:pt idx="26">
                        <c:v>29.451847255095409</c:v>
                      </c:pt>
                      <c:pt idx="27">
                        <c:v>34.549098429980496</c:v>
                      </c:pt>
                      <c:pt idx="28">
                        <c:v>18.753513184457521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18.135837182671718</c:v>
                </c:pt>
                <c:pt idx="2">
                  <c:v>1.06049060327622</c:v>
                </c:pt>
                <c:pt idx="3">
                  <c:v>4.9719613131585865</c:v>
                </c:pt>
                <c:pt idx="4">
                  <c:v>13.858713634530726</c:v>
                </c:pt>
                <c:pt idx="5">
                  <c:v>16.873059876464684</c:v>
                </c:pt>
                <c:pt idx="7">
                  <c:v>33.798616178589803</c:v>
                </c:pt>
                <c:pt idx="8">
                  <c:v>0.74535107598219386</c:v>
                </c:pt>
                <c:pt idx="9">
                  <c:v>0</c:v>
                </c:pt>
                <c:pt idx="10">
                  <c:v>1.1836556889159091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24.168289099106527</c:v>
                </c:pt>
                <c:pt idx="4">
                  <c:v>13.858713634530726</c:v>
                </c:pt>
                <c:pt idx="5">
                  <c:v>16.873059876464684</c:v>
                </c:pt>
                <c:pt idx="6">
                  <c:v>34.543967254571996</c:v>
                </c:pt>
                <c:pt idx="10">
                  <c:v>1.1836556889159091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再エネ比較シート!$CO$13:$CO$42</c:f>
              <c:numCache>
                <c:formatCode>0.0%</c:formatCode>
                <c:ptCount val="30"/>
                <c:pt idx="0">
                  <c:v>8.9628180039138944E-2</c:v>
                </c:pt>
                <c:pt idx="1">
                  <c:v>2.5562528700443902E-2</c:v>
                </c:pt>
                <c:pt idx="2">
                  <c:v>5.0707935462627592E-2</c:v>
                </c:pt>
                <c:pt idx="3">
                  <c:v>8.6858919012260408E-2</c:v>
                </c:pt>
                <c:pt idx="4">
                  <c:v>7.4969021065675337E-2</c:v>
                </c:pt>
                <c:pt idx="5">
                  <c:v>6.4308681672025719E-2</c:v>
                </c:pt>
                <c:pt idx="6">
                  <c:v>6.2744431219180413E-2</c:v>
                </c:pt>
                <c:pt idx="7">
                  <c:v>8.4783650007983394E-2</c:v>
                </c:pt>
                <c:pt idx="8">
                  <c:v>4.7318611987381701E-2</c:v>
                </c:pt>
                <c:pt idx="9">
                  <c:v>4.3690230639414962E-2</c:v>
                </c:pt>
                <c:pt idx="10">
                  <c:v>8.8738417676407694E-2</c:v>
                </c:pt>
                <c:pt idx="11">
                  <c:v>0.20268514508445215</c:v>
                </c:pt>
                <c:pt idx="12">
                  <c:v>9.5441319107662459E-2</c:v>
                </c:pt>
                <c:pt idx="13">
                  <c:v>8.3441558441558442E-2</c:v>
                </c:pt>
                <c:pt idx="14">
                  <c:v>2.7031154551007942E-2</c:v>
                </c:pt>
                <c:pt idx="15">
                  <c:v>5.5297243440717368E-2</c:v>
                </c:pt>
                <c:pt idx="16">
                  <c:v>3.7950664136622389E-2</c:v>
                </c:pt>
                <c:pt idx="17">
                  <c:v>0.18137974418117006</c:v>
                </c:pt>
                <c:pt idx="18">
                  <c:v>1.880718400542189E-2</c:v>
                </c:pt>
                <c:pt idx="19">
                  <c:v>5.3761155971100726E-2</c:v>
                </c:pt>
                <c:pt idx="20">
                  <c:v>6.8293642983664637E-2</c:v>
                </c:pt>
                <c:pt idx="21">
                  <c:v>3.7089582488852857E-2</c:v>
                </c:pt>
                <c:pt idx="22">
                  <c:v>2.1631530705774518E-2</c:v>
                </c:pt>
                <c:pt idx="23">
                  <c:v>0.10874416717386894</c:v>
                </c:pt>
                <c:pt idx="24">
                  <c:v>7.5605756968482415E-2</c:v>
                </c:pt>
                <c:pt idx="25">
                  <c:v>6.0735215769845495E-2</c:v>
                </c:pt>
                <c:pt idx="26">
                  <c:v>5.8761061946902657E-2</c:v>
                </c:pt>
                <c:pt idx="27">
                  <c:v>8.4517576664173519E-2</c:v>
                </c:pt>
                <c:pt idx="28">
                  <c:v>1.7890772128060263E-2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再エネ比較シート!$CC$13:$CC$42</c:f>
              <c:numCache>
                <c:formatCode>0.0%</c:formatCode>
                <c:ptCount val="30"/>
                <c:pt idx="0">
                  <c:v>2.4964567243041334E-2</c:v>
                </c:pt>
                <c:pt idx="1">
                  <c:v>1.549795092185738E-2</c:v>
                </c:pt>
                <c:pt idx="2">
                  <c:v>3.4944241878537743E-2</c:v>
                </c:pt>
                <c:pt idx="3">
                  <c:v>1.3946586083563563E-2</c:v>
                </c:pt>
                <c:pt idx="4">
                  <c:v>4.3396505803038353E-2</c:v>
                </c:pt>
                <c:pt idx="5">
                  <c:v>3.0533785307976083E-2</c:v>
                </c:pt>
                <c:pt idx="6">
                  <c:v>2.6123651803336305E-2</c:v>
                </c:pt>
                <c:pt idx="7">
                  <c:v>5.166371794840173E-2</c:v>
                </c:pt>
                <c:pt idx="8">
                  <c:v>1.972176381209096E-2</c:v>
                </c:pt>
                <c:pt idx="9">
                  <c:v>2.2716635567448573E-2</c:v>
                </c:pt>
                <c:pt idx="10">
                  <c:v>4.9754380879890807E-2</c:v>
                </c:pt>
                <c:pt idx="11">
                  <c:v>9.290004044406526E-2</c:v>
                </c:pt>
                <c:pt idx="12">
                  <c:v>3.5204508389660168E-2</c:v>
                </c:pt>
                <c:pt idx="13">
                  <c:v>3.4699268320956614E-2</c:v>
                </c:pt>
                <c:pt idx="14">
                  <c:v>1.2335410485333634E-2</c:v>
                </c:pt>
                <c:pt idx="15">
                  <c:v>2.8799937237638941E-2</c:v>
                </c:pt>
                <c:pt idx="16">
                  <c:v>7.2627115891689339E-3</c:v>
                </c:pt>
                <c:pt idx="17">
                  <c:v>7.4091490879358582E-2</c:v>
                </c:pt>
                <c:pt idx="18">
                  <c:v>9.1780574655757029E-3</c:v>
                </c:pt>
                <c:pt idx="19">
                  <c:v>2.0878575708189892E-2</c:v>
                </c:pt>
                <c:pt idx="20">
                  <c:v>3.2363085889638606E-2</c:v>
                </c:pt>
                <c:pt idx="21">
                  <c:v>1.8218779182754035E-2</c:v>
                </c:pt>
                <c:pt idx="22">
                  <c:v>1.276829933102239E-2</c:v>
                </c:pt>
                <c:pt idx="23">
                  <c:v>3.3727788510350909E-2</c:v>
                </c:pt>
                <c:pt idx="24">
                  <c:v>3.4461391610698992E-2</c:v>
                </c:pt>
                <c:pt idx="25">
                  <c:v>3.5931913552022972E-2</c:v>
                </c:pt>
                <c:pt idx="26">
                  <c:v>2.7049016771923461E-2</c:v>
                </c:pt>
                <c:pt idx="27">
                  <c:v>4.5558982815699083E-2</c:v>
                </c:pt>
                <c:pt idx="28">
                  <c:v>9.7348161480870742E-3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再エネ比較シート!$CD$13:$CD$42</c:f>
              <c:numCache>
                <c:formatCode>0.0%</c:formatCode>
                <c:ptCount val="30"/>
                <c:pt idx="0">
                  <c:v>0.52820538601676492</c:v>
                </c:pt>
                <c:pt idx="1">
                  <c:v>0.30447326446483031</c:v>
                </c:pt>
                <c:pt idx="2">
                  <c:v>0.55812810434745008</c:v>
                </c:pt>
                <c:pt idx="3">
                  <c:v>9.4812314600508069E-2</c:v>
                </c:pt>
                <c:pt idx="4">
                  <c:v>8.7458354286872361E-2</c:v>
                </c:pt>
                <c:pt idx="5">
                  <c:v>0.25957411181943552</c:v>
                </c:pt>
                <c:pt idx="6">
                  <c:v>0.430052552188881</c:v>
                </c:pt>
                <c:pt idx="7">
                  <c:v>0.38935972122157381</c:v>
                </c:pt>
                <c:pt idx="8">
                  <c:v>1.4940300581931125</c:v>
                </c:pt>
                <c:pt idx="9">
                  <c:v>1.024577756648158</c:v>
                </c:pt>
                <c:pt idx="10">
                  <c:v>5.7127818841338149E-2</c:v>
                </c:pt>
                <c:pt idx="11">
                  <c:v>0.21821208422292587</c:v>
                </c:pt>
                <c:pt idx="12">
                  <c:v>0.15024424830935754</c:v>
                </c:pt>
                <c:pt idx="13">
                  <c:v>0.93625393836540027</c:v>
                </c:pt>
                <c:pt idx="14">
                  <c:v>0.11629787265722144</c:v>
                </c:pt>
                <c:pt idx="15">
                  <c:v>0.42317054420352557</c:v>
                </c:pt>
                <c:pt idx="16">
                  <c:v>1.0095440559979152E-2</c:v>
                </c:pt>
                <c:pt idx="17">
                  <c:v>0.37497859643341458</c:v>
                </c:pt>
                <c:pt idx="18">
                  <c:v>0.23670732816401863</c:v>
                </c:pt>
                <c:pt idx="19">
                  <c:v>2.1580268711911061E-2</c:v>
                </c:pt>
                <c:pt idx="20">
                  <c:v>0.25813105583055046</c:v>
                </c:pt>
                <c:pt idx="21">
                  <c:v>0.93198103699613843</c:v>
                </c:pt>
                <c:pt idx="22">
                  <c:v>1.7123531343177054E-2</c:v>
                </c:pt>
                <c:pt idx="23">
                  <c:v>0.31630527002269787</c:v>
                </c:pt>
                <c:pt idx="24">
                  <c:v>0.91741837538936644</c:v>
                </c:pt>
                <c:pt idx="25">
                  <c:v>0.15740557023171817</c:v>
                </c:pt>
                <c:pt idx="26">
                  <c:v>0.18041968047086024</c:v>
                </c:pt>
                <c:pt idx="27">
                  <c:v>2.1408856333968811</c:v>
                </c:pt>
                <c:pt idx="28">
                  <c:v>0.26224124103690538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4.9449717529581421E-4</c:v>
                </c:pt>
                <c:pt idx="15">
                  <c:v>0</c:v>
                </c:pt>
                <c:pt idx="16">
                  <c:v>0</c:v>
                </c:pt>
                <c:pt idx="17">
                  <c:v>0</c:v>
                </c:pt>
                <c:pt idx="18">
                  <c:v>1.349137116960671</c:v>
                </c:pt>
                <c:pt idx="19">
                  <c:v>0</c:v>
                </c:pt>
                <c:pt idx="20">
                  <c:v>0</c:v>
                </c:pt>
                <c:pt idx="21">
                  <c:v>0.79918249137892527</c:v>
                </c:pt>
                <c:pt idx="22">
                  <c:v>0</c:v>
                </c:pt>
                <c:pt idx="23">
                  <c:v>0</c:v>
                </c:pt>
                <c:pt idx="24">
                  <c:v>0</c:v>
                </c:pt>
                <c:pt idx="25">
                  <c:v>1.3074297855557619E-3</c:v>
                </c:pt>
                <c:pt idx="26">
                  <c:v>0</c:v>
                </c:pt>
                <c:pt idx="27">
                  <c:v>0</c:v>
                </c:pt>
                <c:pt idx="28">
                  <c:v>2.9291830963733774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再エネ比較シート!$CF$13:$CF$42</c:f>
              <c:numCache>
                <c:formatCode>0.0%</c:formatCode>
                <c:ptCount val="30"/>
                <c:pt idx="0">
                  <c:v>0</c:v>
                </c:pt>
                <c:pt idx="1">
                  <c:v>0</c:v>
                </c:pt>
                <c:pt idx="2">
                  <c:v>0</c:v>
                </c:pt>
                <c:pt idx="3">
                  <c:v>0</c:v>
                </c:pt>
                <c:pt idx="4">
                  <c:v>0</c:v>
                </c:pt>
                <c:pt idx="5">
                  <c:v>0</c:v>
                </c:pt>
                <c:pt idx="6">
                  <c:v>1.6557185800756085E-2</c:v>
                </c:pt>
                <c:pt idx="7">
                  <c:v>0</c:v>
                </c:pt>
                <c:pt idx="8">
                  <c:v>0</c:v>
                </c:pt>
                <c:pt idx="9">
                  <c:v>9.563842859485551E-2</c:v>
                </c:pt>
                <c:pt idx="10">
                  <c:v>0</c:v>
                </c:pt>
                <c:pt idx="11">
                  <c:v>0</c:v>
                </c:pt>
                <c:pt idx="12">
                  <c:v>0</c:v>
                </c:pt>
                <c:pt idx="13">
                  <c:v>0</c:v>
                </c:pt>
                <c:pt idx="14">
                  <c:v>0</c:v>
                </c:pt>
                <c:pt idx="15">
                  <c:v>0</c:v>
                </c:pt>
                <c:pt idx="16">
                  <c:v>0</c:v>
                </c:pt>
                <c:pt idx="17">
                  <c:v>8.446630764117298E-2</c:v>
                </c:pt>
                <c:pt idx="18">
                  <c:v>0</c:v>
                </c:pt>
                <c:pt idx="19">
                  <c:v>0</c:v>
                </c:pt>
                <c:pt idx="20">
                  <c:v>0</c:v>
                </c:pt>
                <c:pt idx="21">
                  <c:v>5.1734772089958692E-2</c:v>
                </c:pt>
                <c:pt idx="22">
                  <c:v>0</c:v>
                </c:pt>
                <c:pt idx="23">
                  <c:v>0</c:v>
                </c:pt>
                <c:pt idx="24">
                  <c:v>1.3779226901442659E-2</c:v>
                </c:pt>
                <c:pt idx="25">
                  <c:v>0</c:v>
                </c:pt>
                <c:pt idx="26">
                  <c:v>0.99647632287995402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再エネ比較シート!$CH$13:$CH$42</c:f>
              <c:numCache>
                <c:formatCode>0.0%</c:formatCode>
                <c:ptCount val="30"/>
                <c:pt idx="0">
                  <c:v>3.1605608676611181E-3</c:v>
                </c:pt>
                <c:pt idx="1">
                  <c:v>0</c:v>
                </c:pt>
                <c:pt idx="2">
                  <c:v>0</c:v>
                </c:pt>
                <c:pt idx="3">
                  <c:v>0</c:v>
                </c:pt>
                <c:pt idx="4">
                  <c:v>0</c:v>
                </c:pt>
                <c:pt idx="5">
                  <c:v>0</c:v>
                </c:pt>
                <c:pt idx="6">
                  <c:v>0</c:v>
                </c:pt>
                <c:pt idx="7">
                  <c:v>0</c:v>
                </c:pt>
                <c:pt idx="8">
                  <c:v>2.9679423826861873E-3</c:v>
                </c:pt>
                <c:pt idx="9">
                  <c:v>0</c:v>
                </c:pt>
                <c:pt idx="10">
                  <c:v>0</c:v>
                </c:pt>
                <c:pt idx="11">
                  <c:v>0</c:v>
                </c:pt>
                <c:pt idx="12">
                  <c:v>0</c:v>
                </c:pt>
                <c:pt idx="13">
                  <c:v>0</c:v>
                </c:pt>
                <c:pt idx="14">
                  <c:v>0</c:v>
                </c:pt>
                <c:pt idx="15">
                  <c:v>0</c:v>
                </c:pt>
                <c:pt idx="16">
                  <c:v>3.361916090416784E-2</c:v>
                </c:pt>
                <c:pt idx="17">
                  <c:v>0</c:v>
                </c:pt>
                <c:pt idx="18">
                  <c:v>0</c:v>
                </c:pt>
                <c:pt idx="19">
                  <c:v>0</c:v>
                </c:pt>
                <c:pt idx="20">
                  <c:v>0</c:v>
                </c:pt>
                <c:pt idx="21">
                  <c:v>0</c:v>
                </c:pt>
                <c:pt idx="22">
                  <c:v>0</c:v>
                </c:pt>
                <c:pt idx="23">
                  <c:v>0</c:v>
                </c:pt>
                <c:pt idx="24">
                  <c:v>1.2177197622402143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再エネ比較シート!$CI$13:$CI$42</c:f>
              <c:numCache>
                <c:formatCode>0.0%</c:formatCode>
                <c:ptCount val="30"/>
                <c:pt idx="0">
                  <c:v>0.55633051412746737</c:v>
                </c:pt>
                <c:pt idx="1">
                  <c:v>0.31997121538668766</c:v>
                </c:pt>
                <c:pt idx="2">
                  <c:v>0.5930723462259877</c:v>
                </c:pt>
                <c:pt idx="3">
                  <c:v>0.10875890068407162</c:v>
                </c:pt>
                <c:pt idx="4">
                  <c:v>0.13085486008991071</c:v>
                </c:pt>
                <c:pt idx="5">
                  <c:v>0.29010789712741158</c:v>
                </c:pt>
                <c:pt idx="6">
                  <c:v>0.47273338979297347</c:v>
                </c:pt>
                <c:pt idx="7">
                  <c:v>0.44102343916997555</c:v>
                </c:pt>
                <c:pt idx="8">
                  <c:v>1.5167197643878898</c:v>
                </c:pt>
                <c:pt idx="9">
                  <c:v>1.1429328208104619</c:v>
                </c:pt>
                <c:pt idx="10">
                  <c:v>0.10688219972122896</c:v>
                </c:pt>
                <c:pt idx="11">
                  <c:v>0.31111212466699117</c:v>
                </c:pt>
                <c:pt idx="12">
                  <c:v>0.1854487566990177</c:v>
                </c:pt>
                <c:pt idx="13">
                  <c:v>0.97095320668635687</c:v>
                </c:pt>
                <c:pt idx="14">
                  <c:v>0.12912778031785088</c:v>
                </c:pt>
                <c:pt idx="15">
                  <c:v>0.45197048144116447</c:v>
                </c:pt>
                <c:pt idx="16">
                  <c:v>5.0977313053315924E-2</c:v>
                </c:pt>
                <c:pt idx="17">
                  <c:v>0.53353639495394622</c:v>
                </c:pt>
                <c:pt idx="18">
                  <c:v>1.5950225025902653</c:v>
                </c:pt>
                <c:pt idx="19">
                  <c:v>4.2458844420100957E-2</c:v>
                </c:pt>
                <c:pt idx="20">
                  <c:v>0.29049414172018906</c:v>
                </c:pt>
                <c:pt idx="21">
                  <c:v>1.8011170796477765</c:v>
                </c:pt>
                <c:pt idx="22">
                  <c:v>2.9891830674199444E-2</c:v>
                </c:pt>
                <c:pt idx="23">
                  <c:v>0.35003305853304878</c:v>
                </c:pt>
                <c:pt idx="24">
                  <c:v>2.1833787561417224</c:v>
                </c:pt>
                <c:pt idx="25">
                  <c:v>0.19464491356929689</c:v>
                </c:pt>
                <c:pt idx="26">
                  <c:v>1.2039450201227377</c:v>
                </c:pt>
                <c:pt idx="27">
                  <c:v>2.1864446162125803</c:v>
                </c:pt>
                <c:pt idx="28">
                  <c:v>3.2011591535583697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再エネ比較シート!$BE$13:$BE$42</c:f>
              <c:numCache>
                <c:formatCode>#,##0_);[Red]\(#,##0\)</c:formatCode>
                <c:ptCount val="30"/>
                <c:pt idx="0">
                  <c:v>2301.6000000000013</c:v>
                </c:pt>
                <c:pt idx="1">
                  <c:v>976.89999999999975</c:v>
                </c:pt>
                <c:pt idx="2">
                  <c:v>1480.5000000000007</c:v>
                </c:pt>
                <c:pt idx="3">
                  <c:v>2672.1090000000004</c:v>
                </c:pt>
                <c:pt idx="4">
                  <c:v>2225.5100000000007</c:v>
                </c:pt>
                <c:pt idx="5">
                  <c:v>1848.200000000003</c:v>
                </c:pt>
                <c:pt idx="6">
                  <c:v>1865.7000000000021</c:v>
                </c:pt>
                <c:pt idx="7">
                  <c:v>2557.84</c:v>
                </c:pt>
                <c:pt idx="8">
                  <c:v>1552.1000000000001</c:v>
                </c:pt>
                <c:pt idx="9">
                  <c:v>1196.3000000000002</c:v>
                </c:pt>
                <c:pt idx="10">
                  <c:v>2117.8000000000011</c:v>
                </c:pt>
                <c:pt idx="11">
                  <c:v>4627.300000000002</c:v>
                </c:pt>
                <c:pt idx="12">
                  <c:v>2491.4000000000028</c:v>
                </c:pt>
                <c:pt idx="13">
                  <c:v>2392.4000000000005</c:v>
                </c:pt>
                <c:pt idx="14">
                  <c:v>894.09999999999991</c:v>
                </c:pt>
                <c:pt idx="15">
                  <c:v>1615.9000000000003</c:v>
                </c:pt>
                <c:pt idx="16">
                  <c:v>1029.3699999999992</c:v>
                </c:pt>
                <c:pt idx="17">
                  <c:v>4337.2000000000035</c:v>
                </c:pt>
                <c:pt idx="18">
                  <c:v>554.16399999999999</c:v>
                </c:pt>
                <c:pt idx="19">
                  <c:v>1218.1999999999998</c:v>
                </c:pt>
                <c:pt idx="20">
                  <c:v>1897.800000000002</c:v>
                </c:pt>
                <c:pt idx="21">
                  <c:v>971.7999999999995</c:v>
                </c:pt>
                <c:pt idx="22">
                  <c:v>589.59999999999991</c:v>
                </c:pt>
                <c:pt idx="23">
                  <c:v>2609.5000000000018</c:v>
                </c:pt>
                <c:pt idx="24">
                  <c:v>2267.3000000000034</c:v>
                </c:pt>
                <c:pt idx="25">
                  <c:v>1910.4000000000028</c:v>
                </c:pt>
                <c:pt idx="26">
                  <c:v>1849.8000000000006</c:v>
                </c:pt>
                <c:pt idx="27">
                  <c:v>3171.0800000000031</c:v>
                </c:pt>
                <c:pt idx="28">
                  <c:v>567.5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再エネ比較シート!$BF$13:$BF$42</c:f>
              <c:numCache>
                <c:formatCode>#,##0_);[Red]\(#,##0\)</c:formatCode>
                <c:ptCount val="30"/>
                <c:pt idx="0">
                  <c:v>44182.700000000026</c:v>
                </c:pt>
                <c:pt idx="1">
                  <c:v>17412.800000000017</c:v>
                </c:pt>
                <c:pt idx="2">
                  <c:v>21454.100000000002</c:v>
                </c:pt>
                <c:pt idx="3">
                  <c:v>16481.420000000013</c:v>
                </c:pt>
                <c:pt idx="4">
                  <c:v>4069.2999999999997</c:v>
                </c:pt>
                <c:pt idx="5">
                  <c:v>14255.200000000004</c:v>
                </c:pt>
                <c:pt idx="6">
                  <c:v>27865.900000000031</c:v>
                </c:pt>
                <c:pt idx="7">
                  <c:v>17489.700000000004</c:v>
                </c:pt>
                <c:pt idx="8">
                  <c:v>106678.49999999988</c:v>
                </c:pt>
                <c:pt idx="9">
                  <c:v>48953.600000000006</c:v>
                </c:pt>
                <c:pt idx="10">
                  <c:v>2206.2000000000003</c:v>
                </c:pt>
                <c:pt idx="11">
                  <c:v>9861.2999999999956</c:v>
                </c:pt>
                <c:pt idx="12">
                  <c:v>9646.8749999999982</c:v>
                </c:pt>
                <c:pt idx="13">
                  <c:v>58566.699999999852</c:v>
                </c:pt>
                <c:pt idx="14">
                  <c:v>7647.9999999999982</c:v>
                </c:pt>
                <c:pt idx="15">
                  <c:v>21541.8</c:v>
                </c:pt>
                <c:pt idx="16">
                  <c:v>1298.1999999999996</c:v>
                </c:pt>
                <c:pt idx="17">
                  <c:v>19915.500000000018</c:v>
                </c:pt>
                <c:pt idx="18">
                  <c:v>12967.099999999999</c:v>
                </c:pt>
                <c:pt idx="19">
                  <c:v>1142.4000000000001</c:v>
                </c:pt>
                <c:pt idx="20">
                  <c:v>13733.599999999995</c:v>
                </c:pt>
                <c:pt idx="21">
                  <c:v>45103.3</c:v>
                </c:pt>
                <c:pt idx="22">
                  <c:v>717.4</c:v>
                </c:pt>
                <c:pt idx="23">
                  <c:v>22203.400000000012</c:v>
                </c:pt>
                <c:pt idx="24">
                  <c:v>54762.999999999978</c:v>
                </c:pt>
                <c:pt idx="25">
                  <c:v>7592.9</c:v>
                </c:pt>
                <c:pt idx="26">
                  <c:v>11194.400000000003</c:v>
                </c:pt>
                <c:pt idx="27">
                  <c:v>135198.00000000003</c:v>
                </c:pt>
                <c:pt idx="28">
                  <c:v>13870.199999999999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19.8</c:v>
                </c:pt>
                <c:pt idx="15">
                  <c:v>0</c:v>
                </c:pt>
                <c:pt idx="16">
                  <c:v>0</c:v>
                </c:pt>
                <c:pt idx="17">
                  <c:v>0</c:v>
                </c:pt>
                <c:pt idx="18">
                  <c:v>45000</c:v>
                </c:pt>
                <c:pt idx="19">
                  <c:v>0</c:v>
                </c:pt>
                <c:pt idx="20">
                  <c:v>0</c:v>
                </c:pt>
                <c:pt idx="21">
                  <c:v>23549</c:v>
                </c:pt>
                <c:pt idx="22">
                  <c:v>0</c:v>
                </c:pt>
                <c:pt idx="23">
                  <c:v>0</c:v>
                </c:pt>
                <c:pt idx="24">
                  <c:v>0</c:v>
                </c:pt>
                <c:pt idx="25">
                  <c:v>38.4</c:v>
                </c:pt>
                <c:pt idx="26">
                  <c:v>0</c:v>
                </c:pt>
                <c:pt idx="27">
                  <c:v>0</c:v>
                </c:pt>
                <c:pt idx="28">
                  <c:v>94330.8</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再エネ比較シート!$BH$13:$BH$42</c:f>
              <c:numCache>
                <c:formatCode>#,##0_);[Red]\(#,##0\)</c:formatCode>
                <c:ptCount val="30"/>
                <c:pt idx="0">
                  <c:v>0</c:v>
                </c:pt>
                <c:pt idx="1">
                  <c:v>0</c:v>
                </c:pt>
                <c:pt idx="2">
                  <c:v>0</c:v>
                </c:pt>
                <c:pt idx="3">
                  <c:v>0</c:v>
                </c:pt>
                <c:pt idx="4">
                  <c:v>0</c:v>
                </c:pt>
                <c:pt idx="5">
                  <c:v>0</c:v>
                </c:pt>
                <c:pt idx="6">
                  <c:v>270</c:v>
                </c:pt>
                <c:pt idx="7">
                  <c:v>0</c:v>
                </c:pt>
                <c:pt idx="8">
                  <c:v>0</c:v>
                </c:pt>
                <c:pt idx="9">
                  <c:v>1150</c:v>
                </c:pt>
                <c:pt idx="10">
                  <c:v>0</c:v>
                </c:pt>
                <c:pt idx="11">
                  <c:v>0</c:v>
                </c:pt>
                <c:pt idx="12">
                  <c:v>0</c:v>
                </c:pt>
                <c:pt idx="13">
                  <c:v>0</c:v>
                </c:pt>
                <c:pt idx="14">
                  <c:v>0</c:v>
                </c:pt>
                <c:pt idx="15">
                  <c:v>0</c:v>
                </c:pt>
                <c:pt idx="16">
                  <c:v>0</c:v>
                </c:pt>
                <c:pt idx="17">
                  <c:v>1129</c:v>
                </c:pt>
                <c:pt idx="18">
                  <c:v>0</c:v>
                </c:pt>
                <c:pt idx="19">
                  <c:v>0</c:v>
                </c:pt>
                <c:pt idx="20">
                  <c:v>0</c:v>
                </c:pt>
                <c:pt idx="21">
                  <c:v>630.1</c:v>
                </c:pt>
                <c:pt idx="22">
                  <c:v>0</c:v>
                </c:pt>
                <c:pt idx="23">
                  <c:v>0</c:v>
                </c:pt>
                <c:pt idx="24">
                  <c:v>207</c:v>
                </c:pt>
                <c:pt idx="25">
                  <c:v>0</c:v>
                </c:pt>
                <c:pt idx="26">
                  <c:v>15560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再エネ比較シート!$BJ$13:$BJ$42</c:f>
              <c:numCache>
                <c:formatCode>#,##0_);[Red]\(#,##0\)</c:formatCode>
                <c:ptCount val="30"/>
                <c:pt idx="0">
                  <c:v>49.9</c:v>
                </c:pt>
                <c:pt idx="1">
                  <c:v>0</c:v>
                </c:pt>
                <c:pt idx="2">
                  <c:v>0</c:v>
                </c:pt>
                <c:pt idx="3">
                  <c:v>0</c:v>
                </c:pt>
                <c:pt idx="4">
                  <c:v>0</c:v>
                </c:pt>
                <c:pt idx="5">
                  <c:v>0</c:v>
                </c:pt>
                <c:pt idx="6">
                  <c:v>0</c:v>
                </c:pt>
                <c:pt idx="7">
                  <c:v>0</c:v>
                </c:pt>
                <c:pt idx="8">
                  <c:v>40</c:v>
                </c:pt>
                <c:pt idx="9">
                  <c:v>0</c:v>
                </c:pt>
                <c:pt idx="10">
                  <c:v>0</c:v>
                </c:pt>
                <c:pt idx="11">
                  <c:v>0</c:v>
                </c:pt>
                <c:pt idx="12">
                  <c:v>0</c:v>
                </c:pt>
                <c:pt idx="13">
                  <c:v>0</c:v>
                </c:pt>
                <c:pt idx="14">
                  <c:v>0</c:v>
                </c:pt>
                <c:pt idx="15">
                  <c:v>0</c:v>
                </c:pt>
                <c:pt idx="16">
                  <c:v>816</c:v>
                </c:pt>
                <c:pt idx="17">
                  <c:v>0</c:v>
                </c:pt>
                <c:pt idx="18">
                  <c:v>0</c:v>
                </c:pt>
                <c:pt idx="19">
                  <c:v>0</c:v>
                </c:pt>
                <c:pt idx="20">
                  <c:v>0</c:v>
                </c:pt>
                <c:pt idx="21">
                  <c:v>0</c:v>
                </c:pt>
                <c:pt idx="22">
                  <c:v>0</c:v>
                </c:pt>
                <c:pt idx="23">
                  <c:v>0</c:v>
                </c:pt>
                <c:pt idx="24">
                  <c:v>13720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再エネ比較シート!$BK$13:$BK$42</c:f>
              <c:numCache>
                <c:formatCode>#,##0_);[Red]\(#,##0\)</c:formatCode>
                <c:ptCount val="30"/>
                <c:pt idx="0">
                  <c:v>46534.200000000026</c:v>
                </c:pt>
                <c:pt idx="1">
                  <c:v>18389.700000000019</c:v>
                </c:pt>
                <c:pt idx="2">
                  <c:v>22934.600000000002</c:v>
                </c:pt>
                <c:pt idx="3">
                  <c:v>19153.529000000013</c:v>
                </c:pt>
                <c:pt idx="4">
                  <c:v>6294.81</c:v>
                </c:pt>
                <c:pt idx="5">
                  <c:v>16103.400000000007</c:v>
                </c:pt>
                <c:pt idx="6">
                  <c:v>30001.600000000031</c:v>
                </c:pt>
                <c:pt idx="7">
                  <c:v>20047.540000000005</c:v>
                </c:pt>
                <c:pt idx="8">
                  <c:v>108270.59999999989</c:v>
                </c:pt>
                <c:pt idx="9">
                  <c:v>51299.900000000009</c:v>
                </c:pt>
                <c:pt idx="10">
                  <c:v>4324.0000000000018</c:v>
                </c:pt>
                <c:pt idx="11">
                  <c:v>14488.599999999999</c:v>
                </c:pt>
                <c:pt idx="12">
                  <c:v>12138.275000000001</c:v>
                </c:pt>
                <c:pt idx="13">
                  <c:v>60959.099999999853</c:v>
                </c:pt>
                <c:pt idx="14">
                  <c:v>8561.8999999999978</c:v>
                </c:pt>
                <c:pt idx="15">
                  <c:v>23157.7</c:v>
                </c:pt>
                <c:pt idx="16">
                  <c:v>3143.5699999999988</c:v>
                </c:pt>
                <c:pt idx="17">
                  <c:v>25381.700000000023</c:v>
                </c:pt>
                <c:pt idx="18">
                  <c:v>58521.263999999996</c:v>
                </c:pt>
                <c:pt idx="19">
                  <c:v>2360.6</c:v>
                </c:pt>
                <c:pt idx="20">
                  <c:v>15631.399999999998</c:v>
                </c:pt>
                <c:pt idx="21">
                  <c:v>70254.200000000012</c:v>
                </c:pt>
                <c:pt idx="22">
                  <c:v>1307</c:v>
                </c:pt>
                <c:pt idx="23">
                  <c:v>24812.900000000016</c:v>
                </c:pt>
                <c:pt idx="24">
                  <c:v>70957.299999999988</c:v>
                </c:pt>
                <c:pt idx="25">
                  <c:v>9541.7000000000025</c:v>
                </c:pt>
                <c:pt idx="26">
                  <c:v>28604.200000000004</c:v>
                </c:pt>
                <c:pt idx="27">
                  <c:v>138369.08000000005</c:v>
                </c:pt>
                <c:pt idx="28">
                  <c:v>108768.5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再エネ比較シート!$BO$13:$BO$42</c:f>
              <c:numCache>
                <c:formatCode>#,##0_);[Red]\(#,##0\)</c:formatCode>
                <c:ptCount val="30"/>
                <c:pt idx="0">
                  <c:v>2762.1961920000012</c:v>
                </c:pt>
                <c:pt idx="1">
                  <c:v>1172.3972279999996</c:v>
                </c:pt>
                <c:pt idx="2">
                  <c:v>1776.7776600000009</c:v>
                </c:pt>
                <c:pt idx="3">
                  <c:v>3206.8514530799998</c:v>
                </c:pt>
                <c:pt idx="4">
                  <c:v>2670.8790612000007</c:v>
                </c:pt>
                <c:pt idx="5">
                  <c:v>2218.0617840000036</c:v>
                </c:pt>
                <c:pt idx="6">
                  <c:v>2239.0638840000024</c:v>
                </c:pt>
                <c:pt idx="7">
                  <c:v>3069.7149408</c:v>
                </c:pt>
                <c:pt idx="8">
                  <c:v>1862.7062519999999</c:v>
                </c:pt>
                <c:pt idx="9">
                  <c:v>1435.7035560000002</c:v>
                </c:pt>
                <c:pt idx="10">
                  <c:v>2541.6141360000015</c:v>
                </c:pt>
                <c:pt idx="11">
                  <c:v>5553.3152760000021</c:v>
                </c:pt>
                <c:pt idx="12">
                  <c:v>2989.9789680000035</c:v>
                </c:pt>
                <c:pt idx="13">
                  <c:v>2871.1670880000006</c:v>
                </c:pt>
                <c:pt idx="14">
                  <c:v>1073.027292</c:v>
                </c:pt>
                <c:pt idx="15">
                  <c:v>1939.2739080000003</c:v>
                </c:pt>
                <c:pt idx="16">
                  <c:v>1235.3675243999987</c:v>
                </c:pt>
                <c:pt idx="17">
                  <c:v>5205.1604640000032</c:v>
                </c:pt>
                <c:pt idx="18">
                  <c:v>665.06329967999977</c:v>
                </c:pt>
                <c:pt idx="19">
                  <c:v>1461.9861839999996</c:v>
                </c:pt>
                <c:pt idx="20">
                  <c:v>2277.5877360000018</c:v>
                </c:pt>
                <c:pt idx="21">
                  <c:v>1166.2766159999994</c:v>
                </c:pt>
                <c:pt idx="22">
                  <c:v>707.59075199999984</c:v>
                </c:pt>
                <c:pt idx="23">
                  <c:v>3131.7131400000021</c:v>
                </c:pt>
                <c:pt idx="24">
                  <c:v>2721.0320760000036</c:v>
                </c:pt>
                <c:pt idx="25">
                  <c:v>2292.7092480000028</c:v>
                </c:pt>
                <c:pt idx="26">
                  <c:v>2219.981976</c:v>
                </c:pt>
                <c:pt idx="27">
                  <c:v>3805.6765296000031</c:v>
                </c:pt>
                <c:pt idx="28">
                  <c:v>681.06809999999996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再エネ比較シート!$BP$13:$BP$42</c:f>
              <c:numCache>
                <c:formatCode>#,##0_);[Red]\(#,##0\)</c:formatCode>
                <c:ptCount val="30"/>
                <c:pt idx="0">
                  <c:v>58443.108252000035</c:v>
                </c:pt>
                <c:pt idx="1">
                  <c:v>23032.955328000022</c:v>
                </c:pt>
                <c:pt idx="2">
                  <c:v>28378.625315999998</c:v>
                </c:pt>
                <c:pt idx="3">
                  <c:v>21800.963119200012</c:v>
                </c:pt>
                <c:pt idx="4">
                  <c:v>5382.7072680000001</c:v>
                </c:pt>
                <c:pt idx="5">
                  <c:v>18856.208352000001</c:v>
                </c:pt>
                <c:pt idx="6">
                  <c:v>36859.897884000042</c:v>
                </c:pt>
                <c:pt idx="7">
                  <c:v>23134.675572000007</c:v>
                </c:pt>
                <c:pt idx="8">
                  <c:v>141110.05265999984</c:v>
                </c:pt>
                <c:pt idx="9">
                  <c:v>64753.863936000002</c:v>
                </c:pt>
                <c:pt idx="10">
                  <c:v>2918.2731120000003</c:v>
                </c:pt>
                <c:pt idx="11">
                  <c:v>13044.133187999994</c:v>
                </c:pt>
                <c:pt idx="12">
                  <c:v>12760.500374999998</c:v>
                </c:pt>
                <c:pt idx="13">
                  <c:v>77469.688091999793</c:v>
                </c:pt>
                <c:pt idx="14">
                  <c:v>10116.468479999996</c:v>
                </c:pt>
                <c:pt idx="15">
                  <c:v>28494.631368000002</c:v>
                </c:pt>
                <c:pt idx="16">
                  <c:v>1717.2070319999991</c:v>
                </c:pt>
                <c:pt idx="17">
                  <c:v>26343.426780000023</c:v>
                </c:pt>
                <c:pt idx="18">
                  <c:v>17152.361195999998</c:v>
                </c:pt>
                <c:pt idx="19">
                  <c:v>1511.1210240000003</c:v>
                </c:pt>
                <c:pt idx="20">
                  <c:v>18166.256735999988</c:v>
                </c:pt>
                <c:pt idx="21">
                  <c:v>59660.841108000001</c:v>
                </c:pt>
                <c:pt idx="22">
                  <c:v>948.94802400000003</c:v>
                </c:pt>
                <c:pt idx="23">
                  <c:v>29369.769384000017</c:v>
                </c:pt>
                <c:pt idx="24">
                  <c:v>72438.305879999971</c:v>
                </c:pt>
                <c:pt idx="25">
                  <c:v>10043.584404000001</c:v>
                </c:pt>
                <c:pt idx="26">
                  <c:v>14807.504544000003</c:v>
                </c:pt>
                <c:pt idx="27">
                  <c:v>178834.50648000001</c:v>
                </c:pt>
                <c:pt idx="28">
                  <c:v>18346.945752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43.015104000000001</c:v>
                </c:pt>
                <c:pt idx="15">
                  <c:v>0</c:v>
                </c:pt>
                <c:pt idx="16">
                  <c:v>0</c:v>
                </c:pt>
                <c:pt idx="17">
                  <c:v>0</c:v>
                </c:pt>
                <c:pt idx="18">
                  <c:v>97761.600000000006</c:v>
                </c:pt>
                <c:pt idx="19">
                  <c:v>0</c:v>
                </c:pt>
                <c:pt idx="20">
                  <c:v>0</c:v>
                </c:pt>
                <c:pt idx="21">
                  <c:v>51159.731520000008</c:v>
                </c:pt>
                <c:pt idx="22">
                  <c:v>0</c:v>
                </c:pt>
                <c:pt idx="23">
                  <c:v>0</c:v>
                </c:pt>
                <c:pt idx="24">
                  <c:v>0</c:v>
                </c:pt>
                <c:pt idx="25">
                  <c:v>83.423231999999985</c:v>
                </c:pt>
                <c:pt idx="26">
                  <c:v>0</c:v>
                </c:pt>
                <c:pt idx="27">
                  <c:v>0</c:v>
                </c:pt>
                <c:pt idx="28">
                  <c:v>204931.77638400003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再エネ比較シート!$BR$13:$BR$42</c:f>
              <c:numCache>
                <c:formatCode>#,##0_);[Red]\(#,##0\)</c:formatCode>
                <c:ptCount val="30"/>
                <c:pt idx="0">
                  <c:v>0</c:v>
                </c:pt>
                <c:pt idx="1">
                  <c:v>0</c:v>
                </c:pt>
                <c:pt idx="2">
                  <c:v>0</c:v>
                </c:pt>
                <c:pt idx="3">
                  <c:v>0</c:v>
                </c:pt>
                <c:pt idx="4">
                  <c:v>0</c:v>
                </c:pt>
                <c:pt idx="5">
                  <c:v>0</c:v>
                </c:pt>
                <c:pt idx="6">
                  <c:v>1419.12</c:v>
                </c:pt>
                <c:pt idx="7">
                  <c:v>0</c:v>
                </c:pt>
                <c:pt idx="8">
                  <c:v>0</c:v>
                </c:pt>
                <c:pt idx="9">
                  <c:v>6044.4</c:v>
                </c:pt>
                <c:pt idx="10">
                  <c:v>0</c:v>
                </c:pt>
                <c:pt idx="11">
                  <c:v>0</c:v>
                </c:pt>
                <c:pt idx="12">
                  <c:v>0</c:v>
                </c:pt>
                <c:pt idx="13">
                  <c:v>0</c:v>
                </c:pt>
                <c:pt idx="14">
                  <c:v>0</c:v>
                </c:pt>
                <c:pt idx="15">
                  <c:v>0</c:v>
                </c:pt>
                <c:pt idx="16">
                  <c:v>0</c:v>
                </c:pt>
                <c:pt idx="17">
                  <c:v>5934.0240000000003</c:v>
                </c:pt>
                <c:pt idx="18">
                  <c:v>0</c:v>
                </c:pt>
                <c:pt idx="19">
                  <c:v>0</c:v>
                </c:pt>
                <c:pt idx="20">
                  <c:v>0</c:v>
                </c:pt>
                <c:pt idx="21">
                  <c:v>3311.8056000000001</c:v>
                </c:pt>
                <c:pt idx="22">
                  <c:v>0</c:v>
                </c:pt>
                <c:pt idx="23">
                  <c:v>0</c:v>
                </c:pt>
                <c:pt idx="24">
                  <c:v>1087.992</c:v>
                </c:pt>
                <c:pt idx="25">
                  <c:v>0</c:v>
                </c:pt>
                <c:pt idx="26">
                  <c:v>81783.360000000001</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再エネ比較シート!$BT$13:$BT$42</c:f>
              <c:numCache>
                <c:formatCode>#,##0_);[Red]\(#,##0\)</c:formatCode>
                <c:ptCount val="30"/>
                <c:pt idx="0">
                  <c:v>349.69920000000002</c:v>
                </c:pt>
                <c:pt idx="1">
                  <c:v>0</c:v>
                </c:pt>
                <c:pt idx="2">
                  <c:v>0</c:v>
                </c:pt>
                <c:pt idx="3">
                  <c:v>0</c:v>
                </c:pt>
                <c:pt idx="4">
                  <c:v>0</c:v>
                </c:pt>
                <c:pt idx="5">
                  <c:v>0</c:v>
                </c:pt>
                <c:pt idx="6">
                  <c:v>0</c:v>
                </c:pt>
                <c:pt idx="7">
                  <c:v>0</c:v>
                </c:pt>
                <c:pt idx="8">
                  <c:v>280.32</c:v>
                </c:pt>
                <c:pt idx="9">
                  <c:v>0</c:v>
                </c:pt>
                <c:pt idx="10">
                  <c:v>0</c:v>
                </c:pt>
                <c:pt idx="11">
                  <c:v>0</c:v>
                </c:pt>
                <c:pt idx="12">
                  <c:v>0</c:v>
                </c:pt>
                <c:pt idx="13">
                  <c:v>0</c:v>
                </c:pt>
                <c:pt idx="14">
                  <c:v>0</c:v>
                </c:pt>
                <c:pt idx="15">
                  <c:v>0</c:v>
                </c:pt>
                <c:pt idx="16">
                  <c:v>5718.5280000000002</c:v>
                </c:pt>
                <c:pt idx="17">
                  <c:v>0</c:v>
                </c:pt>
                <c:pt idx="18">
                  <c:v>0</c:v>
                </c:pt>
                <c:pt idx="19">
                  <c:v>0</c:v>
                </c:pt>
                <c:pt idx="20">
                  <c:v>0</c:v>
                </c:pt>
                <c:pt idx="21">
                  <c:v>0</c:v>
                </c:pt>
                <c:pt idx="22">
                  <c:v>0</c:v>
                </c:pt>
                <c:pt idx="23">
                  <c:v>0</c:v>
                </c:pt>
                <c:pt idx="24">
                  <c:v>96149.759999999995</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棚倉町</c:v>
                </c:pt>
                <c:pt idx="1">
                  <c:v>本部町</c:v>
                </c:pt>
                <c:pt idx="2">
                  <c:v>鳩山町</c:v>
                </c:pt>
                <c:pt idx="3">
                  <c:v>板野町</c:v>
                </c:pt>
                <c:pt idx="4">
                  <c:v>芦屋町</c:v>
                </c:pt>
                <c:pt idx="5">
                  <c:v>東庄町</c:v>
                </c:pt>
                <c:pt idx="6">
                  <c:v>神川町</c:v>
                </c:pt>
                <c:pt idx="7">
                  <c:v>桂川町</c:v>
                </c:pt>
                <c:pt idx="8">
                  <c:v>美咲町</c:v>
                </c:pt>
                <c:pt idx="9">
                  <c:v>猪苗代町</c:v>
                </c:pt>
                <c:pt idx="10">
                  <c:v>太子町</c:v>
                </c:pt>
                <c:pt idx="11">
                  <c:v>高森町</c:v>
                </c:pt>
                <c:pt idx="12">
                  <c:v>早島町</c:v>
                </c:pt>
                <c:pt idx="13">
                  <c:v>京丹波町</c:v>
                </c:pt>
                <c:pt idx="14">
                  <c:v>土庄町</c:v>
                </c:pt>
                <c:pt idx="15">
                  <c:v>階上町</c:v>
                </c:pt>
                <c:pt idx="16">
                  <c:v>坂町</c:v>
                </c:pt>
                <c:pt idx="17">
                  <c:v>松川町</c:v>
                </c:pt>
                <c:pt idx="18">
                  <c:v>珠洲市</c:v>
                </c:pt>
                <c:pt idx="19">
                  <c:v>白鷹町</c:v>
                </c:pt>
                <c:pt idx="20">
                  <c:v>甘楽町</c:v>
                </c:pt>
                <c:pt idx="21">
                  <c:v>遊佐町</c:v>
                </c:pt>
                <c:pt idx="22">
                  <c:v>板柳町</c:v>
                </c:pt>
                <c:pt idx="23">
                  <c:v>鏡石町</c:v>
                </c:pt>
                <c:pt idx="24">
                  <c:v>東吾妻町</c:v>
                </c:pt>
                <c:pt idx="25">
                  <c:v>一宮町</c:v>
                </c:pt>
                <c:pt idx="26">
                  <c:v>鏡野町</c:v>
                </c:pt>
                <c:pt idx="27">
                  <c:v>大崎町</c:v>
                </c:pt>
                <c:pt idx="28">
                  <c:v>野辺地町</c:v>
                </c:pt>
              </c:strCache>
            </c:strRef>
          </c:cat>
          <c:val>
            <c:numRef>
              <c:f>再エネ比較シート!$BU$13:$BU$42</c:f>
              <c:numCache>
                <c:formatCode>#,##0_);[Red]\(#,##0\)</c:formatCode>
                <c:ptCount val="30"/>
                <c:pt idx="0">
                  <c:v>61555.00364400004</c:v>
                </c:pt>
                <c:pt idx="1">
                  <c:v>24205.35255600002</c:v>
                </c:pt>
                <c:pt idx="2">
                  <c:v>30155.402975999998</c:v>
                </c:pt>
                <c:pt idx="3">
                  <c:v>25007.814572280011</c:v>
                </c:pt>
                <c:pt idx="4">
                  <c:v>8053.5863292000013</c:v>
                </c:pt>
                <c:pt idx="5">
                  <c:v>21074.270136000006</c:v>
                </c:pt>
                <c:pt idx="6">
                  <c:v>40518.081768000047</c:v>
                </c:pt>
                <c:pt idx="7">
                  <c:v>26204.390512800008</c:v>
                </c:pt>
                <c:pt idx="8">
                  <c:v>143253.07891199985</c:v>
                </c:pt>
                <c:pt idx="9">
                  <c:v>72233.967491999996</c:v>
                </c:pt>
                <c:pt idx="10">
                  <c:v>5459.8872480000018</c:v>
                </c:pt>
                <c:pt idx="11">
                  <c:v>18597.448463999997</c:v>
                </c:pt>
                <c:pt idx="12">
                  <c:v>15750.479343000001</c:v>
                </c:pt>
                <c:pt idx="13">
                  <c:v>80340.855179999795</c:v>
                </c:pt>
                <c:pt idx="14">
                  <c:v>11232.510875999997</c:v>
                </c:pt>
                <c:pt idx="15">
                  <c:v>30433.905276000001</c:v>
                </c:pt>
                <c:pt idx="16">
                  <c:v>8671.1025563999974</c:v>
                </c:pt>
                <c:pt idx="17">
                  <c:v>37482.611244000029</c:v>
                </c:pt>
                <c:pt idx="18">
                  <c:v>115579.02449568</c:v>
                </c:pt>
                <c:pt idx="19">
                  <c:v>2973.1072079999999</c:v>
                </c:pt>
                <c:pt idx="20">
                  <c:v>20443.84447199999</c:v>
                </c:pt>
                <c:pt idx="21">
                  <c:v>115298.65484400002</c:v>
                </c:pt>
                <c:pt idx="22">
                  <c:v>1656.5387759999999</c:v>
                </c:pt>
                <c:pt idx="23">
                  <c:v>32501.482524000021</c:v>
                </c:pt>
                <c:pt idx="24">
                  <c:v>172397.08995599998</c:v>
                </c:pt>
                <c:pt idx="25">
                  <c:v>12419.716884000003</c:v>
                </c:pt>
                <c:pt idx="26">
                  <c:v>98810.846520000006</c:v>
                </c:pt>
                <c:pt idx="27">
                  <c:v>182640.1830096</c:v>
                </c:pt>
                <c:pt idx="28">
                  <c:v>223959.79023600003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東吾妻町</c:v>
                </c:pt>
              </c:strCache>
            </c:strRef>
          </c:cat>
          <c:val>
            <c:numRef>
              <c:f>①CO2排出量の現状把握!$AX$43:$AX$45</c:f>
              <c:numCache>
                <c:formatCode>0%</c:formatCode>
                <c:ptCount val="3"/>
                <c:pt idx="0">
                  <c:v>0.42072759503743129</c:v>
                </c:pt>
                <c:pt idx="1">
                  <c:v>0.31793448840953414</c:v>
                </c:pt>
                <c:pt idx="2">
                  <c:v>0.26667666675450258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東吾妻町</c:v>
                </c:pt>
              </c:strCache>
            </c:strRef>
          </c:cat>
          <c:val>
            <c:numRef>
              <c:f>①CO2排出量の現状把握!$AY$43:$AY$45</c:f>
              <c:numCache>
                <c:formatCode>0%</c:formatCode>
                <c:ptCount val="3"/>
                <c:pt idx="0">
                  <c:v>0.19118662390594171</c:v>
                </c:pt>
                <c:pt idx="1">
                  <c:v>0.18339293111322477</c:v>
                </c:pt>
                <c:pt idx="2">
                  <c:v>0.15291920509584028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東吾妻町</c:v>
                </c:pt>
              </c:strCache>
            </c:strRef>
          </c:cat>
          <c:val>
            <c:numRef>
              <c:f>①CO2排出量の現状把握!$AZ$43:$AZ$45</c:f>
              <c:numCache>
                <c:formatCode>0%</c:formatCode>
                <c:ptCount val="3"/>
                <c:pt idx="0">
                  <c:v>0.18034974026133399</c:v>
                </c:pt>
                <c:pt idx="1">
                  <c:v>0.19976488107932316</c:v>
                </c:pt>
                <c:pt idx="2">
                  <c:v>0.18617997109158579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東吾妻町</c:v>
                </c:pt>
              </c:strCache>
            </c:strRef>
          </c:cat>
          <c:val>
            <c:numRef>
              <c:f>①CO2排出量の現状把握!$BA$43:$BA$45</c:f>
              <c:numCache>
                <c:formatCode>0%</c:formatCode>
                <c:ptCount val="3"/>
                <c:pt idx="0">
                  <c:v>0.19226168778726088</c:v>
                </c:pt>
                <c:pt idx="1">
                  <c:v>0.2790488620596856</c:v>
                </c:pt>
                <c:pt idx="2">
                  <c:v>0.38116351580164215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東吾妻町</c:v>
                </c:pt>
              </c:strCache>
            </c:strRef>
          </c:cat>
          <c:val>
            <c:numRef>
              <c:f>①CO2排出量の現状把握!$BB$43:$BB$45</c:f>
              <c:numCache>
                <c:formatCode>0%</c:formatCode>
                <c:ptCount val="3"/>
                <c:pt idx="0">
                  <c:v>1.5474353008032191E-2</c:v>
                </c:pt>
                <c:pt idx="1">
                  <c:v>1.9858837338232398E-2</c:v>
                </c:pt>
                <c:pt idx="2">
                  <c:v>1.3060641256429211E-2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4428</c:v>
                </c:pt>
                <c:pt idx="1">
                  <c:v>4428</c:v>
                </c:pt>
                <c:pt idx="2">
                  <c:v>4428</c:v>
                </c:pt>
                <c:pt idx="3">
                  <c:v>4428</c:v>
                </c:pt>
                <c:pt idx="4">
                  <c:v>4428</c:v>
                </c:pt>
                <c:pt idx="5">
                  <c:v>4251</c:v>
                </c:pt>
                <c:pt idx="6">
                  <c:v>4251</c:v>
                </c:pt>
                <c:pt idx="7">
                  <c:v>4251</c:v>
                </c:pt>
                <c:pt idx="8">
                  <c:v>4251</c:v>
                </c:pt>
                <c:pt idx="9">
                  <c:v>4251</c:v>
                </c:pt>
                <c:pt idx="10">
                  <c:v>4251</c:v>
                </c:pt>
                <c:pt idx="11">
                  <c:v>3791</c:v>
                </c:pt>
                <c:pt idx="12">
                  <c:v>3791</c:v>
                </c:pt>
                <c:pt idx="13">
                  <c:v>3791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1.573824029453883</c:v>
                </c:pt>
                <c:pt idx="1">
                  <c:v>1.0080391943787139</c:v>
                </c:pt>
                <c:pt idx="2">
                  <c:v>0.96995158463032716</c:v>
                </c:pt>
                <c:pt idx="3">
                  <c:v>1.452580151667147</c:v>
                </c:pt>
                <c:pt idx="4">
                  <c:v>1.2714351345796231</c:v>
                </c:pt>
                <c:pt idx="5">
                  <c:v>1.1528947835569989</c:v>
                </c:pt>
                <c:pt idx="6">
                  <c:v>1.11012355876837</c:v>
                </c:pt>
                <c:pt idx="7">
                  <c:v>0.76427903980773626</c:v>
                </c:pt>
                <c:pt idx="8">
                  <c:v>1.1854035813357371</c:v>
                </c:pt>
                <c:pt idx="9">
                  <c:v>1.545902629179446</c:v>
                </c:pt>
                <c:pt idx="10">
                  <c:v>0.91416632117175345</c:v>
                </c:pt>
                <c:pt idx="11">
                  <c:v>1.038625080757112</c:v>
                </c:pt>
                <c:pt idx="12">
                  <c:v>1.322040274850548</c:v>
                </c:pt>
                <c:pt idx="13">
                  <c:v>1.1836556889159091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16431</c:v>
                </c:pt>
                <c:pt idx="1">
                  <c:v>16165</c:v>
                </c:pt>
                <c:pt idx="2">
                  <c:v>15892</c:v>
                </c:pt>
                <c:pt idx="3">
                  <c:v>15793</c:v>
                </c:pt>
                <c:pt idx="4">
                  <c:v>15589</c:v>
                </c:pt>
                <c:pt idx="5">
                  <c:v>15253</c:v>
                </c:pt>
                <c:pt idx="6">
                  <c:v>14880</c:v>
                </c:pt>
                <c:pt idx="7">
                  <c:v>14542</c:v>
                </c:pt>
                <c:pt idx="8">
                  <c:v>14218</c:v>
                </c:pt>
                <c:pt idx="9">
                  <c:v>13885</c:v>
                </c:pt>
                <c:pt idx="10">
                  <c:v>13556</c:v>
                </c:pt>
                <c:pt idx="11">
                  <c:v>13262</c:v>
                </c:pt>
                <c:pt idx="12">
                  <c:v>12956</c:v>
                </c:pt>
                <c:pt idx="13">
                  <c:v>12661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東吾妻町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1761</v>
      </c>
      <c r="B9" s="70">
        <v>18</v>
      </c>
      <c r="C9" s="70">
        <v>1</v>
      </c>
      <c r="D9" s="70">
        <v>2</v>
      </c>
      <c r="E9" s="70">
        <v>1990</v>
      </c>
      <c r="F9" s="70" t="s">
        <v>787</v>
      </c>
      <c r="G9" s="70" t="s">
        <v>1762</v>
      </c>
      <c r="H9" s="70" t="s">
        <v>1763</v>
      </c>
      <c r="I9" s="148"/>
      <c r="J9" s="71">
        <v>52.509903311708527</v>
      </c>
      <c r="K9" s="71">
        <v>3.5529415728399689</v>
      </c>
      <c r="L9" s="71">
        <v>5.6680731351894851</v>
      </c>
      <c r="M9" s="71">
        <v>11.07977604365278</v>
      </c>
      <c r="N9" s="71">
        <v>12.945678187905081</v>
      </c>
      <c r="O9" s="71">
        <v>12.38233699038849</v>
      </c>
      <c r="P9" s="71">
        <v>16.115408669963529</v>
      </c>
      <c r="Q9" s="71">
        <v>1.0227505634304801</v>
      </c>
      <c r="R9" s="71">
        <v>0</v>
      </c>
      <c r="S9" s="71">
        <v>1.0075761598396999</v>
      </c>
      <c r="T9" s="72"/>
      <c r="U9" s="71">
        <v>5460158</v>
      </c>
      <c r="V9" s="71">
        <v>1093</v>
      </c>
      <c r="W9" s="71">
        <v>64</v>
      </c>
      <c r="X9" s="71">
        <v>3821</v>
      </c>
      <c r="Y9" s="71">
        <v>4435</v>
      </c>
      <c r="Z9" s="71">
        <v>5093</v>
      </c>
      <c r="AA9" s="71">
        <v>3913</v>
      </c>
      <c r="AB9" s="71">
        <v>16606</v>
      </c>
      <c r="AC9" s="71">
        <v>0</v>
      </c>
      <c r="AD9" s="71">
        <v>1.0075761598396999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1764</v>
      </c>
      <c r="B10" s="70">
        <v>19</v>
      </c>
      <c r="C10" s="70">
        <v>2</v>
      </c>
      <c r="D10" s="70">
        <v>2</v>
      </c>
      <c r="E10" s="70">
        <v>2005</v>
      </c>
      <c r="F10" s="70" t="s">
        <v>789</v>
      </c>
      <c r="G10" s="70" t="s">
        <v>1762</v>
      </c>
      <c r="H10" s="70" t="s">
        <v>1763</v>
      </c>
      <c r="I10" s="148"/>
      <c r="J10" s="71">
        <v>88.520114067581673</v>
      </c>
      <c r="K10" s="71">
        <v>2.017815364225553</v>
      </c>
      <c r="L10" s="71">
        <v>3.1828115164318791</v>
      </c>
      <c r="M10" s="71">
        <v>21.85153075247468</v>
      </c>
      <c r="N10" s="71">
        <v>21.404013575030021</v>
      </c>
      <c r="O10" s="71">
        <v>18.774448124403211</v>
      </c>
      <c r="P10" s="71">
        <v>16.473901652320109</v>
      </c>
      <c r="Q10" s="71">
        <v>0.93868181181261801</v>
      </c>
      <c r="R10" s="71">
        <v>0</v>
      </c>
      <c r="S10" s="71">
        <v>1.172012978360867</v>
      </c>
      <c r="T10" s="72"/>
      <c r="U10" s="71">
        <v>9581042</v>
      </c>
      <c r="V10" s="71">
        <v>769</v>
      </c>
      <c r="W10" s="71">
        <v>38</v>
      </c>
      <c r="X10" s="71">
        <v>3536</v>
      </c>
      <c r="Y10" s="71">
        <v>4723</v>
      </c>
      <c r="Z10" s="71">
        <v>8936</v>
      </c>
      <c r="AA10" s="71">
        <v>3276</v>
      </c>
      <c r="AB10" s="71">
        <v>15933</v>
      </c>
      <c r="AC10" s="71">
        <v>0</v>
      </c>
      <c r="AD10" s="71">
        <v>1.172012978360867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1765</v>
      </c>
      <c r="B11" s="70">
        <v>20</v>
      </c>
      <c r="C11" s="70">
        <v>3</v>
      </c>
      <c r="D11" s="70">
        <v>2</v>
      </c>
      <c r="E11" s="70">
        <v>2006</v>
      </c>
      <c r="F11" s="70" t="s">
        <v>790</v>
      </c>
      <c r="G11" s="70" t="s">
        <v>1762</v>
      </c>
      <c r="H11" s="70" t="s">
        <v>1763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1766</v>
      </c>
      <c r="B12" s="70">
        <v>21</v>
      </c>
      <c r="C12" s="70">
        <v>4</v>
      </c>
      <c r="D12" s="70">
        <v>2</v>
      </c>
      <c r="E12" s="70">
        <v>2007</v>
      </c>
      <c r="F12" s="70" t="s">
        <v>791</v>
      </c>
      <c r="G12" s="70" t="s">
        <v>1762</v>
      </c>
      <c r="H12" s="70" t="s">
        <v>1763</v>
      </c>
      <c r="I12" s="148"/>
      <c r="J12" s="71">
        <v>77.666803809239724</v>
      </c>
      <c r="K12" s="71">
        <v>1.669183182729026</v>
      </c>
      <c r="L12" s="71">
        <v>5.0788531435595958</v>
      </c>
      <c r="M12" s="71">
        <v>17.076151869703541</v>
      </c>
      <c r="N12" s="71">
        <v>22.047138226501762</v>
      </c>
      <c r="O12" s="71">
        <v>18.189487901602721</v>
      </c>
      <c r="P12" s="71">
        <v>16.381656524524011</v>
      </c>
      <c r="Q12" s="71">
        <v>0.97280250133028601</v>
      </c>
      <c r="R12" s="71">
        <v>0</v>
      </c>
      <c r="S12" s="71">
        <v>1.3555464020695569</v>
      </c>
      <c r="T12" s="72"/>
      <c r="U12" s="71">
        <v>9918957</v>
      </c>
      <c r="V12" s="71">
        <v>665</v>
      </c>
      <c r="W12" s="71">
        <v>76</v>
      </c>
      <c r="X12" s="71">
        <v>3721</v>
      </c>
      <c r="Y12" s="71">
        <v>4771</v>
      </c>
      <c r="Z12" s="71">
        <v>9000</v>
      </c>
      <c r="AA12" s="71">
        <v>3208</v>
      </c>
      <c r="AB12" s="71">
        <v>15639</v>
      </c>
      <c r="AC12" s="71">
        <v>0</v>
      </c>
      <c r="AD12" s="71">
        <v>1.3555464020695569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1767</v>
      </c>
      <c r="B13" s="70">
        <v>22</v>
      </c>
      <c r="C13" s="70">
        <v>5</v>
      </c>
      <c r="D13" s="70">
        <v>2</v>
      </c>
      <c r="E13" s="70">
        <v>2008</v>
      </c>
      <c r="F13" s="70" t="s">
        <v>792</v>
      </c>
      <c r="G13" s="70" t="s">
        <v>1762</v>
      </c>
      <c r="H13" s="70" t="s">
        <v>1763</v>
      </c>
      <c r="I13" s="148"/>
      <c r="J13" s="71">
        <v>76.537556572157087</v>
      </c>
      <c r="K13" s="71">
        <v>1.3224004859892731</v>
      </c>
      <c r="L13" s="71">
        <v>4.9616450674807906</v>
      </c>
      <c r="M13" s="71">
        <v>19.135664554175261</v>
      </c>
      <c r="N13" s="71">
        <v>21.169217115921018</v>
      </c>
      <c r="O13" s="71">
        <v>17.871452531482841</v>
      </c>
      <c r="P13" s="71">
        <v>15.97533538557812</v>
      </c>
      <c r="Q13" s="71">
        <v>0.95112477540801599</v>
      </c>
      <c r="R13" s="71">
        <v>0</v>
      </c>
      <c r="S13" s="71">
        <v>1.4955002985321251</v>
      </c>
      <c r="T13" s="72"/>
      <c r="U13" s="71">
        <v>10186247</v>
      </c>
      <c r="V13" s="71">
        <v>665</v>
      </c>
      <c r="W13" s="71">
        <v>76</v>
      </c>
      <c r="X13" s="71">
        <v>3721</v>
      </c>
      <c r="Y13" s="71">
        <v>4801</v>
      </c>
      <c r="Z13" s="71">
        <v>9153</v>
      </c>
      <c r="AA13" s="71">
        <v>3132</v>
      </c>
      <c r="AB13" s="71">
        <v>15542</v>
      </c>
      <c r="AC13" s="71">
        <v>0</v>
      </c>
      <c r="AD13" s="71">
        <v>1.4955002985321251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1768</v>
      </c>
      <c r="B14" s="70">
        <v>23</v>
      </c>
      <c r="C14" s="70">
        <v>6</v>
      </c>
      <c r="D14" s="70">
        <v>2</v>
      </c>
      <c r="E14" s="70">
        <v>2009</v>
      </c>
      <c r="F14" s="70" t="s">
        <v>176</v>
      </c>
      <c r="G14" s="70" t="s">
        <v>1762</v>
      </c>
      <c r="H14" s="70" t="s">
        <v>1763</v>
      </c>
      <c r="I14" s="148"/>
      <c r="J14" s="71">
        <v>72.228507101743787</v>
      </c>
      <c r="K14" s="71">
        <v>1.2926018877461201</v>
      </c>
      <c r="L14" s="71">
        <v>6.0652937748974516</v>
      </c>
      <c r="M14" s="71">
        <v>21.11212673398564</v>
      </c>
      <c r="N14" s="71">
        <v>19.358908053602281</v>
      </c>
      <c r="O14" s="71">
        <v>18.18903214536051</v>
      </c>
      <c r="P14" s="71">
        <v>15.292910271650481</v>
      </c>
      <c r="Q14" s="71">
        <v>0.89865377906690402</v>
      </c>
      <c r="R14" s="71">
        <v>0</v>
      </c>
      <c r="S14" s="71">
        <v>1.136475123909473</v>
      </c>
      <c r="T14" s="72"/>
      <c r="U14" s="71">
        <v>8321186</v>
      </c>
      <c r="V14" s="71">
        <v>663</v>
      </c>
      <c r="W14" s="71">
        <v>128</v>
      </c>
      <c r="X14" s="71">
        <v>4067</v>
      </c>
      <c r="Y14" s="71">
        <v>4796</v>
      </c>
      <c r="Z14" s="71">
        <v>9195</v>
      </c>
      <c r="AA14" s="71">
        <v>3078</v>
      </c>
      <c r="AB14" s="71">
        <v>15415</v>
      </c>
      <c r="AC14" s="71">
        <v>0</v>
      </c>
      <c r="AD14" s="71">
        <v>1.136475123909473</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49.052999999999997</v>
      </c>
      <c r="BK14" s="71">
        <v>0</v>
      </c>
      <c r="BL14" s="71">
        <v>0</v>
      </c>
      <c r="BM14" s="71">
        <v>0</v>
      </c>
      <c r="BN14" s="72"/>
      <c r="BO14" s="71">
        <v>0</v>
      </c>
      <c r="BP14" s="71">
        <v>0</v>
      </c>
      <c r="BQ14" s="71">
        <v>2</v>
      </c>
      <c r="BR14" s="71">
        <v>0</v>
      </c>
      <c r="BS14" s="71">
        <v>0</v>
      </c>
      <c r="BT14" s="71">
        <v>0</v>
      </c>
      <c r="BU14"/>
      <c r="BV14" s="70">
        <v>49.052999999999997</v>
      </c>
      <c r="BW14" s="70">
        <v>0</v>
      </c>
      <c r="BX14" s="70">
        <v>0</v>
      </c>
      <c r="BY14" s="70">
        <v>0</v>
      </c>
      <c r="BZ14" s="70">
        <v>0</v>
      </c>
      <c r="CA14" s="70">
        <v>0</v>
      </c>
      <c r="CB14" s="70">
        <v>0</v>
      </c>
      <c r="CC14" s="70">
        <v>0</v>
      </c>
      <c r="CD14" s="70">
        <v>0</v>
      </c>
    </row>
    <row r="15" spans="1:82">
      <c r="A15" s="70" t="s">
        <v>1769</v>
      </c>
      <c r="B15" s="70">
        <v>24</v>
      </c>
      <c r="C15" s="70">
        <v>7</v>
      </c>
      <c r="D15" s="70">
        <v>2</v>
      </c>
      <c r="E15" s="70">
        <v>2010</v>
      </c>
      <c r="F15" s="70" t="s">
        <v>177</v>
      </c>
      <c r="G15" s="70" t="s">
        <v>1762</v>
      </c>
      <c r="H15" s="70" t="s">
        <v>1763</v>
      </c>
      <c r="I15" s="148"/>
      <c r="J15" s="71">
        <v>62.327963889884913</v>
      </c>
      <c r="K15" s="71">
        <v>1.317493005344726</v>
      </c>
      <c r="L15" s="71">
        <v>5.7422388532301536</v>
      </c>
      <c r="M15" s="71">
        <v>20.59002626217168</v>
      </c>
      <c r="N15" s="71">
        <v>19.526010980953529</v>
      </c>
      <c r="O15" s="71">
        <v>18.15018916200027</v>
      </c>
      <c r="P15" s="71">
        <v>15.648942914953849</v>
      </c>
      <c r="Q15" s="71">
        <v>0.92791591249824401</v>
      </c>
      <c r="R15" s="71">
        <v>0</v>
      </c>
      <c r="S15" s="71">
        <v>1.1433952688857101</v>
      </c>
      <c r="T15" s="72"/>
      <c r="U15" s="71">
        <v>7681791</v>
      </c>
      <c r="V15" s="71">
        <v>663</v>
      </c>
      <c r="W15" s="71">
        <v>128</v>
      </c>
      <c r="X15" s="71">
        <v>4067</v>
      </c>
      <c r="Y15" s="71">
        <v>4829</v>
      </c>
      <c r="Z15" s="71">
        <v>9218</v>
      </c>
      <c r="AA15" s="71">
        <v>3071</v>
      </c>
      <c r="AB15" s="71">
        <v>15252</v>
      </c>
      <c r="AC15" s="71">
        <v>0</v>
      </c>
      <c r="AD15" s="71">
        <v>1.1433952688857101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51.048999999999999</v>
      </c>
      <c r="BK15" s="71">
        <v>0</v>
      </c>
      <c r="BL15" s="71">
        <v>0</v>
      </c>
      <c r="BM15" s="71">
        <v>0</v>
      </c>
      <c r="BN15" s="72"/>
      <c r="BO15" s="71">
        <v>0</v>
      </c>
      <c r="BP15" s="71">
        <v>0</v>
      </c>
      <c r="BQ15" s="71">
        <v>2</v>
      </c>
      <c r="BR15" s="71">
        <v>0</v>
      </c>
      <c r="BS15" s="71">
        <v>0</v>
      </c>
      <c r="BT15" s="71">
        <v>0</v>
      </c>
      <c r="BU15"/>
      <c r="BV15" s="70">
        <v>51.048999999999999</v>
      </c>
      <c r="BW15" s="70">
        <v>0</v>
      </c>
      <c r="BX15" s="70">
        <v>0</v>
      </c>
      <c r="BY15" s="70">
        <v>0</v>
      </c>
      <c r="BZ15" s="70">
        <v>0</v>
      </c>
      <c r="CA15" s="70">
        <v>0</v>
      </c>
      <c r="CB15" s="70">
        <v>0</v>
      </c>
      <c r="CC15" s="70">
        <v>0</v>
      </c>
      <c r="CD15" s="70">
        <v>0</v>
      </c>
    </row>
    <row r="16" spans="1:82">
      <c r="A16" s="70" t="s">
        <v>1770</v>
      </c>
      <c r="B16" s="70">
        <v>25</v>
      </c>
      <c r="C16" s="70">
        <v>8</v>
      </c>
      <c r="D16" s="70">
        <v>2</v>
      </c>
      <c r="E16" s="70">
        <v>2011</v>
      </c>
      <c r="F16" s="70" t="s">
        <v>178</v>
      </c>
      <c r="G16" s="70" t="s">
        <v>1762</v>
      </c>
      <c r="H16" s="70" t="s">
        <v>1763</v>
      </c>
      <c r="I16" s="148"/>
      <c r="J16" s="71">
        <v>60.699425372759059</v>
      </c>
      <c r="K16" s="71">
        <v>1.7697412861361781</v>
      </c>
      <c r="L16" s="71">
        <v>5.3606657648457547</v>
      </c>
      <c r="M16" s="71">
        <v>23.962739238193361</v>
      </c>
      <c r="N16" s="71">
        <v>22.845666657098501</v>
      </c>
      <c r="O16" s="71">
        <v>17.958900497367353</v>
      </c>
      <c r="P16" s="71">
        <v>15.241249833635019</v>
      </c>
      <c r="Q16" s="71">
        <v>1.05805925927356</v>
      </c>
      <c r="R16" s="71">
        <v>0</v>
      </c>
      <c r="S16" s="71">
        <v>1.211697659730717</v>
      </c>
      <c r="T16" s="72"/>
      <c r="U16" s="71">
        <v>6168977</v>
      </c>
      <c r="V16" s="71">
        <v>663</v>
      </c>
      <c r="W16" s="71">
        <v>128</v>
      </c>
      <c r="X16" s="71">
        <v>4067</v>
      </c>
      <c r="Y16" s="71">
        <v>4827</v>
      </c>
      <c r="Z16" s="71">
        <v>9319</v>
      </c>
      <c r="AA16" s="71">
        <v>3080</v>
      </c>
      <c r="AB16" s="71">
        <v>15077</v>
      </c>
      <c r="AC16" s="71">
        <v>0</v>
      </c>
      <c r="AD16" s="71">
        <v>1.211697659730717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39.046999999999997</v>
      </c>
      <c r="BK16" s="71">
        <v>0</v>
      </c>
      <c r="BL16" s="71">
        <v>0</v>
      </c>
      <c r="BM16" s="71">
        <v>0</v>
      </c>
      <c r="BN16" s="72"/>
      <c r="BO16" s="71">
        <v>0</v>
      </c>
      <c r="BP16" s="71">
        <v>0</v>
      </c>
      <c r="BQ16" s="71">
        <v>2</v>
      </c>
      <c r="BR16" s="71">
        <v>0</v>
      </c>
      <c r="BS16" s="71">
        <v>0</v>
      </c>
      <c r="BT16" s="71">
        <v>0</v>
      </c>
      <c r="BU16"/>
      <c r="BV16" s="70">
        <v>39.046999999999997</v>
      </c>
      <c r="BW16" s="70">
        <v>0</v>
      </c>
      <c r="BX16" s="70">
        <v>0</v>
      </c>
      <c r="BY16" s="70">
        <v>0</v>
      </c>
      <c r="BZ16" s="70">
        <v>0</v>
      </c>
      <c r="CA16" s="70">
        <v>0</v>
      </c>
      <c r="CB16" s="70">
        <v>0</v>
      </c>
      <c r="CC16" s="70">
        <v>0</v>
      </c>
      <c r="CD16" s="70">
        <v>0</v>
      </c>
    </row>
    <row r="17" spans="1:82">
      <c r="A17" s="70" t="s">
        <v>1771</v>
      </c>
      <c r="B17" s="70">
        <v>26</v>
      </c>
      <c r="C17" s="70">
        <v>9</v>
      </c>
      <c r="D17" s="70">
        <v>2</v>
      </c>
      <c r="E17" s="70">
        <v>2012</v>
      </c>
      <c r="F17" s="70" t="s">
        <v>179</v>
      </c>
      <c r="G17" s="70" t="s">
        <v>1762</v>
      </c>
      <c r="H17" s="70" t="s">
        <v>1763</v>
      </c>
      <c r="I17" s="148"/>
      <c r="J17" s="71">
        <v>111.1902358112257</v>
      </c>
      <c r="K17" s="71">
        <v>1.6613802926342129</v>
      </c>
      <c r="L17" s="71">
        <v>5.3766760565658309</v>
      </c>
      <c r="M17" s="71">
        <v>26.960978151194212</v>
      </c>
      <c r="N17" s="71">
        <v>24.45813640399324</v>
      </c>
      <c r="O17" s="71">
        <v>18.075694104654033</v>
      </c>
      <c r="P17" s="71">
        <v>15.293128705944158</v>
      </c>
      <c r="Q17" s="71">
        <v>1.1390381253421</v>
      </c>
      <c r="R17" s="71">
        <v>0</v>
      </c>
      <c r="S17" s="71">
        <v>1.1727572860943949</v>
      </c>
      <c r="T17" s="72"/>
      <c r="U17" s="71">
        <v>10363571</v>
      </c>
      <c r="V17" s="71">
        <v>663</v>
      </c>
      <c r="W17" s="71">
        <v>128</v>
      </c>
      <c r="X17" s="71">
        <v>4067</v>
      </c>
      <c r="Y17" s="71">
        <v>4860</v>
      </c>
      <c r="Z17" s="71">
        <v>9454</v>
      </c>
      <c r="AA17" s="71">
        <v>3073</v>
      </c>
      <c r="AB17" s="71">
        <v>14939</v>
      </c>
      <c r="AC17" s="71">
        <v>0</v>
      </c>
      <c r="AD17" s="71">
        <v>1.1727572860943949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48.564</v>
      </c>
      <c r="BK17" s="71">
        <v>0</v>
      </c>
      <c r="BL17" s="71">
        <v>0</v>
      </c>
      <c r="BM17" s="71">
        <v>0</v>
      </c>
      <c r="BN17" s="72"/>
      <c r="BO17" s="71">
        <v>0</v>
      </c>
      <c r="BP17" s="71">
        <v>0</v>
      </c>
      <c r="BQ17" s="71">
        <v>2</v>
      </c>
      <c r="BR17" s="71">
        <v>0</v>
      </c>
      <c r="BS17" s="71">
        <v>0</v>
      </c>
      <c r="BT17" s="71">
        <v>0</v>
      </c>
      <c r="BU17"/>
      <c r="BV17" s="70">
        <v>48.564</v>
      </c>
      <c r="BW17" s="70">
        <v>0</v>
      </c>
      <c r="BX17" s="70">
        <v>0</v>
      </c>
      <c r="BY17" s="70">
        <v>0</v>
      </c>
      <c r="BZ17" s="70">
        <v>0</v>
      </c>
      <c r="CA17" s="70">
        <v>0</v>
      </c>
      <c r="CB17" s="70">
        <v>0</v>
      </c>
      <c r="CC17" s="70">
        <v>0</v>
      </c>
      <c r="CD17" s="70">
        <v>0</v>
      </c>
    </row>
    <row r="18" spans="1:82">
      <c r="A18" s="70" t="s">
        <v>1772</v>
      </c>
      <c r="B18" s="70">
        <v>27</v>
      </c>
      <c r="C18" s="70">
        <v>10</v>
      </c>
      <c r="D18" s="70">
        <v>2</v>
      </c>
      <c r="E18" s="70">
        <v>2013</v>
      </c>
      <c r="F18" s="70" t="s">
        <v>180</v>
      </c>
      <c r="G18" s="70" t="s">
        <v>1762</v>
      </c>
      <c r="H18" s="70" t="s">
        <v>1763</v>
      </c>
      <c r="I18" s="148"/>
      <c r="J18" s="71">
        <v>95.23143077821922</v>
      </c>
      <c r="K18" s="71">
        <v>1.410469361164028</v>
      </c>
      <c r="L18" s="71">
        <v>3.9004944261533518</v>
      </c>
      <c r="M18" s="71">
        <v>23.269025194747481</v>
      </c>
      <c r="N18" s="71">
        <v>24.101243237895581</v>
      </c>
      <c r="O18" s="71">
        <v>17.634415191608195</v>
      </c>
      <c r="P18" s="71">
        <v>15.430679148531965</v>
      </c>
      <c r="Q18" s="71">
        <v>1.1527426273778101</v>
      </c>
      <c r="R18" s="71">
        <v>0</v>
      </c>
      <c r="S18" s="71">
        <v>1.0830982783162679</v>
      </c>
      <c r="T18" s="72"/>
      <c r="U18" s="71">
        <v>9758762</v>
      </c>
      <c r="V18" s="71">
        <v>663</v>
      </c>
      <c r="W18" s="71">
        <v>128</v>
      </c>
      <c r="X18" s="71">
        <v>4067</v>
      </c>
      <c r="Y18" s="71">
        <v>4869</v>
      </c>
      <c r="Z18" s="71">
        <v>9635</v>
      </c>
      <c r="AA18" s="71">
        <v>3089</v>
      </c>
      <c r="AB18" s="71">
        <v>14902</v>
      </c>
      <c r="AC18" s="71">
        <v>0</v>
      </c>
      <c r="AD18" s="71">
        <v>1.0830982783162679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57.305999999999997</v>
      </c>
      <c r="BK18" s="71">
        <v>0</v>
      </c>
      <c r="BL18" s="71">
        <v>0</v>
      </c>
      <c r="BM18" s="71">
        <v>0</v>
      </c>
      <c r="BN18" s="72"/>
      <c r="BO18" s="71">
        <v>0</v>
      </c>
      <c r="BP18" s="71">
        <v>0</v>
      </c>
      <c r="BQ18" s="71">
        <v>2</v>
      </c>
      <c r="BR18" s="71">
        <v>0</v>
      </c>
      <c r="BS18" s="71">
        <v>0</v>
      </c>
      <c r="BT18" s="71">
        <v>0</v>
      </c>
      <c r="BU18"/>
      <c r="BV18" s="70">
        <v>57.305999999999997</v>
      </c>
      <c r="BW18" s="70">
        <v>0</v>
      </c>
      <c r="BX18" s="70">
        <v>0</v>
      </c>
      <c r="BY18" s="70">
        <v>0</v>
      </c>
      <c r="BZ18" s="70">
        <v>0</v>
      </c>
      <c r="CA18" s="70">
        <v>0</v>
      </c>
      <c r="CB18" s="70">
        <v>0</v>
      </c>
      <c r="CC18" s="70">
        <v>0</v>
      </c>
      <c r="CD18" s="70">
        <v>0</v>
      </c>
    </row>
    <row r="19" spans="1:82">
      <c r="A19" s="70" t="s">
        <v>1773</v>
      </c>
      <c r="B19" s="70">
        <v>28</v>
      </c>
      <c r="C19" s="70">
        <v>11</v>
      </c>
      <c r="D19" s="70">
        <v>2</v>
      </c>
      <c r="E19" s="70">
        <v>2014</v>
      </c>
      <c r="F19" s="70" t="s">
        <v>181</v>
      </c>
      <c r="G19" s="70" t="s">
        <v>1762</v>
      </c>
      <c r="H19" s="70" t="s">
        <v>1763</v>
      </c>
      <c r="I19" s="148"/>
      <c r="J19" s="71">
        <v>156.02304379138229</v>
      </c>
      <c r="K19" s="71">
        <v>1.4489247486499699</v>
      </c>
      <c r="L19" s="71">
        <v>8.6741832050284327</v>
      </c>
      <c r="M19" s="71">
        <v>24.788433943349791</v>
      </c>
      <c r="N19" s="71">
        <v>23.786050850040571</v>
      </c>
      <c r="O19" s="71">
        <v>16.962251864856142</v>
      </c>
      <c r="P19" s="71">
        <v>15.651482675674002</v>
      </c>
      <c r="Q19" s="71">
        <v>1.09990206193583</v>
      </c>
      <c r="R19" s="71">
        <v>0</v>
      </c>
      <c r="S19" s="71">
        <v>1.2892252413726091</v>
      </c>
      <c r="T19" s="72"/>
      <c r="U19" s="71">
        <v>17195741</v>
      </c>
      <c r="V19" s="71">
        <v>627</v>
      </c>
      <c r="W19" s="71">
        <v>189</v>
      </c>
      <c r="X19" s="71">
        <v>3875</v>
      </c>
      <c r="Y19" s="71">
        <v>4920</v>
      </c>
      <c r="Z19" s="71">
        <v>9761</v>
      </c>
      <c r="AA19" s="71">
        <v>3117</v>
      </c>
      <c r="AB19" s="71">
        <v>14820</v>
      </c>
      <c r="AC19" s="71">
        <v>0</v>
      </c>
      <c r="AD19" s="71">
        <v>1.2892252413726091</v>
      </c>
      <c r="AE19" s="72"/>
      <c r="AF19" s="71"/>
      <c r="AG19" s="71"/>
      <c r="AH19" s="71"/>
      <c r="AI19" s="71"/>
      <c r="AJ19" s="71"/>
      <c r="AK19" s="71"/>
      <c r="AL19" s="71"/>
      <c r="AM19" s="71"/>
      <c r="AN19" s="71"/>
      <c r="AO19" s="71"/>
      <c r="AP19" s="71"/>
      <c r="AQ19" s="72"/>
      <c r="AR19" s="71">
        <v>253</v>
      </c>
      <c r="AS19" s="71">
        <v>74</v>
      </c>
      <c r="AT19" s="71">
        <v>0</v>
      </c>
      <c r="AU19" s="71">
        <v>0</v>
      </c>
      <c r="AV19" s="71">
        <v>0</v>
      </c>
      <c r="AW19" s="71">
        <v>0</v>
      </c>
      <c r="AX19" s="71"/>
      <c r="AY19" s="72"/>
      <c r="AZ19" s="71">
        <v>1206.4000000000001</v>
      </c>
      <c r="BA19" s="71">
        <v>5715.6</v>
      </c>
      <c r="BB19" s="71">
        <v>0</v>
      </c>
      <c r="BC19" s="71">
        <v>0</v>
      </c>
      <c r="BD19" s="71">
        <v>0</v>
      </c>
      <c r="BE19" s="71">
        <v>0</v>
      </c>
      <c r="BF19" s="71"/>
      <c r="BG19" s="72"/>
      <c r="BH19" s="71">
        <v>0</v>
      </c>
      <c r="BI19" s="71">
        <v>0</v>
      </c>
      <c r="BJ19" s="71">
        <v>96.590999999999994</v>
      </c>
      <c r="BK19" s="71">
        <v>0</v>
      </c>
      <c r="BL19" s="71">
        <v>0</v>
      </c>
      <c r="BM19" s="71">
        <v>0</v>
      </c>
      <c r="BN19" s="72"/>
      <c r="BO19" s="71">
        <v>0</v>
      </c>
      <c r="BP19" s="71">
        <v>0</v>
      </c>
      <c r="BQ19" s="71">
        <v>3</v>
      </c>
      <c r="BR19" s="71">
        <v>0</v>
      </c>
      <c r="BS19" s="71">
        <v>0</v>
      </c>
      <c r="BT19" s="71">
        <v>0</v>
      </c>
      <c r="BU19"/>
      <c r="BV19" s="70">
        <v>91.826999999999998</v>
      </c>
      <c r="BW19" s="70">
        <v>4.7640000000000002</v>
      </c>
      <c r="BX19" s="70">
        <v>0</v>
      </c>
      <c r="BY19" s="70">
        <v>0</v>
      </c>
      <c r="BZ19" s="70">
        <v>0</v>
      </c>
      <c r="CA19" s="70">
        <v>0</v>
      </c>
      <c r="CB19" s="70">
        <v>0</v>
      </c>
      <c r="CC19" s="70">
        <v>0</v>
      </c>
      <c r="CD19" s="70">
        <v>0</v>
      </c>
    </row>
    <row r="20" spans="1:82">
      <c r="A20" s="70" t="s">
        <v>1774</v>
      </c>
      <c r="B20" s="70">
        <v>29</v>
      </c>
      <c r="C20" s="70">
        <v>12</v>
      </c>
      <c r="D20" s="70">
        <v>2</v>
      </c>
      <c r="E20" s="70">
        <v>2015</v>
      </c>
      <c r="F20" s="70" t="s">
        <v>182</v>
      </c>
      <c r="G20" s="70" t="s">
        <v>1762</v>
      </c>
      <c r="H20" s="70" t="s">
        <v>1763</v>
      </c>
      <c r="I20" s="148"/>
      <c r="J20" s="71">
        <v>106.5896712507617</v>
      </c>
      <c r="K20" s="71">
        <v>1.4642945062738131</v>
      </c>
      <c r="L20" s="71">
        <v>8.8234462696836449</v>
      </c>
      <c r="M20" s="71">
        <v>24.386828432599842</v>
      </c>
      <c r="N20" s="71">
        <v>21.652096449437309</v>
      </c>
      <c r="O20" s="71">
        <v>16.958914388236828</v>
      </c>
      <c r="P20" s="71">
        <v>15.704050631216543</v>
      </c>
      <c r="Q20" s="71">
        <v>1.06547185129041</v>
      </c>
      <c r="R20" s="71">
        <v>0</v>
      </c>
      <c r="S20" s="71">
        <v>1.29991826289516</v>
      </c>
      <c r="T20" s="72"/>
      <c r="U20" s="71">
        <v>13007066</v>
      </c>
      <c r="V20" s="71">
        <v>627</v>
      </c>
      <c r="W20" s="71">
        <v>189</v>
      </c>
      <c r="X20" s="71">
        <v>3875</v>
      </c>
      <c r="Y20" s="71">
        <v>4995</v>
      </c>
      <c r="Z20" s="71">
        <v>9853</v>
      </c>
      <c r="AA20" s="71">
        <v>3125</v>
      </c>
      <c r="AB20" s="71">
        <v>14665</v>
      </c>
      <c r="AC20" s="71">
        <v>0</v>
      </c>
      <c r="AD20" s="71">
        <v>1.29991826289516</v>
      </c>
      <c r="AE20" s="72"/>
      <c r="AF20" s="71">
        <v>113378388.1684166</v>
      </c>
      <c r="AG20" s="71">
        <v>1076777.5317798681</v>
      </c>
      <c r="AH20" s="71">
        <v>1534695.2114514541</v>
      </c>
      <c r="AI20" s="71">
        <v>27303715.81006084</v>
      </c>
      <c r="AJ20" s="71">
        <v>28815445.420773391</v>
      </c>
      <c r="AK20" s="71">
        <v>0</v>
      </c>
      <c r="AL20" s="71">
        <v>0</v>
      </c>
      <c r="AM20" s="71">
        <v>2009776.732638712</v>
      </c>
      <c r="AN20" s="71">
        <v>0</v>
      </c>
      <c r="AO20" s="71">
        <v>0</v>
      </c>
      <c r="AP20" s="71">
        <v>174118798.87512088</v>
      </c>
      <c r="AQ20" s="72"/>
      <c r="AR20" s="71">
        <v>287</v>
      </c>
      <c r="AS20" s="71">
        <v>100</v>
      </c>
      <c r="AT20" s="71">
        <v>0</v>
      </c>
      <c r="AU20" s="71">
        <v>0</v>
      </c>
      <c r="AV20" s="71">
        <v>0</v>
      </c>
      <c r="AW20" s="71">
        <v>0</v>
      </c>
      <c r="AX20" s="71"/>
      <c r="AY20" s="72"/>
      <c r="AZ20" s="71">
        <v>1371.5</v>
      </c>
      <c r="BA20" s="71">
        <v>12359.5</v>
      </c>
      <c r="BB20" s="71">
        <v>0</v>
      </c>
      <c r="BC20" s="71">
        <v>0</v>
      </c>
      <c r="BD20" s="71">
        <v>0</v>
      </c>
      <c r="BE20" s="71">
        <v>0</v>
      </c>
      <c r="BF20" s="71"/>
      <c r="BG20" s="72"/>
      <c r="BH20" s="71">
        <v>0</v>
      </c>
      <c r="BI20" s="71">
        <v>0</v>
      </c>
      <c r="BJ20" s="71">
        <v>97.421000000000006</v>
      </c>
      <c r="BK20" s="71">
        <v>0</v>
      </c>
      <c r="BL20" s="71">
        <v>0</v>
      </c>
      <c r="BM20" s="71">
        <v>0</v>
      </c>
      <c r="BN20" s="72"/>
      <c r="BO20" s="71">
        <v>0</v>
      </c>
      <c r="BP20" s="71">
        <v>0</v>
      </c>
      <c r="BQ20" s="71">
        <v>3</v>
      </c>
      <c r="BR20" s="71">
        <v>0</v>
      </c>
      <c r="BS20" s="71">
        <v>0</v>
      </c>
      <c r="BT20" s="71">
        <v>0</v>
      </c>
      <c r="BU20"/>
      <c r="BV20" s="70">
        <v>92.801000000000002</v>
      </c>
      <c r="BW20" s="70">
        <v>4.62</v>
      </c>
      <c r="BX20" s="70">
        <v>0</v>
      </c>
      <c r="BY20" s="70">
        <v>0</v>
      </c>
      <c r="BZ20" s="70">
        <v>0</v>
      </c>
      <c r="CA20" s="70">
        <v>0</v>
      </c>
      <c r="CB20" s="70">
        <v>0</v>
      </c>
      <c r="CC20" s="70">
        <v>0</v>
      </c>
      <c r="CD20" s="70">
        <v>0</v>
      </c>
    </row>
    <row r="21" spans="1:82">
      <c r="A21" s="70" t="s">
        <v>1775</v>
      </c>
      <c r="B21" s="70">
        <v>30</v>
      </c>
      <c r="C21" s="70">
        <v>13</v>
      </c>
      <c r="D21" s="70">
        <v>2</v>
      </c>
      <c r="E21" s="70">
        <v>2016</v>
      </c>
      <c r="F21" s="70" t="s">
        <v>155</v>
      </c>
      <c r="G21" s="70" t="s">
        <v>1762</v>
      </c>
      <c r="H21" s="70" t="s">
        <v>1763</v>
      </c>
      <c r="I21" s="148"/>
      <c r="J21" s="71">
        <v>71.311879096030864</v>
      </c>
      <c r="K21" s="71">
        <v>1.5041640746855998</v>
      </c>
      <c r="L21" s="71">
        <v>9.6739693158388995</v>
      </c>
      <c r="M21" s="71">
        <v>17.816393045023052</v>
      </c>
      <c r="N21" s="71">
        <v>20.024256427815075</v>
      </c>
      <c r="O21" s="71">
        <v>16.87879571699925</v>
      </c>
      <c r="P21" s="71">
        <v>15.275821760686895</v>
      </c>
      <c r="Q21" s="71">
        <v>1.0212684907020344</v>
      </c>
      <c r="R21" s="71">
        <v>0</v>
      </c>
      <c r="S21" s="71">
        <v>1.614620696043177</v>
      </c>
      <c r="T21" s="72"/>
      <c r="U21" s="71">
        <v>8575197</v>
      </c>
      <c r="V21" s="71">
        <v>627</v>
      </c>
      <c r="W21" s="71">
        <v>189</v>
      </c>
      <c r="X21" s="71">
        <v>3875</v>
      </c>
      <c r="Y21" s="71">
        <v>4965</v>
      </c>
      <c r="Z21" s="71">
        <v>9927</v>
      </c>
      <c r="AA21" s="71">
        <v>3144</v>
      </c>
      <c r="AB21" s="71">
        <v>14459</v>
      </c>
      <c r="AC21" s="71">
        <v>0</v>
      </c>
      <c r="AD21" s="71">
        <v>1.614620696043177</v>
      </c>
      <c r="AE21" s="72"/>
      <c r="AF21" s="71">
        <v>79193099.144284412</v>
      </c>
      <c r="AG21" s="71">
        <v>1061407.7621597999</v>
      </c>
      <c r="AH21" s="71">
        <v>1350240.6389472601</v>
      </c>
      <c r="AI21" s="71">
        <v>24319982.569054831</v>
      </c>
      <c r="AJ21" s="71">
        <v>25527039.42005242</v>
      </c>
      <c r="AK21" s="71">
        <v>0</v>
      </c>
      <c r="AL21" s="71">
        <v>0</v>
      </c>
      <c r="AM21" s="71">
        <v>1983084.7630443249</v>
      </c>
      <c r="AN21" s="71">
        <v>0</v>
      </c>
      <c r="AO21" s="71">
        <v>0</v>
      </c>
      <c r="AP21" s="71">
        <v>133434854.29754305</v>
      </c>
      <c r="AQ21" s="72"/>
      <c r="AR21" s="71">
        <v>326</v>
      </c>
      <c r="AS21" s="71">
        <v>117</v>
      </c>
      <c r="AT21" s="71">
        <v>0</v>
      </c>
      <c r="AU21" s="71">
        <v>0</v>
      </c>
      <c r="AV21" s="71">
        <v>0</v>
      </c>
      <c r="AW21" s="71">
        <v>0</v>
      </c>
      <c r="AX21" s="71"/>
      <c r="AY21" s="72"/>
      <c r="AZ21" s="71">
        <v>1571.1</v>
      </c>
      <c r="BA21" s="71">
        <v>14520</v>
      </c>
      <c r="BB21" s="71">
        <v>0</v>
      </c>
      <c r="BC21" s="71">
        <v>0</v>
      </c>
      <c r="BD21" s="71">
        <v>0</v>
      </c>
      <c r="BE21" s="71">
        <v>0</v>
      </c>
      <c r="BF21" s="71"/>
      <c r="BG21" s="72"/>
      <c r="BH21" s="71">
        <v>0</v>
      </c>
      <c r="BI21" s="71">
        <v>0</v>
      </c>
      <c r="BJ21" s="71">
        <v>102.276</v>
      </c>
      <c r="BK21" s="71">
        <v>0</v>
      </c>
      <c r="BL21" s="71">
        <v>0</v>
      </c>
      <c r="BM21" s="71">
        <v>0</v>
      </c>
      <c r="BN21" s="72"/>
      <c r="BO21" s="71">
        <v>0</v>
      </c>
      <c r="BP21" s="71">
        <v>0</v>
      </c>
      <c r="BQ21" s="71">
        <v>3</v>
      </c>
      <c r="BR21" s="71">
        <v>0</v>
      </c>
      <c r="BS21" s="71">
        <v>0</v>
      </c>
      <c r="BT21" s="71">
        <v>0</v>
      </c>
      <c r="BU21"/>
      <c r="BV21" s="70">
        <v>98.412000000000006</v>
      </c>
      <c r="BW21" s="70">
        <v>3.8639999999999999</v>
      </c>
      <c r="BX21" s="70">
        <v>0</v>
      </c>
      <c r="BY21" s="70">
        <v>0</v>
      </c>
      <c r="BZ21" s="70">
        <v>0</v>
      </c>
      <c r="CA21" s="70">
        <v>0</v>
      </c>
      <c r="CB21" s="70">
        <v>0</v>
      </c>
      <c r="CC21" s="70">
        <v>0</v>
      </c>
      <c r="CD21" s="70">
        <v>0</v>
      </c>
    </row>
    <row r="22" spans="1:82">
      <c r="A22" s="70" t="s">
        <v>1776</v>
      </c>
      <c r="B22" s="70">
        <v>31</v>
      </c>
      <c r="C22" s="70">
        <v>14</v>
      </c>
      <c r="D22" s="70">
        <v>2</v>
      </c>
      <c r="E22" s="70">
        <v>2017</v>
      </c>
      <c r="F22" s="70" t="s">
        <v>156</v>
      </c>
      <c r="G22" s="70" t="s">
        <v>1762</v>
      </c>
      <c r="H22" s="70" t="s">
        <v>1763</v>
      </c>
      <c r="I22" s="148"/>
      <c r="J22" s="71">
        <v>72.264169578217519</v>
      </c>
      <c r="K22" s="71">
        <v>1.5460706074303168</v>
      </c>
      <c r="L22" s="71">
        <v>10.022533412226434</v>
      </c>
      <c r="M22" s="71">
        <v>16.513702141949167</v>
      </c>
      <c r="N22" s="71">
        <v>21.407548168949734</v>
      </c>
      <c r="O22" s="71">
        <v>16.539817203051264</v>
      </c>
      <c r="P22" s="71">
        <v>15.077668067654265</v>
      </c>
      <c r="Q22" s="71">
        <v>0.97857340082671695</v>
      </c>
      <c r="R22" s="71">
        <v>0</v>
      </c>
      <c r="S22" s="71">
        <v>1.3967144557021816</v>
      </c>
      <c r="T22" s="72"/>
      <c r="U22" s="71">
        <v>9186826</v>
      </c>
      <c r="V22" s="71">
        <v>627</v>
      </c>
      <c r="W22" s="71">
        <v>189</v>
      </c>
      <c r="X22" s="71">
        <v>3875</v>
      </c>
      <c r="Y22" s="71">
        <v>5002</v>
      </c>
      <c r="Z22" s="71">
        <v>9889</v>
      </c>
      <c r="AA22" s="71">
        <v>3123</v>
      </c>
      <c r="AB22" s="71">
        <v>14327</v>
      </c>
      <c r="AC22" s="71">
        <v>0</v>
      </c>
      <c r="AD22" s="71">
        <v>1.396714455702182</v>
      </c>
      <c r="AE22" s="72"/>
      <c r="AF22" s="71">
        <v>82014593.309956342</v>
      </c>
      <c r="AG22" s="71">
        <v>1111843.3020918481</v>
      </c>
      <c r="AH22" s="71">
        <v>1890818.029416769</v>
      </c>
      <c r="AI22" s="71">
        <v>23856580.21212009</v>
      </c>
      <c r="AJ22" s="71">
        <v>28296064.14400164</v>
      </c>
      <c r="AK22" s="71">
        <v>0</v>
      </c>
      <c r="AL22" s="71">
        <v>0</v>
      </c>
      <c r="AM22" s="71">
        <v>1968055.3209273729</v>
      </c>
      <c r="AN22" s="71">
        <v>0</v>
      </c>
      <c r="AO22" s="71">
        <v>0</v>
      </c>
      <c r="AP22" s="71">
        <v>139137954.31851408</v>
      </c>
      <c r="AQ22" s="72"/>
      <c r="AR22" s="71">
        <v>350</v>
      </c>
      <c r="AS22" s="71">
        <v>124</v>
      </c>
      <c r="AT22" s="71">
        <v>0</v>
      </c>
      <c r="AU22" s="71">
        <v>0</v>
      </c>
      <c r="AV22" s="71">
        <v>0</v>
      </c>
      <c r="AW22" s="71">
        <v>0</v>
      </c>
      <c r="AX22" s="71"/>
      <c r="AY22" s="72"/>
      <c r="AZ22" s="71">
        <v>1700.9</v>
      </c>
      <c r="BA22" s="71">
        <v>14856.099999999989</v>
      </c>
      <c r="BB22" s="71">
        <v>0</v>
      </c>
      <c r="BC22" s="71">
        <v>0</v>
      </c>
      <c r="BD22" s="71">
        <v>0</v>
      </c>
      <c r="BE22" s="71">
        <v>0</v>
      </c>
      <c r="BF22" s="71"/>
      <c r="BG22" s="72"/>
      <c r="BH22" s="71">
        <v>0</v>
      </c>
      <c r="BI22" s="71">
        <v>0</v>
      </c>
      <c r="BJ22" s="71">
        <v>108.271</v>
      </c>
      <c r="BK22" s="71">
        <v>0</v>
      </c>
      <c r="BL22" s="71">
        <v>0</v>
      </c>
      <c r="BM22" s="71">
        <v>0</v>
      </c>
      <c r="BN22" s="72"/>
      <c r="BO22" s="71">
        <v>0</v>
      </c>
      <c r="BP22" s="71">
        <v>0</v>
      </c>
      <c r="BQ22" s="71">
        <v>3</v>
      </c>
      <c r="BR22" s="71">
        <v>0</v>
      </c>
      <c r="BS22" s="71">
        <v>0</v>
      </c>
      <c r="BT22" s="71">
        <v>0</v>
      </c>
      <c r="BU22"/>
      <c r="BV22" s="70">
        <v>104.21299999999999</v>
      </c>
      <c r="BW22" s="70">
        <v>4.0579999999999998</v>
      </c>
      <c r="BX22" s="70">
        <v>0</v>
      </c>
      <c r="BY22" s="70">
        <v>0</v>
      </c>
      <c r="BZ22" s="70">
        <v>0</v>
      </c>
      <c r="CA22" s="70">
        <v>0</v>
      </c>
      <c r="CB22" s="70">
        <v>0</v>
      </c>
      <c r="CC22" s="70">
        <v>0</v>
      </c>
      <c r="CD22" s="70">
        <v>0</v>
      </c>
    </row>
    <row r="23" spans="1:82">
      <c r="A23" s="70" t="s">
        <v>1777</v>
      </c>
      <c r="B23" s="70">
        <v>32</v>
      </c>
      <c r="C23" s="70">
        <v>15</v>
      </c>
      <c r="D23" s="70">
        <v>2</v>
      </c>
      <c r="E23" s="70">
        <v>2018</v>
      </c>
      <c r="F23" s="70" t="s">
        <v>183</v>
      </c>
      <c r="G23" s="70" t="s">
        <v>1762</v>
      </c>
      <c r="H23" s="70" t="s">
        <v>1763</v>
      </c>
      <c r="I23" s="148"/>
      <c r="J23" s="71">
        <v>77.605657970678465</v>
      </c>
      <c r="K23" s="71">
        <v>1.4695273116601335</v>
      </c>
      <c r="L23" s="71">
        <v>9.0883714536520284</v>
      </c>
      <c r="M23" s="71">
        <v>17.515341467616182</v>
      </c>
      <c r="N23" s="71">
        <v>19.806916763991584</v>
      </c>
      <c r="O23" s="71">
        <v>16.31604967968326</v>
      </c>
      <c r="P23" s="71">
        <v>15.17135552450884</v>
      </c>
      <c r="Q23" s="71">
        <v>0.89721907733009998</v>
      </c>
      <c r="R23" s="71">
        <v>0</v>
      </c>
      <c r="S23" s="71">
        <v>1.2099143408364366</v>
      </c>
      <c r="T23" s="72"/>
      <c r="U23" s="71">
        <v>9514663</v>
      </c>
      <c r="V23" s="71">
        <v>627</v>
      </c>
      <c r="W23" s="71">
        <v>189</v>
      </c>
      <c r="X23" s="71">
        <v>3875</v>
      </c>
      <c r="Y23" s="71">
        <v>5042</v>
      </c>
      <c r="Z23" s="71">
        <v>9942</v>
      </c>
      <c r="AA23" s="71">
        <v>3174</v>
      </c>
      <c r="AB23" s="71">
        <v>14156</v>
      </c>
      <c r="AC23" s="71">
        <v>0</v>
      </c>
      <c r="AD23" s="71">
        <v>1.209914340836437</v>
      </c>
      <c r="AE23" s="72"/>
      <c r="AF23" s="71">
        <v>88879191.604379684</v>
      </c>
      <c r="AG23" s="71">
        <v>988185.02196363674</v>
      </c>
      <c r="AH23" s="71">
        <v>1792745.2517450231</v>
      </c>
      <c r="AI23" s="71">
        <v>23796206.113402251</v>
      </c>
      <c r="AJ23" s="71">
        <v>25070166.872969449</v>
      </c>
      <c r="AK23" s="71">
        <v>0</v>
      </c>
      <c r="AL23" s="71">
        <v>0</v>
      </c>
      <c r="AM23" s="71">
        <v>1948589.1232341011</v>
      </c>
      <c r="AN23" s="71">
        <v>0</v>
      </c>
      <c r="AO23" s="71">
        <v>0</v>
      </c>
      <c r="AP23" s="71">
        <v>142475083.98769414</v>
      </c>
      <c r="AQ23" s="72"/>
      <c r="AR23" s="71">
        <v>372</v>
      </c>
      <c r="AS23" s="71">
        <v>139</v>
      </c>
      <c r="AT23" s="71">
        <v>0</v>
      </c>
      <c r="AU23" s="71">
        <v>0</v>
      </c>
      <c r="AV23" s="71">
        <v>0</v>
      </c>
      <c r="AW23" s="71">
        <v>0</v>
      </c>
      <c r="AX23" s="71"/>
      <c r="AY23" s="72"/>
      <c r="AZ23" s="71">
        <v>1812.5</v>
      </c>
      <c r="BA23" s="71">
        <v>15349.8</v>
      </c>
      <c r="BB23" s="71">
        <v>0</v>
      </c>
      <c r="BC23" s="71">
        <v>0</v>
      </c>
      <c r="BD23" s="71">
        <v>0</v>
      </c>
      <c r="BE23" s="71">
        <v>0</v>
      </c>
      <c r="BF23" s="71"/>
      <c r="BG23" s="72"/>
      <c r="BH23" s="71">
        <v>0</v>
      </c>
      <c r="BI23" s="71">
        <v>0</v>
      </c>
      <c r="BJ23" s="71">
        <v>108.705</v>
      </c>
      <c r="BK23" s="71">
        <v>0</v>
      </c>
      <c r="BL23" s="71">
        <v>0</v>
      </c>
      <c r="BM23" s="71">
        <v>0</v>
      </c>
      <c r="BN23" s="72"/>
      <c r="BO23" s="71">
        <v>0</v>
      </c>
      <c r="BP23" s="71">
        <v>0</v>
      </c>
      <c r="BQ23" s="71">
        <v>3</v>
      </c>
      <c r="BR23" s="71">
        <v>0</v>
      </c>
      <c r="BS23" s="71">
        <v>0</v>
      </c>
      <c r="BT23" s="71">
        <v>0</v>
      </c>
      <c r="BU23"/>
      <c r="BV23" s="70">
        <v>104.364</v>
      </c>
      <c r="BW23" s="70">
        <v>4.3410000000000002</v>
      </c>
      <c r="BX23" s="70">
        <v>0</v>
      </c>
      <c r="BY23" s="70">
        <v>0</v>
      </c>
      <c r="BZ23" s="70">
        <v>0</v>
      </c>
      <c r="CA23" s="70">
        <v>0</v>
      </c>
      <c r="CB23" s="70">
        <v>0</v>
      </c>
      <c r="CC23" s="70">
        <v>0</v>
      </c>
      <c r="CD23" s="70">
        <v>0</v>
      </c>
    </row>
    <row r="24" spans="1:82">
      <c r="A24" s="70" t="s">
        <v>1778</v>
      </c>
      <c r="B24" s="70">
        <v>32</v>
      </c>
      <c r="C24" s="70">
        <v>16</v>
      </c>
      <c r="D24" s="70">
        <v>2</v>
      </c>
      <c r="E24" s="70">
        <v>2019</v>
      </c>
      <c r="F24" s="70" t="s">
        <v>158</v>
      </c>
      <c r="G24" s="70" t="s">
        <v>1762</v>
      </c>
      <c r="H24" s="70" t="s">
        <v>1763</v>
      </c>
      <c r="I24" s="148"/>
      <c r="J24" s="71">
        <v>75.258080965039682</v>
      </c>
      <c r="K24" s="71">
        <v>1.3602982232872352</v>
      </c>
      <c r="L24" s="71">
        <v>9.1779154653099084</v>
      </c>
      <c r="M24" s="71">
        <v>17.535490741053689</v>
      </c>
      <c r="N24" s="71">
        <v>19.384741171991365</v>
      </c>
      <c r="O24" s="71">
        <v>15.785850032540276</v>
      </c>
      <c r="P24" s="71">
        <v>14.890864102107082</v>
      </c>
      <c r="Q24" s="71">
        <v>0.86091927285798697</v>
      </c>
      <c r="R24" s="71">
        <v>0</v>
      </c>
      <c r="S24" s="71">
        <v>1.5418133633941544</v>
      </c>
      <c r="T24" s="72"/>
      <c r="U24" s="71">
        <v>9243108</v>
      </c>
      <c r="V24" s="71">
        <v>627</v>
      </c>
      <c r="W24" s="71">
        <v>189</v>
      </c>
      <c r="X24" s="71">
        <v>3875</v>
      </c>
      <c r="Y24" s="71">
        <v>5068</v>
      </c>
      <c r="Z24" s="71">
        <v>9883</v>
      </c>
      <c r="AA24" s="71">
        <v>3092</v>
      </c>
      <c r="AB24" s="71">
        <v>13951</v>
      </c>
      <c r="AC24" s="71">
        <v>0</v>
      </c>
      <c r="AD24" s="71">
        <v>1.541813363394154</v>
      </c>
      <c r="AE24" s="72"/>
      <c r="AF24" s="71">
        <v>91197691.074379787</v>
      </c>
      <c r="AG24" s="71">
        <v>956854.88886372873</v>
      </c>
      <c r="AH24" s="71">
        <v>1881951.1659817109</v>
      </c>
      <c r="AI24" s="71">
        <v>25422411.082076721</v>
      </c>
      <c r="AJ24" s="71">
        <v>26209231.80799396</v>
      </c>
      <c r="AK24" s="71">
        <v>0</v>
      </c>
      <c r="AL24" s="71">
        <v>0</v>
      </c>
      <c r="AM24" s="71">
        <v>1900021.1769282289</v>
      </c>
      <c r="AN24" s="71">
        <v>0</v>
      </c>
      <c r="AO24" s="71">
        <v>0</v>
      </c>
      <c r="AP24" s="71">
        <v>147568161.19622412</v>
      </c>
      <c r="AQ24" s="72"/>
      <c r="AR24" s="71">
        <v>388</v>
      </c>
      <c r="AS24" s="71">
        <v>162</v>
      </c>
      <c r="AT24" s="71">
        <v>0</v>
      </c>
      <c r="AU24" s="71">
        <v>0</v>
      </c>
      <c r="AV24" s="71">
        <v>0</v>
      </c>
      <c r="AW24" s="71">
        <v>0</v>
      </c>
      <c r="AX24" s="71"/>
      <c r="AY24" s="72"/>
      <c r="AZ24" s="71">
        <v>1890.9</v>
      </c>
      <c r="BA24" s="71">
        <v>16223.5</v>
      </c>
      <c r="BB24" s="71">
        <v>0</v>
      </c>
      <c r="BC24" s="71">
        <v>0</v>
      </c>
      <c r="BD24" s="71">
        <v>0</v>
      </c>
      <c r="BE24" s="71">
        <v>0</v>
      </c>
      <c r="BF24" s="71"/>
      <c r="BG24" s="72"/>
      <c r="BH24" s="71">
        <v>0</v>
      </c>
      <c r="BI24" s="71">
        <v>0</v>
      </c>
      <c r="BJ24" s="71">
        <v>106.27500000000001</v>
      </c>
      <c r="BK24" s="71">
        <v>0</v>
      </c>
      <c r="BL24" s="71">
        <v>0</v>
      </c>
      <c r="BM24" s="71">
        <v>0</v>
      </c>
      <c r="BN24" s="72"/>
      <c r="BO24" s="71">
        <v>0</v>
      </c>
      <c r="BP24" s="71">
        <v>0</v>
      </c>
      <c r="BQ24" s="71">
        <v>3</v>
      </c>
      <c r="BR24" s="71">
        <v>0</v>
      </c>
      <c r="BS24" s="71">
        <v>0</v>
      </c>
      <c r="BT24" s="71">
        <v>0</v>
      </c>
      <c r="BU24"/>
      <c r="BV24" s="70">
        <v>101.931</v>
      </c>
      <c r="BW24" s="70">
        <v>4.3440000000000003</v>
      </c>
      <c r="BX24" s="70">
        <v>0</v>
      </c>
      <c r="BY24" s="70">
        <v>0</v>
      </c>
      <c r="BZ24" s="70">
        <v>0</v>
      </c>
      <c r="CA24" s="70">
        <v>0</v>
      </c>
      <c r="CB24" s="70">
        <v>0</v>
      </c>
      <c r="CC24" s="70">
        <v>0</v>
      </c>
      <c r="CD24" s="70">
        <v>0</v>
      </c>
    </row>
    <row r="25" spans="1:82">
      <c r="A25" s="70" t="s">
        <v>1779</v>
      </c>
      <c r="B25" s="70">
        <v>32</v>
      </c>
      <c r="C25" s="70">
        <v>17</v>
      </c>
      <c r="D25" s="70">
        <v>2</v>
      </c>
      <c r="E25" s="70">
        <v>2020</v>
      </c>
      <c r="F25" s="70" t="s">
        <v>159</v>
      </c>
      <c r="G25" s="70" t="s">
        <v>1762</v>
      </c>
      <c r="H25" s="70" t="s">
        <v>1763</v>
      </c>
      <c r="I25" s="148"/>
      <c r="J25" s="71">
        <v>56.649658740699472</v>
      </c>
      <c r="K25" s="71">
        <v>1.3457094705976189</v>
      </c>
      <c r="L25" s="71">
        <v>6.3924797424039967</v>
      </c>
      <c r="M25" s="71">
        <v>13.650369133410292</v>
      </c>
      <c r="N25" s="71">
        <v>17.411356286662802</v>
      </c>
      <c r="O25" s="71">
        <v>13.86562240566168</v>
      </c>
      <c r="P25" s="71">
        <v>14.195496302836686</v>
      </c>
      <c r="Q25" s="71">
        <v>0.81076890745854702</v>
      </c>
      <c r="R25" s="71">
        <v>0</v>
      </c>
      <c r="S25" s="71">
        <v>1.627162320834989</v>
      </c>
      <c r="T25" s="72"/>
      <c r="U25" s="71">
        <v>7345155</v>
      </c>
      <c r="V25" s="71">
        <v>615</v>
      </c>
      <c r="W25" s="71">
        <v>161</v>
      </c>
      <c r="X25" s="71">
        <v>3611</v>
      </c>
      <c r="Y25" s="71">
        <v>5104</v>
      </c>
      <c r="Z25" s="71">
        <v>9908</v>
      </c>
      <c r="AA25" s="71">
        <v>3133</v>
      </c>
      <c r="AB25" s="71">
        <v>13751</v>
      </c>
      <c r="AC25" s="71">
        <v>0</v>
      </c>
      <c r="AD25" s="71">
        <v>1.627162320834989</v>
      </c>
      <c r="AE25" s="72"/>
      <c r="AF25" s="71">
        <v>68820626.146399736</v>
      </c>
      <c r="AG25" s="71">
        <v>920818.18926457397</v>
      </c>
      <c r="AH25" s="71">
        <v>1320794.2911069104</v>
      </c>
      <c r="AI25" s="71">
        <v>20269136.649617489</v>
      </c>
      <c r="AJ25" s="71">
        <v>25772913.578257851</v>
      </c>
      <c r="AK25" s="71"/>
      <c r="AL25" s="71"/>
      <c r="AM25" s="71">
        <v>1794658.2767964727</v>
      </c>
      <c r="AN25" s="71"/>
      <c r="AO25" s="71"/>
      <c r="AP25" s="71">
        <v>118898947.13144304</v>
      </c>
      <c r="AQ25" s="72"/>
      <c r="AR25" s="71">
        <v>417</v>
      </c>
      <c r="AS25" s="71">
        <v>171</v>
      </c>
      <c r="AT25" s="71">
        <v>0</v>
      </c>
      <c r="AU25" s="71">
        <v>0</v>
      </c>
      <c r="AV25" s="71">
        <v>0</v>
      </c>
      <c r="AW25" s="71">
        <v>0</v>
      </c>
      <c r="AX25" s="71"/>
      <c r="AY25" s="72"/>
      <c r="AZ25" s="71">
        <v>2041.2</v>
      </c>
      <c r="BA25" s="71">
        <v>16648.2</v>
      </c>
      <c r="BB25" s="71">
        <v>0</v>
      </c>
      <c r="BC25" s="71">
        <v>0</v>
      </c>
      <c r="BD25" s="71">
        <v>0</v>
      </c>
      <c r="BE25" s="71">
        <v>0</v>
      </c>
      <c r="BF25" s="71"/>
      <c r="BG25" s="72"/>
      <c r="BH25" s="71">
        <v>0</v>
      </c>
      <c r="BI25" s="71">
        <v>0</v>
      </c>
      <c r="BJ25" s="71">
        <v>94.263000000000005</v>
      </c>
      <c r="BK25" s="71">
        <v>0</v>
      </c>
      <c r="BL25" s="71">
        <v>0</v>
      </c>
      <c r="BM25" s="71">
        <v>0</v>
      </c>
      <c r="BN25" s="72"/>
      <c r="BO25" s="71">
        <v>0</v>
      </c>
      <c r="BP25" s="71">
        <v>0</v>
      </c>
      <c r="BQ25" s="71">
        <v>3</v>
      </c>
      <c r="BR25" s="71">
        <v>0</v>
      </c>
      <c r="BS25" s="71">
        <v>0</v>
      </c>
      <c r="BT25" s="71">
        <v>0</v>
      </c>
      <c r="BU25"/>
      <c r="BV25" s="70">
        <v>90.313999999999993</v>
      </c>
      <c r="BW25" s="70">
        <v>3.9489999999999998</v>
      </c>
      <c r="BX25" s="70">
        <v>0</v>
      </c>
      <c r="BY25" s="70">
        <v>0</v>
      </c>
      <c r="BZ25" s="70">
        <v>0</v>
      </c>
      <c r="CA25" s="70">
        <v>0</v>
      </c>
      <c r="CB25" s="70">
        <v>0</v>
      </c>
      <c r="CC25" s="70">
        <v>0</v>
      </c>
      <c r="CD25" s="70">
        <v>0</v>
      </c>
    </row>
    <row r="26" spans="1:82">
      <c r="A26" s="70" t="s">
        <v>1780</v>
      </c>
      <c r="B26" s="70">
        <v>32</v>
      </c>
      <c r="C26" s="70">
        <v>18</v>
      </c>
      <c r="D26" s="70">
        <v>2</v>
      </c>
      <c r="E26" s="70">
        <v>2021</v>
      </c>
      <c r="F26" s="70" t="s">
        <v>160</v>
      </c>
      <c r="G26" s="1064" t="s">
        <v>1762</v>
      </c>
      <c r="H26" s="70" t="s">
        <v>1763</v>
      </c>
      <c r="I26" s="148"/>
      <c r="J26" s="71">
        <v>64.355122789532913</v>
      </c>
      <c r="K26" s="71">
        <v>1.4737691150125511</v>
      </c>
      <c r="L26" s="71">
        <v>5.2642313043507043</v>
      </c>
      <c r="M26" s="71">
        <v>14.973172867835936</v>
      </c>
      <c r="N26" s="71">
        <v>19.383082659693176</v>
      </c>
      <c r="O26" s="71">
        <v>13.401077679061808</v>
      </c>
      <c r="P26" s="71">
        <v>14.627527970324776</v>
      </c>
      <c r="Q26" s="71">
        <v>0.78764207879141201</v>
      </c>
      <c r="R26" s="71">
        <v>0</v>
      </c>
      <c r="S26" s="71">
        <v>1.353007180250408</v>
      </c>
      <c r="T26" s="72"/>
      <c r="U26" s="71">
        <v>8654602</v>
      </c>
      <c r="V26" s="71">
        <v>615</v>
      </c>
      <c r="W26" s="71">
        <v>161</v>
      </c>
      <c r="X26" s="71">
        <v>3611</v>
      </c>
      <c r="Y26" s="71">
        <v>5099</v>
      </c>
      <c r="Z26" s="71">
        <v>9860</v>
      </c>
      <c r="AA26" s="71">
        <v>3148</v>
      </c>
      <c r="AB26" s="71">
        <v>13490</v>
      </c>
      <c r="AC26" s="71">
        <v>0</v>
      </c>
      <c r="AD26" s="71">
        <v>1.353007180250408</v>
      </c>
      <c r="AE26" s="72"/>
      <c r="AF26" s="71">
        <v>79151292.736478597</v>
      </c>
      <c r="AG26" s="71">
        <v>986018.1414940774</v>
      </c>
      <c r="AH26" s="71">
        <v>1054664.00891711</v>
      </c>
      <c r="AI26" s="71">
        <v>22451485.175656199</v>
      </c>
      <c r="AJ26" s="71">
        <v>26596887.511601679</v>
      </c>
      <c r="AK26" s="71">
        <v>0</v>
      </c>
      <c r="AL26" s="71">
        <v>0</v>
      </c>
      <c r="AM26" s="71">
        <v>1770749.8465272612</v>
      </c>
      <c r="AN26" s="71">
        <v>0</v>
      </c>
      <c r="AO26" s="71">
        <v>0</v>
      </c>
      <c r="AP26" s="71">
        <v>132011097.42067493</v>
      </c>
      <c r="AQ26" s="72"/>
      <c r="AR26" s="71">
        <v>435</v>
      </c>
      <c r="AS26" s="71">
        <v>179</v>
      </c>
      <c r="AT26" s="71">
        <v>0</v>
      </c>
      <c r="AU26" s="71">
        <v>0</v>
      </c>
      <c r="AV26" s="71">
        <v>0</v>
      </c>
      <c r="AW26" s="71">
        <v>0</v>
      </c>
      <c r="AX26" s="71"/>
      <c r="AY26" s="72"/>
      <c r="AZ26" s="71">
        <v>2151.2000000000012</v>
      </c>
      <c r="BA26" s="71">
        <v>23994.69999999999</v>
      </c>
      <c r="BB26" s="71">
        <v>0</v>
      </c>
      <c r="BC26" s="71">
        <v>0</v>
      </c>
      <c r="BD26" s="71">
        <v>0</v>
      </c>
      <c r="BE26" s="71">
        <v>0</v>
      </c>
      <c r="BF26" s="71"/>
      <c r="BG26" s="72"/>
      <c r="BH26" s="71">
        <v>0</v>
      </c>
      <c r="BI26" s="71">
        <v>0</v>
      </c>
      <c r="BJ26" s="71">
        <v>85.210999999999999</v>
      </c>
      <c r="BK26" s="71">
        <v>0</v>
      </c>
      <c r="BL26" s="71">
        <v>0</v>
      </c>
      <c r="BM26" s="71">
        <v>0</v>
      </c>
      <c r="BN26" s="72"/>
      <c r="BO26" s="71">
        <v>0</v>
      </c>
      <c r="BP26" s="71">
        <v>0</v>
      </c>
      <c r="BQ26" s="71">
        <v>3</v>
      </c>
      <c r="BR26" s="71">
        <v>0</v>
      </c>
      <c r="BS26" s="71">
        <v>0</v>
      </c>
      <c r="BT26" s="71">
        <v>0</v>
      </c>
      <c r="BU26"/>
      <c r="BV26" s="70">
        <v>81.244</v>
      </c>
      <c r="BW26" s="70">
        <v>3.9670000000000001</v>
      </c>
      <c r="BX26" s="70">
        <v>0</v>
      </c>
      <c r="BY26" s="70">
        <v>0</v>
      </c>
      <c r="BZ26" s="70">
        <v>0</v>
      </c>
      <c r="CA26" s="70">
        <v>0</v>
      </c>
      <c r="CB26" s="70">
        <v>0</v>
      </c>
      <c r="CC26" s="70">
        <v>0</v>
      </c>
      <c r="CD26" s="70">
        <v>0</v>
      </c>
    </row>
    <row r="27" spans="1:82">
      <c r="A27" s="70" t="s">
        <v>1781</v>
      </c>
      <c r="B27" s="70">
        <v>32</v>
      </c>
      <c r="C27" s="70">
        <v>19</v>
      </c>
      <c r="D27" s="70">
        <v>2</v>
      </c>
      <c r="E27" s="70">
        <v>2022</v>
      </c>
      <c r="F27" s="70" t="s">
        <v>161</v>
      </c>
      <c r="G27" s="1064" t="s">
        <v>1762</v>
      </c>
      <c r="H27" s="70" t="s">
        <v>1763</v>
      </c>
      <c r="I27" s="148"/>
      <c r="J27" s="71">
        <v>51.235253699758232</v>
      </c>
      <c r="K27" s="71">
        <v>1.3204793457601558</v>
      </c>
      <c r="L27" s="71">
        <v>4.8222519218923363</v>
      </c>
      <c r="M27" s="71">
        <v>14.901259916963442</v>
      </c>
      <c r="N27" s="71">
        <v>18.745607998584845</v>
      </c>
      <c r="O27" s="71">
        <v>14.049006357012734</v>
      </c>
      <c r="P27" s="71">
        <v>14.32550496006119</v>
      </c>
      <c r="Q27" s="71">
        <v>0.78161489896655778</v>
      </c>
      <c r="R27" s="71">
        <v>0</v>
      </c>
      <c r="S27" s="71">
        <v>1.93738747876733</v>
      </c>
      <c r="T27" s="72"/>
      <c r="U27" s="71">
        <v>8322205</v>
      </c>
      <c r="V27" s="71">
        <v>615</v>
      </c>
      <c r="W27" s="71">
        <v>161</v>
      </c>
      <c r="X27" s="71">
        <v>3611</v>
      </c>
      <c r="Y27" s="71">
        <v>5110</v>
      </c>
      <c r="Z27" s="71">
        <v>9821</v>
      </c>
      <c r="AA27" s="71">
        <v>3130</v>
      </c>
      <c r="AB27" s="71">
        <v>13277</v>
      </c>
      <c r="AC27" s="71">
        <v>0</v>
      </c>
      <c r="AD27" s="71">
        <v>1.93738747876733</v>
      </c>
      <c r="AE27" s="72"/>
      <c r="AF27" s="71">
        <v>58573161.262124412</v>
      </c>
      <c r="AG27" s="71">
        <v>958896.79464051337</v>
      </c>
      <c r="AH27" s="71">
        <v>1103898.3100700178</v>
      </c>
      <c r="AI27" s="71">
        <v>21420074.250564348</v>
      </c>
      <c r="AJ27" s="71">
        <v>26874211.796417218</v>
      </c>
      <c r="AK27" s="71">
        <v>0</v>
      </c>
      <c r="AL27" s="71">
        <v>0</v>
      </c>
      <c r="AM27" s="71">
        <v>1714423.0878432733</v>
      </c>
      <c r="AN27" s="71">
        <v>0</v>
      </c>
      <c r="AO27" s="71">
        <v>0</v>
      </c>
      <c r="AP27" s="71">
        <v>110644665.50165978</v>
      </c>
      <c r="AQ27" s="72"/>
      <c r="AR27" s="71">
        <v>450</v>
      </c>
      <c r="AS27" s="71">
        <v>183</v>
      </c>
      <c r="AT27" s="71">
        <v>0</v>
      </c>
      <c r="AU27" s="71">
        <v>0</v>
      </c>
      <c r="AV27" s="71">
        <v>0</v>
      </c>
      <c r="AW27" s="71">
        <v>0</v>
      </c>
      <c r="AX27" s="71"/>
      <c r="AY27" s="72"/>
      <c r="AZ27" s="71">
        <v>2243.7000000000007</v>
      </c>
      <c r="BA27" s="71">
        <v>24192.699999999993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1782</v>
      </c>
      <c r="B28" s="70">
        <v>32</v>
      </c>
      <c r="C28" s="70">
        <v>20</v>
      </c>
      <c r="D28" s="70">
        <v>2</v>
      </c>
      <c r="E28" s="70">
        <v>2023</v>
      </c>
      <c r="F28" s="70" t="s">
        <v>1539</v>
      </c>
      <c r="G28" s="70" t="s">
        <v>1762</v>
      </c>
      <c r="H28" s="70" t="s">
        <v>1763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458</v>
      </c>
      <c r="AS28" s="71">
        <v>184</v>
      </c>
      <c r="AT28" s="71">
        <v>0</v>
      </c>
      <c r="AU28" s="71">
        <v>0</v>
      </c>
      <c r="AV28" s="71">
        <v>0</v>
      </c>
      <c r="AW28" s="71">
        <v>1</v>
      </c>
      <c r="AX28" s="71"/>
      <c r="AY28" s="72"/>
      <c r="AZ28" s="71">
        <v>2301.6000000000013</v>
      </c>
      <c r="BA28" s="71">
        <v>44182.700000000026</v>
      </c>
      <c r="BB28" s="71">
        <v>0</v>
      </c>
      <c r="BC28" s="71">
        <v>0</v>
      </c>
      <c r="BD28" s="71">
        <v>0</v>
      </c>
      <c r="BE28" s="71">
        <v>49.9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1783</v>
      </c>
      <c r="B29" s="70">
        <v>32</v>
      </c>
      <c r="C29" s="70">
        <v>21</v>
      </c>
      <c r="D29" s="70">
        <v>2</v>
      </c>
      <c r="E29" s="70">
        <v>2024</v>
      </c>
      <c r="F29" s="70" t="s">
        <v>1554</v>
      </c>
      <c r="G29" s="70" t="s">
        <v>1762</v>
      </c>
      <c r="H29" s="70" t="s">
        <v>1763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1784</v>
      </c>
      <c r="B30" s="70">
        <v>443</v>
      </c>
      <c r="C30" s="70">
        <v>1</v>
      </c>
      <c r="D30" s="70">
        <v>27</v>
      </c>
      <c r="E30" s="70">
        <v>1990</v>
      </c>
      <c r="F30" s="70" t="s">
        <v>787</v>
      </c>
      <c r="G30" s="70" t="s">
        <v>1785</v>
      </c>
      <c r="H30" s="70" t="s">
        <v>1786</v>
      </c>
      <c r="I30" s="148"/>
      <c r="J30" s="71">
        <v>7.1987351165308331</v>
      </c>
      <c r="K30" s="71">
        <v>2.316882370522594</v>
      </c>
      <c r="L30" s="71">
        <v>7.1229035255398916</v>
      </c>
      <c r="M30" s="71">
        <v>16.599652543258991</v>
      </c>
      <c r="N30" s="71">
        <v>20.026891149281639</v>
      </c>
      <c r="O30" s="71">
        <v>10.13100299213604</v>
      </c>
      <c r="P30" s="71">
        <v>11.828125146980639</v>
      </c>
      <c r="Q30" s="71">
        <v>0.92648661481902705</v>
      </c>
      <c r="R30" s="71">
        <v>13.798494019236241</v>
      </c>
      <c r="S30" s="71">
        <v>0.94753088094057747</v>
      </c>
      <c r="T30" s="72"/>
      <c r="U30" s="71">
        <v>340112</v>
      </c>
      <c r="V30" s="71">
        <v>541</v>
      </c>
      <c r="W30" s="71">
        <v>75</v>
      </c>
      <c r="X30" s="71">
        <v>3599</v>
      </c>
      <c r="Y30" s="71">
        <v>4604</v>
      </c>
      <c r="Z30" s="71">
        <v>4167</v>
      </c>
      <c r="AA30" s="71">
        <v>2872</v>
      </c>
      <c r="AB30" s="71">
        <v>15043</v>
      </c>
      <c r="AC30" s="71">
        <v>2389924</v>
      </c>
      <c r="AD30" s="71">
        <v>0.94753088094057747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1787</v>
      </c>
      <c r="B31" s="70">
        <v>444</v>
      </c>
      <c r="C31" s="70">
        <v>2</v>
      </c>
      <c r="D31" s="70">
        <v>27</v>
      </c>
      <c r="E31" s="70">
        <v>2005</v>
      </c>
      <c r="F31" s="70" t="s">
        <v>789</v>
      </c>
      <c r="G31" s="70" t="s">
        <v>1785</v>
      </c>
      <c r="H31" s="70" t="s">
        <v>1786</v>
      </c>
      <c r="I31" s="148"/>
      <c r="J31" s="71">
        <v>13.986364320034509</v>
      </c>
      <c r="K31" s="71">
        <v>2.4472098270012208</v>
      </c>
      <c r="L31" s="71">
        <v>8.5562257404272533</v>
      </c>
      <c r="M31" s="71">
        <v>38.310525166804418</v>
      </c>
      <c r="N31" s="71">
        <v>28.498729554539391</v>
      </c>
      <c r="O31" s="71">
        <v>14.60188165449892</v>
      </c>
      <c r="P31" s="71">
        <v>17.062255282760109</v>
      </c>
      <c r="Q31" s="71">
        <v>0.84589176263136701</v>
      </c>
      <c r="R31" s="71">
        <v>31.882737689092611</v>
      </c>
      <c r="S31" s="71">
        <v>2.2271039238316441</v>
      </c>
      <c r="T31" s="72"/>
      <c r="U31" s="71">
        <v>570568</v>
      </c>
      <c r="V31" s="71">
        <v>649</v>
      </c>
      <c r="W31" s="71">
        <v>93</v>
      </c>
      <c r="X31" s="71">
        <v>3571</v>
      </c>
      <c r="Y31" s="71">
        <v>5748</v>
      </c>
      <c r="Z31" s="71">
        <v>6950</v>
      </c>
      <c r="AA31" s="71">
        <v>3393</v>
      </c>
      <c r="AB31" s="71">
        <v>14358</v>
      </c>
      <c r="AC31" s="71">
        <v>5637802</v>
      </c>
      <c r="AD31" s="71">
        <v>2.2271039238316441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1788</v>
      </c>
      <c r="B32" s="70">
        <v>445</v>
      </c>
      <c r="C32" s="70">
        <v>3</v>
      </c>
      <c r="D32" s="70">
        <v>27</v>
      </c>
      <c r="E32" s="70">
        <v>2006</v>
      </c>
      <c r="F32" s="70" t="s">
        <v>790</v>
      </c>
      <c r="G32" s="70" t="s">
        <v>1785</v>
      </c>
      <c r="H32" s="70" t="s">
        <v>1786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1789</v>
      </c>
      <c r="B33" s="70">
        <v>446</v>
      </c>
      <c r="C33" s="70">
        <v>4</v>
      </c>
      <c r="D33" s="70">
        <v>27</v>
      </c>
      <c r="E33" s="70">
        <v>2007</v>
      </c>
      <c r="F33" s="70" t="s">
        <v>791</v>
      </c>
      <c r="G33" s="70" t="s">
        <v>1785</v>
      </c>
      <c r="H33" s="70" t="s">
        <v>1786</v>
      </c>
      <c r="I33" s="148"/>
      <c r="J33" s="71">
        <v>13.08793454633518</v>
      </c>
      <c r="K33" s="71">
        <v>2.2654801438431278</v>
      </c>
      <c r="L33" s="71">
        <v>8.6618747352882597</v>
      </c>
      <c r="M33" s="71">
        <v>31.025620568773331</v>
      </c>
      <c r="N33" s="71">
        <v>25.935338822687921</v>
      </c>
      <c r="O33" s="71">
        <v>13.91495824472608</v>
      </c>
      <c r="P33" s="71">
        <v>17.132312231851021</v>
      </c>
      <c r="Q33" s="71">
        <v>0.87968367375234402</v>
      </c>
      <c r="R33" s="71">
        <v>28.753162584391191</v>
      </c>
      <c r="S33" s="71">
        <v>1.5697282465365241</v>
      </c>
      <c r="T33" s="72"/>
      <c r="U33" s="71">
        <v>586912</v>
      </c>
      <c r="V33" s="71">
        <v>609</v>
      </c>
      <c r="W33" s="71">
        <v>115</v>
      </c>
      <c r="X33" s="71">
        <v>4016</v>
      </c>
      <c r="Y33" s="71">
        <v>5891</v>
      </c>
      <c r="Z33" s="71">
        <v>6885</v>
      </c>
      <c r="AA33" s="71">
        <v>3355</v>
      </c>
      <c r="AB33" s="71">
        <v>14142</v>
      </c>
      <c r="AC33" s="71">
        <v>5230286</v>
      </c>
      <c r="AD33" s="71">
        <v>1.5697282465365241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1790</v>
      </c>
      <c r="B34" s="70">
        <v>447</v>
      </c>
      <c r="C34" s="70">
        <v>5</v>
      </c>
      <c r="D34" s="70">
        <v>27</v>
      </c>
      <c r="E34" s="70">
        <v>2008</v>
      </c>
      <c r="F34" s="70" t="s">
        <v>792</v>
      </c>
      <c r="G34" s="70" t="s">
        <v>1785</v>
      </c>
      <c r="H34" s="70" t="s">
        <v>1786</v>
      </c>
      <c r="I34" s="148"/>
      <c r="J34" s="71">
        <v>12.223119702418609</v>
      </c>
      <c r="K34" s="71">
        <v>1.753834900518864</v>
      </c>
      <c r="L34" s="71">
        <v>7.869139470928749</v>
      </c>
      <c r="M34" s="71">
        <v>34.679496241182513</v>
      </c>
      <c r="N34" s="71">
        <v>27.43356547780861</v>
      </c>
      <c r="O34" s="71">
        <v>13.696956135513179</v>
      </c>
      <c r="P34" s="71">
        <v>16.76594106398316</v>
      </c>
      <c r="Q34" s="71">
        <v>0.86012474059707</v>
      </c>
      <c r="R34" s="71">
        <v>27.347566313891829</v>
      </c>
      <c r="S34" s="71">
        <v>2.8983675609513542</v>
      </c>
      <c r="T34" s="72"/>
      <c r="U34" s="71">
        <v>634654</v>
      </c>
      <c r="V34" s="71">
        <v>609</v>
      </c>
      <c r="W34" s="71">
        <v>115</v>
      </c>
      <c r="X34" s="71">
        <v>4016</v>
      </c>
      <c r="Y34" s="71">
        <v>5896</v>
      </c>
      <c r="Z34" s="71">
        <v>7015</v>
      </c>
      <c r="AA34" s="71">
        <v>3287</v>
      </c>
      <c r="AB34" s="71">
        <v>14055</v>
      </c>
      <c r="AC34" s="71">
        <v>5165579</v>
      </c>
      <c r="AD34" s="71">
        <v>2.8983675609513542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1791</v>
      </c>
      <c r="B35" s="70">
        <v>448</v>
      </c>
      <c r="C35" s="70">
        <v>6</v>
      </c>
      <c r="D35" s="70">
        <v>27</v>
      </c>
      <c r="E35" s="70">
        <v>2009</v>
      </c>
      <c r="F35" s="70" t="s">
        <v>176</v>
      </c>
      <c r="G35" s="70" t="s">
        <v>1785</v>
      </c>
      <c r="H35" s="70" t="s">
        <v>1786</v>
      </c>
      <c r="I35" s="148"/>
      <c r="J35" s="71">
        <v>11.434314074154759</v>
      </c>
      <c r="K35" s="71">
        <v>1.607231585790676</v>
      </c>
      <c r="L35" s="71">
        <v>6.2207872149922139</v>
      </c>
      <c r="M35" s="71">
        <v>33.645809653158572</v>
      </c>
      <c r="N35" s="71">
        <v>24.590676071450801</v>
      </c>
      <c r="O35" s="71">
        <v>14.13581552047267</v>
      </c>
      <c r="P35" s="71">
        <v>16.45056072431278</v>
      </c>
      <c r="Q35" s="71">
        <v>0.814064312091485</v>
      </c>
      <c r="R35" s="71">
        <v>34.140412253487717</v>
      </c>
      <c r="S35" s="71">
        <v>3.3585690122678979</v>
      </c>
      <c r="T35" s="72"/>
      <c r="U35" s="71">
        <v>531443</v>
      </c>
      <c r="V35" s="71">
        <v>557</v>
      </c>
      <c r="W35" s="71">
        <v>138</v>
      </c>
      <c r="X35" s="71">
        <v>4348</v>
      </c>
      <c r="Y35" s="71">
        <v>5928</v>
      </c>
      <c r="Z35" s="71">
        <v>7146</v>
      </c>
      <c r="AA35" s="71">
        <v>3311</v>
      </c>
      <c r="AB35" s="71">
        <v>13964</v>
      </c>
      <c r="AC35" s="71">
        <v>6291179</v>
      </c>
      <c r="AD35" s="71">
        <v>3.3585690122678979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4.9939999999999998</v>
      </c>
      <c r="BJ35" s="71">
        <v>0</v>
      </c>
      <c r="BK35" s="71">
        <v>0</v>
      </c>
      <c r="BL35" s="71">
        <v>0</v>
      </c>
      <c r="BM35" s="71">
        <v>0</v>
      </c>
      <c r="BN35" s="72"/>
      <c r="BO35" s="71">
        <v>0</v>
      </c>
      <c r="BP35" s="71">
        <v>1</v>
      </c>
      <c r="BQ35" s="71">
        <v>0</v>
      </c>
      <c r="BR35" s="71">
        <v>0</v>
      </c>
      <c r="BS35" s="71">
        <v>0</v>
      </c>
      <c r="BT35" s="71">
        <v>0</v>
      </c>
      <c r="BU35"/>
      <c r="BV35" s="70">
        <v>4.9939999999999998</v>
      </c>
      <c r="BW35" s="70">
        <v>0</v>
      </c>
      <c r="BX35" s="70">
        <v>0</v>
      </c>
      <c r="BY35" s="70">
        <v>0</v>
      </c>
      <c r="BZ35" s="70">
        <v>0</v>
      </c>
      <c r="CA35" s="70">
        <v>0</v>
      </c>
      <c r="CB35" s="70">
        <v>0</v>
      </c>
      <c r="CC35" s="70">
        <v>0</v>
      </c>
      <c r="CD35" s="70">
        <v>0</v>
      </c>
    </row>
    <row r="36" spans="1:82">
      <c r="A36" s="70" t="s">
        <v>1792</v>
      </c>
      <c r="B36" s="70">
        <v>449</v>
      </c>
      <c r="C36" s="70">
        <v>7</v>
      </c>
      <c r="D36" s="70">
        <v>27</v>
      </c>
      <c r="E36" s="70">
        <v>2010</v>
      </c>
      <c r="F36" s="70" t="s">
        <v>177</v>
      </c>
      <c r="G36" s="70" t="s">
        <v>1785</v>
      </c>
      <c r="H36" s="70" t="s">
        <v>1786</v>
      </c>
      <c r="I36" s="148"/>
      <c r="J36" s="71">
        <v>10.608130572908189</v>
      </c>
      <c r="K36" s="71">
        <v>1.703960375286707</v>
      </c>
      <c r="L36" s="71">
        <v>6.0650522110225236</v>
      </c>
      <c r="M36" s="71">
        <v>34.881271354351831</v>
      </c>
      <c r="N36" s="71">
        <v>25.954783362581601</v>
      </c>
      <c r="O36" s="71">
        <v>14.32640229363354</v>
      </c>
      <c r="P36" s="71">
        <v>16.820957525972862</v>
      </c>
      <c r="Q36" s="71">
        <v>0.83647494629808306</v>
      </c>
      <c r="R36" s="71">
        <v>36.579639575916367</v>
      </c>
      <c r="S36" s="71">
        <v>1.925752067868667</v>
      </c>
      <c r="T36" s="72"/>
      <c r="U36" s="71">
        <v>559064</v>
      </c>
      <c r="V36" s="71">
        <v>557</v>
      </c>
      <c r="W36" s="71">
        <v>138</v>
      </c>
      <c r="X36" s="71">
        <v>4348</v>
      </c>
      <c r="Y36" s="71">
        <v>5928</v>
      </c>
      <c r="Z36" s="71">
        <v>7276</v>
      </c>
      <c r="AA36" s="71">
        <v>3301</v>
      </c>
      <c r="AB36" s="71">
        <v>13749</v>
      </c>
      <c r="AC36" s="71">
        <v>6387850</v>
      </c>
      <c r="AD36" s="71">
        <v>1.925752067868667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3.45</v>
      </c>
      <c r="BJ36" s="71">
        <v>0</v>
      </c>
      <c r="BK36" s="71">
        <v>0</v>
      </c>
      <c r="BL36" s="71">
        <v>0</v>
      </c>
      <c r="BM36" s="71">
        <v>0</v>
      </c>
      <c r="BN36" s="72"/>
      <c r="BO36" s="71">
        <v>0</v>
      </c>
      <c r="BP36" s="71">
        <v>1</v>
      </c>
      <c r="BQ36" s="71">
        <v>0</v>
      </c>
      <c r="BR36" s="71">
        <v>0</v>
      </c>
      <c r="BS36" s="71">
        <v>0</v>
      </c>
      <c r="BT36" s="71">
        <v>0</v>
      </c>
      <c r="BU36"/>
      <c r="BV36" s="70">
        <v>3.45</v>
      </c>
      <c r="BW36" s="70">
        <v>0</v>
      </c>
      <c r="BX36" s="70">
        <v>0</v>
      </c>
      <c r="BY36" s="70">
        <v>0</v>
      </c>
      <c r="BZ36" s="70">
        <v>0</v>
      </c>
      <c r="CA36" s="70">
        <v>0</v>
      </c>
      <c r="CB36" s="70">
        <v>0</v>
      </c>
      <c r="CC36" s="70">
        <v>0</v>
      </c>
      <c r="CD36" s="70">
        <v>0</v>
      </c>
    </row>
    <row r="37" spans="1:82">
      <c r="A37" s="70" t="s">
        <v>1793</v>
      </c>
      <c r="B37" s="70">
        <v>450</v>
      </c>
      <c r="C37" s="70">
        <v>8</v>
      </c>
      <c r="D37" s="70">
        <v>27</v>
      </c>
      <c r="E37" s="70">
        <v>2011</v>
      </c>
      <c r="F37" s="70" t="s">
        <v>178</v>
      </c>
      <c r="G37" s="70" t="s">
        <v>1785</v>
      </c>
      <c r="H37" s="70" t="s">
        <v>1786</v>
      </c>
      <c r="I37" s="148"/>
      <c r="J37" s="71">
        <v>10.309272238147621</v>
      </c>
      <c r="K37" s="71">
        <v>1.925160158983463</v>
      </c>
      <c r="L37" s="71">
        <v>6.8089721944634194</v>
      </c>
      <c r="M37" s="71">
        <v>33.954105729365793</v>
      </c>
      <c r="N37" s="71">
        <v>27.13862518997076</v>
      </c>
      <c r="O37" s="71">
        <v>14.297358385016459</v>
      </c>
      <c r="P37" s="71">
        <v>16.374446655681261</v>
      </c>
      <c r="Q37" s="71">
        <v>0.96647821971980297</v>
      </c>
      <c r="R37" s="71">
        <v>38.808452604536697</v>
      </c>
      <c r="S37" s="71">
        <v>1.8774543020290979</v>
      </c>
      <c r="T37" s="72"/>
      <c r="U37" s="71">
        <v>576510</v>
      </c>
      <c r="V37" s="71">
        <v>557</v>
      </c>
      <c r="W37" s="71">
        <v>138</v>
      </c>
      <c r="X37" s="71">
        <v>4348</v>
      </c>
      <c r="Y37" s="71">
        <v>6011</v>
      </c>
      <c r="Z37" s="71">
        <v>7419</v>
      </c>
      <c r="AA37" s="71">
        <v>3309</v>
      </c>
      <c r="AB37" s="71">
        <v>13772</v>
      </c>
      <c r="AC37" s="71">
        <v>6765856</v>
      </c>
      <c r="AD37" s="71">
        <v>1.8774543020290979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3.7480000000000002</v>
      </c>
      <c r="BJ37" s="71">
        <v>0</v>
      </c>
      <c r="BK37" s="71">
        <v>0</v>
      </c>
      <c r="BL37" s="71">
        <v>0</v>
      </c>
      <c r="BM37" s="71">
        <v>0</v>
      </c>
      <c r="BN37" s="72"/>
      <c r="BO37" s="71">
        <v>0</v>
      </c>
      <c r="BP37" s="71">
        <v>1</v>
      </c>
      <c r="BQ37" s="71">
        <v>0</v>
      </c>
      <c r="BR37" s="71">
        <v>0</v>
      </c>
      <c r="BS37" s="71">
        <v>0</v>
      </c>
      <c r="BT37" s="71">
        <v>0</v>
      </c>
      <c r="BU37"/>
      <c r="BV37" s="70">
        <v>3.7480000000000002</v>
      </c>
      <c r="BW37" s="70">
        <v>0</v>
      </c>
      <c r="BX37" s="70">
        <v>0</v>
      </c>
      <c r="BY37" s="70">
        <v>0</v>
      </c>
      <c r="BZ37" s="70">
        <v>0</v>
      </c>
      <c r="CA37" s="70">
        <v>0</v>
      </c>
      <c r="CB37" s="70">
        <v>0</v>
      </c>
      <c r="CC37" s="70">
        <v>0</v>
      </c>
      <c r="CD37" s="70">
        <v>0</v>
      </c>
    </row>
    <row r="38" spans="1:82">
      <c r="A38" s="70" t="s">
        <v>1794</v>
      </c>
      <c r="B38" s="70">
        <v>451</v>
      </c>
      <c r="C38" s="70">
        <v>9</v>
      </c>
      <c r="D38" s="70">
        <v>27</v>
      </c>
      <c r="E38" s="70">
        <v>2012</v>
      </c>
      <c r="F38" s="70" t="s">
        <v>179</v>
      </c>
      <c r="G38" s="70" t="s">
        <v>1785</v>
      </c>
      <c r="H38" s="70" t="s">
        <v>1786</v>
      </c>
      <c r="I38" s="148"/>
      <c r="J38" s="71">
        <v>8.3215906362506491</v>
      </c>
      <c r="K38" s="71">
        <v>1.703822872214974</v>
      </c>
      <c r="L38" s="71">
        <v>6.5694738929621233</v>
      </c>
      <c r="M38" s="71">
        <v>35.194425429975027</v>
      </c>
      <c r="N38" s="71">
        <v>23.951890033491971</v>
      </c>
      <c r="O38" s="71">
        <v>14.458260928643305</v>
      </c>
      <c r="P38" s="71">
        <v>16.432772856175596</v>
      </c>
      <c r="Q38" s="71">
        <v>1.05089781656003</v>
      </c>
      <c r="R38" s="71">
        <v>36.761713487055957</v>
      </c>
      <c r="S38" s="71">
        <v>1.87922016097511</v>
      </c>
      <c r="T38" s="72"/>
      <c r="U38" s="71">
        <v>524006</v>
      </c>
      <c r="V38" s="71">
        <v>557</v>
      </c>
      <c r="W38" s="71">
        <v>138</v>
      </c>
      <c r="X38" s="71">
        <v>4348</v>
      </c>
      <c r="Y38" s="71">
        <v>6095</v>
      </c>
      <c r="Z38" s="71">
        <v>7562</v>
      </c>
      <c r="AA38" s="71">
        <v>3302</v>
      </c>
      <c r="AB38" s="71">
        <v>13783</v>
      </c>
      <c r="AC38" s="71">
        <v>6243029</v>
      </c>
      <c r="AD38" s="71">
        <v>1.87922016097511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4.1180000000000003</v>
      </c>
      <c r="BJ38" s="71">
        <v>0</v>
      </c>
      <c r="BK38" s="71">
        <v>0</v>
      </c>
      <c r="BL38" s="71">
        <v>0</v>
      </c>
      <c r="BM38" s="71">
        <v>0</v>
      </c>
      <c r="BN38" s="72"/>
      <c r="BO38" s="71">
        <v>0</v>
      </c>
      <c r="BP38" s="71">
        <v>1</v>
      </c>
      <c r="BQ38" s="71">
        <v>0</v>
      </c>
      <c r="BR38" s="71">
        <v>0</v>
      </c>
      <c r="BS38" s="71">
        <v>0</v>
      </c>
      <c r="BT38" s="71">
        <v>0</v>
      </c>
      <c r="BU38"/>
      <c r="BV38" s="70">
        <v>4.1180000000000003</v>
      </c>
      <c r="BW38" s="70">
        <v>0</v>
      </c>
      <c r="BX38" s="70">
        <v>0</v>
      </c>
      <c r="BY38" s="70">
        <v>0</v>
      </c>
      <c r="BZ38" s="70">
        <v>0</v>
      </c>
      <c r="CA38" s="70">
        <v>0</v>
      </c>
      <c r="CB38" s="70">
        <v>0</v>
      </c>
      <c r="CC38" s="70">
        <v>0</v>
      </c>
      <c r="CD38" s="70">
        <v>0</v>
      </c>
    </row>
    <row r="39" spans="1:82">
      <c r="A39" s="70" t="s">
        <v>1795</v>
      </c>
      <c r="B39" s="70">
        <v>452</v>
      </c>
      <c r="C39" s="70">
        <v>10</v>
      </c>
      <c r="D39" s="70">
        <v>27</v>
      </c>
      <c r="E39" s="70">
        <v>2013</v>
      </c>
      <c r="F39" s="70" t="s">
        <v>180</v>
      </c>
      <c r="G39" s="70" t="s">
        <v>1785</v>
      </c>
      <c r="H39" s="70" t="s">
        <v>1786</v>
      </c>
      <c r="I39" s="148"/>
      <c r="J39" s="71">
        <v>9.1303336716014023</v>
      </c>
      <c r="K39" s="71">
        <v>1.582950574481182</v>
      </c>
      <c r="L39" s="71">
        <v>5.8882615020198443</v>
      </c>
      <c r="M39" s="71">
        <v>36.328004393035997</v>
      </c>
      <c r="N39" s="71">
        <v>23.958361873796679</v>
      </c>
      <c r="O39" s="71">
        <v>14.016019879329066</v>
      </c>
      <c r="P39" s="71">
        <v>16.239928103553712</v>
      </c>
      <c r="Q39" s="71">
        <v>1.06185062716516</v>
      </c>
      <c r="R39" s="71">
        <v>38.636774313596298</v>
      </c>
      <c r="S39" s="71">
        <v>1.784917230480352</v>
      </c>
      <c r="T39" s="72"/>
      <c r="U39" s="71">
        <v>555049</v>
      </c>
      <c r="V39" s="71">
        <v>557</v>
      </c>
      <c r="W39" s="71">
        <v>138</v>
      </c>
      <c r="X39" s="71">
        <v>4348</v>
      </c>
      <c r="Y39" s="71">
        <v>6094</v>
      </c>
      <c r="Z39" s="71">
        <v>7658</v>
      </c>
      <c r="AA39" s="71">
        <v>3251</v>
      </c>
      <c r="AB39" s="71">
        <v>13727</v>
      </c>
      <c r="AC39" s="71">
        <v>6404888</v>
      </c>
      <c r="AD39" s="71">
        <v>1.784917230480352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4.7789999999999999</v>
      </c>
      <c r="BJ39" s="71">
        <v>0</v>
      </c>
      <c r="BK39" s="71">
        <v>0</v>
      </c>
      <c r="BL39" s="71">
        <v>0</v>
      </c>
      <c r="BM39" s="71">
        <v>0</v>
      </c>
      <c r="BN39" s="72"/>
      <c r="BO39" s="71">
        <v>0</v>
      </c>
      <c r="BP39" s="71">
        <v>1</v>
      </c>
      <c r="BQ39" s="71">
        <v>0</v>
      </c>
      <c r="BR39" s="71">
        <v>0</v>
      </c>
      <c r="BS39" s="71">
        <v>0</v>
      </c>
      <c r="BT39" s="71">
        <v>0</v>
      </c>
      <c r="BU39"/>
      <c r="BV39" s="70">
        <v>4.7789999999999999</v>
      </c>
      <c r="BW39" s="70">
        <v>0</v>
      </c>
      <c r="BX39" s="70">
        <v>0</v>
      </c>
      <c r="BY39" s="70">
        <v>0</v>
      </c>
      <c r="BZ39" s="70">
        <v>0</v>
      </c>
      <c r="CA39" s="70">
        <v>0</v>
      </c>
      <c r="CB39" s="70">
        <v>0</v>
      </c>
      <c r="CC39" s="70">
        <v>0</v>
      </c>
      <c r="CD39" s="70">
        <v>0</v>
      </c>
    </row>
    <row r="40" spans="1:82">
      <c r="A40" s="70" t="s">
        <v>1796</v>
      </c>
      <c r="B40" s="70">
        <v>453</v>
      </c>
      <c r="C40" s="70">
        <v>11</v>
      </c>
      <c r="D40" s="70">
        <v>27</v>
      </c>
      <c r="E40" s="70">
        <v>2014</v>
      </c>
      <c r="F40" s="70" t="s">
        <v>181</v>
      </c>
      <c r="G40" s="70" t="s">
        <v>1785</v>
      </c>
      <c r="H40" s="70" t="s">
        <v>1786</v>
      </c>
      <c r="I40" s="148"/>
      <c r="J40" s="71">
        <v>9.5326657362509302</v>
      </c>
      <c r="K40" s="71">
        <v>1.317030606551935</v>
      </c>
      <c r="L40" s="71">
        <v>7.1962763057577162</v>
      </c>
      <c r="M40" s="71">
        <v>36.054185508941423</v>
      </c>
      <c r="N40" s="71">
        <v>24.183421390195281</v>
      </c>
      <c r="O40" s="71">
        <v>13.481523406162685</v>
      </c>
      <c r="P40" s="71">
        <v>16.334383427644376</v>
      </c>
      <c r="Q40" s="71">
        <v>1.01321612345128</v>
      </c>
      <c r="R40" s="71">
        <v>40.315483176948007</v>
      </c>
      <c r="S40" s="71">
        <v>1.979364351973858</v>
      </c>
      <c r="T40" s="72"/>
      <c r="U40" s="71">
        <v>571567</v>
      </c>
      <c r="V40" s="71">
        <v>425</v>
      </c>
      <c r="W40" s="71">
        <v>150</v>
      </c>
      <c r="X40" s="71">
        <v>4884</v>
      </c>
      <c r="Y40" s="71">
        <v>6135</v>
      </c>
      <c r="Z40" s="71">
        <v>7758</v>
      </c>
      <c r="AA40" s="71">
        <v>3253</v>
      </c>
      <c r="AB40" s="71">
        <v>13652</v>
      </c>
      <c r="AC40" s="71">
        <v>6704185</v>
      </c>
      <c r="AD40" s="71">
        <v>1.979364351973858</v>
      </c>
      <c r="AE40" s="72"/>
      <c r="AF40" s="71"/>
      <c r="AG40" s="71"/>
      <c r="AH40" s="71"/>
      <c r="AI40" s="71"/>
      <c r="AJ40" s="71"/>
      <c r="AK40" s="71"/>
      <c r="AL40" s="71"/>
      <c r="AM40" s="71"/>
      <c r="AN40" s="71"/>
      <c r="AO40" s="71"/>
      <c r="AP40" s="71"/>
      <c r="AQ40" s="72"/>
      <c r="AR40" s="71">
        <v>40</v>
      </c>
      <c r="AS40" s="71">
        <v>116</v>
      </c>
      <c r="AT40" s="71">
        <v>0</v>
      </c>
      <c r="AU40" s="71">
        <v>0</v>
      </c>
      <c r="AV40" s="71">
        <v>0</v>
      </c>
      <c r="AW40" s="71">
        <v>0</v>
      </c>
      <c r="AX40" s="71"/>
      <c r="AY40" s="72"/>
      <c r="AZ40" s="71">
        <v>206.1</v>
      </c>
      <c r="BA40" s="71">
        <v>5524.4</v>
      </c>
      <c r="BB40" s="71">
        <v>0</v>
      </c>
      <c r="BC40" s="71">
        <v>0</v>
      </c>
      <c r="BD40" s="71">
        <v>0</v>
      </c>
      <c r="BE40" s="71">
        <v>0</v>
      </c>
      <c r="BF40" s="71"/>
      <c r="BG40" s="72"/>
      <c r="BH40" s="71">
        <v>0</v>
      </c>
      <c r="BI40" s="71">
        <v>6.4409999999999998</v>
      </c>
      <c r="BJ40" s="71">
        <v>0</v>
      </c>
      <c r="BK40" s="71">
        <v>0</v>
      </c>
      <c r="BL40" s="71">
        <v>17.820999999999998</v>
      </c>
      <c r="BM40" s="71">
        <v>0</v>
      </c>
      <c r="BN40" s="72"/>
      <c r="BO40" s="71">
        <v>0</v>
      </c>
      <c r="BP40" s="71">
        <v>1</v>
      </c>
      <c r="BQ40" s="71">
        <v>0</v>
      </c>
      <c r="BR40" s="71">
        <v>0</v>
      </c>
      <c r="BS40" s="71">
        <v>2</v>
      </c>
      <c r="BT40" s="71">
        <v>0</v>
      </c>
      <c r="BU40"/>
      <c r="BV40" s="70">
        <v>24.262</v>
      </c>
      <c r="BW40" s="70">
        <v>0</v>
      </c>
      <c r="BX40" s="70">
        <v>0</v>
      </c>
      <c r="BY40" s="70">
        <v>0</v>
      </c>
      <c r="BZ40" s="70">
        <v>0</v>
      </c>
      <c r="CA40" s="70">
        <v>0</v>
      </c>
      <c r="CB40" s="70">
        <v>0</v>
      </c>
      <c r="CC40" s="70">
        <v>0</v>
      </c>
      <c r="CD40" s="70">
        <v>0</v>
      </c>
    </row>
    <row r="41" spans="1:82">
      <c r="A41" s="70" t="s">
        <v>1797</v>
      </c>
      <c r="B41" s="70">
        <v>454</v>
      </c>
      <c r="C41" s="70">
        <v>12</v>
      </c>
      <c r="D41" s="70">
        <v>27</v>
      </c>
      <c r="E41" s="70">
        <v>2015</v>
      </c>
      <c r="F41" s="70" t="s">
        <v>182</v>
      </c>
      <c r="G41" s="70" t="s">
        <v>1785</v>
      </c>
      <c r="H41" s="70" t="s">
        <v>1786</v>
      </c>
      <c r="I41" s="148"/>
      <c r="J41" s="71">
        <v>10.226051870793899</v>
      </c>
      <c r="K41" s="71">
        <v>1.3098370506200689</v>
      </c>
      <c r="L41" s="71">
        <v>8.2652490375416239</v>
      </c>
      <c r="M41" s="71">
        <v>32.640984429980449</v>
      </c>
      <c r="N41" s="71">
        <v>23.058111580526539</v>
      </c>
      <c r="O41" s="71">
        <v>13.568164226374801</v>
      </c>
      <c r="P41" s="71">
        <v>16.29201028684929</v>
      </c>
      <c r="Q41" s="71">
        <v>0.987368732290267</v>
      </c>
      <c r="R41" s="71">
        <v>41.845374582579652</v>
      </c>
      <c r="S41" s="71">
        <v>2.5608119689052109</v>
      </c>
      <c r="T41" s="72"/>
      <c r="U41" s="71">
        <v>595024</v>
      </c>
      <c r="V41" s="71">
        <v>425</v>
      </c>
      <c r="W41" s="71">
        <v>150</v>
      </c>
      <c r="X41" s="71">
        <v>4884</v>
      </c>
      <c r="Y41" s="71">
        <v>6177</v>
      </c>
      <c r="Z41" s="71">
        <v>7883</v>
      </c>
      <c r="AA41" s="71">
        <v>3242</v>
      </c>
      <c r="AB41" s="71">
        <v>13590</v>
      </c>
      <c r="AC41" s="71">
        <v>7152784</v>
      </c>
      <c r="AD41" s="71">
        <v>2.5608119689052109</v>
      </c>
      <c r="AE41" s="72"/>
      <c r="AF41" s="71">
        <v>7721876.1197049636</v>
      </c>
      <c r="AG41" s="71">
        <v>838869.4967344543</v>
      </c>
      <c r="AH41" s="71">
        <v>1661972.447368321</v>
      </c>
      <c r="AI41" s="71">
        <v>32897884.664927691</v>
      </c>
      <c r="AJ41" s="71">
        <v>25198012.202238571</v>
      </c>
      <c r="AK41" s="71">
        <v>0</v>
      </c>
      <c r="AL41" s="71">
        <v>0</v>
      </c>
      <c r="AM41" s="71">
        <v>1862452.4920941091</v>
      </c>
      <c r="AN41" s="71">
        <v>0</v>
      </c>
      <c r="AO41" s="71">
        <v>0</v>
      </c>
      <c r="AP41" s="71">
        <v>70181067.423068121</v>
      </c>
      <c r="AQ41" s="72"/>
      <c r="AR41" s="71">
        <v>43</v>
      </c>
      <c r="AS41" s="71">
        <v>140</v>
      </c>
      <c r="AT41" s="71">
        <v>0</v>
      </c>
      <c r="AU41" s="71">
        <v>0</v>
      </c>
      <c r="AV41" s="71">
        <v>0</v>
      </c>
      <c r="AW41" s="71">
        <v>0</v>
      </c>
      <c r="AX41" s="71"/>
      <c r="AY41" s="72"/>
      <c r="AZ41" s="71">
        <v>222</v>
      </c>
      <c r="BA41" s="71">
        <v>6236.1</v>
      </c>
      <c r="BB41" s="71">
        <v>0</v>
      </c>
      <c r="BC41" s="71">
        <v>0</v>
      </c>
      <c r="BD41" s="71">
        <v>0</v>
      </c>
      <c r="BE41" s="71">
        <v>0</v>
      </c>
      <c r="BF41" s="71"/>
      <c r="BG41" s="72"/>
      <c r="BH41" s="71">
        <v>0</v>
      </c>
      <c r="BI41" s="71">
        <v>9.282</v>
      </c>
      <c r="BJ41" s="71">
        <v>0</v>
      </c>
      <c r="BK41" s="71">
        <v>0</v>
      </c>
      <c r="BL41" s="71">
        <v>23.684999999999999</v>
      </c>
      <c r="BM41" s="71">
        <v>0</v>
      </c>
      <c r="BN41" s="72"/>
      <c r="BO41" s="71">
        <v>0</v>
      </c>
      <c r="BP41" s="71">
        <v>1</v>
      </c>
      <c r="BQ41" s="71">
        <v>0</v>
      </c>
      <c r="BR41" s="71">
        <v>0</v>
      </c>
      <c r="BS41" s="71">
        <v>3</v>
      </c>
      <c r="BT41" s="71">
        <v>0</v>
      </c>
      <c r="BU41"/>
      <c r="BV41" s="70">
        <v>32.966999999999999</v>
      </c>
      <c r="BW41" s="70">
        <v>0</v>
      </c>
      <c r="BX41" s="70">
        <v>0</v>
      </c>
      <c r="BY41" s="70">
        <v>0</v>
      </c>
      <c r="BZ41" s="70">
        <v>0</v>
      </c>
      <c r="CA41" s="70">
        <v>0</v>
      </c>
      <c r="CB41" s="70">
        <v>0</v>
      </c>
      <c r="CC41" s="70">
        <v>0</v>
      </c>
      <c r="CD41" s="70">
        <v>0</v>
      </c>
    </row>
    <row r="42" spans="1:82">
      <c r="A42" s="70" t="s">
        <v>1798</v>
      </c>
      <c r="B42" s="70">
        <v>455</v>
      </c>
      <c r="C42" s="70">
        <v>13</v>
      </c>
      <c r="D42" s="70">
        <v>27</v>
      </c>
      <c r="E42" s="70">
        <v>2016</v>
      </c>
      <c r="F42" s="70" t="s">
        <v>155</v>
      </c>
      <c r="G42" s="70" t="s">
        <v>1785</v>
      </c>
      <c r="H42" s="70" t="s">
        <v>1786</v>
      </c>
      <c r="I42" s="148"/>
      <c r="J42" s="71">
        <v>10.617707312760185</v>
      </c>
      <c r="K42" s="71">
        <v>1.2490296607968021</v>
      </c>
      <c r="L42" s="71">
        <v>7.8880861741351431</v>
      </c>
      <c r="M42" s="71">
        <v>33.830163349889908</v>
      </c>
      <c r="N42" s="71">
        <v>23.120171449699559</v>
      </c>
      <c r="O42" s="71">
        <v>13.629538276162585</v>
      </c>
      <c r="P42" s="71">
        <v>15.83457478310388</v>
      </c>
      <c r="Q42" s="71">
        <v>0.94936508634940497</v>
      </c>
      <c r="R42" s="71">
        <v>46.058424022310838</v>
      </c>
      <c r="S42" s="71">
        <v>2.1968242253727839</v>
      </c>
      <c r="T42" s="72"/>
      <c r="U42" s="71">
        <v>510466</v>
      </c>
      <c r="V42" s="71">
        <v>425</v>
      </c>
      <c r="W42" s="71">
        <v>150</v>
      </c>
      <c r="X42" s="71">
        <v>4884</v>
      </c>
      <c r="Y42" s="71">
        <v>6222</v>
      </c>
      <c r="Z42" s="71">
        <v>8016</v>
      </c>
      <c r="AA42" s="71">
        <v>3259</v>
      </c>
      <c r="AB42" s="71">
        <v>13441</v>
      </c>
      <c r="AC42" s="71">
        <v>7866325.4478328116</v>
      </c>
      <c r="AD42" s="71">
        <v>2.1968242253727839</v>
      </c>
      <c r="AE42" s="72"/>
      <c r="AF42" s="71">
        <v>8814725.5464709438</v>
      </c>
      <c r="AG42" s="71">
        <v>731319.93942052836</v>
      </c>
      <c r="AH42" s="71">
        <v>1249141.0180658691</v>
      </c>
      <c r="AI42" s="71">
        <v>35315341.634022489</v>
      </c>
      <c r="AJ42" s="71">
        <v>25683419.831538271</v>
      </c>
      <c r="AK42" s="71">
        <v>0</v>
      </c>
      <c r="AL42" s="71">
        <v>0</v>
      </c>
      <c r="AM42" s="71">
        <v>1843463.7457693319</v>
      </c>
      <c r="AN42" s="71">
        <v>0</v>
      </c>
      <c r="AO42" s="71">
        <v>0</v>
      </c>
      <c r="AP42" s="71">
        <v>73637411.715287447</v>
      </c>
      <c r="AQ42" s="72"/>
      <c r="AR42" s="71">
        <v>53</v>
      </c>
      <c r="AS42" s="71">
        <v>220</v>
      </c>
      <c r="AT42" s="71">
        <v>0</v>
      </c>
      <c r="AU42" s="71">
        <v>0</v>
      </c>
      <c r="AV42" s="71">
        <v>0</v>
      </c>
      <c r="AW42" s="71">
        <v>0</v>
      </c>
      <c r="AX42" s="71"/>
      <c r="AY42" s="72"/>
      <c r="AZ42" s="71">
        <v>286.85000000000002</v>
      </c>
      <c r="BA42" s="71">
        <v>10395.700000000001</v>
      </c>
      <c r="BB42" s="71">
        <v>0</v>
      </c>
      <c r="BC42" s="71">
        <v>0</v>
      </c>
      <c r="BD42" s="71">
        <v>0</v>
      </c>
      <c r="BE42" s="71">
        <v>0</v>
      </c>
      <c r="BF42" s="71"/>
      <c r="BG42" s="72"/>
      <c r="BH42" s="71">
        <v>0</v>
      </c>
      <c r="BI42" s="71">
        <v>8.3320000000000007</v>
      </c>
      <c r="BJ42" s="71">
        <v>0</v>
      </c>
      <c r="BK42" s="71">
        <v>0</v>
      </c>
      <c r="BL42" s="71">
        <v>23.408999999999999</v>
      </c>
      <c r="BM42" s="71">
        <v>0</v>
      </c>
      <c r="BN42" s="72"/>
      <c r="BO42" s="71">
        <v>0</v>
      </c>
      <c r="BP42" s="71">
        <v>1</v>
      </c>
      <c r="BQ42" s="71">
        <v>0</v>
      </c>
      <c r="BR42" s="71">
        <v>0</v>
      </c>
      <c r="BS42" s="71">
        <v>3</v>
      </c>
      <c r="BT42" s="71">
        <v>0</v>
      </c>
      <c r="BU42"/>
      <c r="BV42" s="70">
        <v>31.741</v>
      </c>
      <c r="BW42" s="70">
        <v>0</v>
      </c>
      <c r="BX42" s="70">
        <v>0</v>
      </c>
      <c r="BY42" s="70">
        <v>0</v>
      </c>
      <c r="BZ42" s="70">
        <v>0</v>
      </c>
      <c r="CA42" s="70">
        <v>0</v>
      </c>
      <c r="CB42" s="70">
        <v>0</v>
      </c>
      <c r="CC42" s="70">
        <v>0</v>
      </c>
      <c r="CD42" s="70">
        <v>0</v>
      </c>
    </row>
    <row r="43" spans="1:82">
      <c r="A43" s="70" t="s">
        <v>1799</v>
      </c>
      <c r="B43" s="70">
        <v>456</v>
      </c>
      <c r="C43" s="70">
        <v>14</v>
      </c>
      <c r="D43" s="70">
        <v>27</v>
      </c>
      <c r="E43" s="70">
        <v>2017</v>
      </c>
      <c r="F43" s="70" t="s">
        <v>156</v>
      </c>
      <c r="G43" s="70" t="s">
        <v>1785</v>
      </c>
      <c r="H43" s="70" t="s">
        <v>1786</v>
      </c>
      <c r="I43" s="148"/>
      <c r="J43" s="71">
        <v>11.248143944241354</v>
      </c>
      <c r="K43" s="71">
        <v>1.3446167553933714</v>
      </c>
      <c r="L43" s="71">
        <v>6.1242390597815382</v>
      </c>
      <c r="M43" s="71">
        <v>33.969736993897499</v>
      </c>
      <c r="N43" s="71">
        <v>23.896567478767746</v>
      </c>
      <c r="O43" s="71">
        <v>13.499126771749092</v>
      </c>
      <c r="P43" s="71">
        <v>16.00946119511417</v>
      </c>
      <c r="Q43" s="71">
        <v>0.91170501530222803</v>
      </c>
      <c r="R43" s="71">
        <v>47.3263512150426</v>
      </c>
      <c r="S43" s="71">
        <v>2.7638938483741682</v>
      </c>
      <c r="T43" s="72"/>
      <c r="U43" s="71">
        <v>595212</v>
      </c>
      <c r="V43" s="71">
        <v>425</v>
      </c>
      <c r="W43" s="71">
        <v>150</v>
      </c>
      <c r="X43" s="71">
        <v>4884</v>
      </c>
      <c r="Y43" s="71">
        <v>6253</v>
      </c>
      <c r="Z43" s="71">
        <v>8071</v>
      </c>
      <c r="AA43" s="71">
        <v>3316</v>
      </c>
      <c r="AB43" s="71">
        <v>13348</v>
      </c>
      <c r="AC43" s="71">
        <v>8243255.9999999981</v>
      </c>
      <c r="AD43" s="71">
        <v>2.7638938483741682</v>
      </c>
      <c r="AE43" s="72"/>
      <c r="AF43" s="71">
        <v>8859183.2441476323</v>
      </c>
      <c r="AG43" s="71">
        <v>791125.53844805551</v>
      </c>
      <c r="AH43" s="71">
        <v>1305938.961428887</v>
      </c>
      <c r="AI43" s="71">
        <v>36212891.577316552</v>
      </c>
      <c r="AJ43" s="71">
        <v>27239830.11379474</v>
      </c>
      <c r="AK43" s="71">
        <v>0</v>
      </c>
      <c r="AL43" s="71">
        <v>0</v>
      </c>
      <c r="AM43" s="71">
        <v>1833573.1432776281</v>
      </c>
      <c r="AN43" s="71">
        <v>0</v>
      </c>
      <c r="AO43" s="71">
        <v>0</v>
      </c>
      <c r="AP43" s="71">
        <v>76242542.578413501</v>
      </c>
      <c r="AQ43" s="72"/>
      <c r="AR43" s="71">
        <v>61</v>
      </c>
      <c r="AS43" s="71">
        <v>258</v>
      </c>
      <c r="AT43" s="71">
        <v>0</v>
      </c>
      <c r="AU43" s="71">
        <v>0</v>
      </c>
      <c r="AV43" s="71">
        <v>0</v>
      </c>
      <c r="AW43" s="71">
        <v>0</v>
      </c>
      <c r="AX43" s="71"/>
      <c r="AY43" s="72"/>
      <c r="AZ43" s="71">
        <v>351.35</v>
      </c>
      <c r="BA43" s="71">
        <v>12360.7</v>
      </c>
      <c r="BB43" s="71">
        <v>0</v>
      </c>
      <c r="BC43" s="71">
        <v>0</v>
      </c>
      <c r="BD43" s="71">
        <v>0</v>
      </c>
      <c r="BE43" s="71">
        <v>0</v>
      </c>
      <c r="BF43" s="71"/>
      <c r="BG43" s="72"/>
      <c r="BH43" s="71">
        <v>0</v>
      </c>
      <c r="BI43" s="71">
        <v>8.5559999999999992</v>
      </c>
      <c r="BJ43" s="71">
        <v>0</v>
      </c>
      <c r="BK43" s="71">
        <v>0</v>
      </c>
      <c r="BL43" s="71">
        <v>23.058</v>
      </c>
      <c r="BM43" s="71">
        <v>0</v>
      </c>
      <c r="BN43" s="72"/>
      <c r="BO43" s="71">
        <v>0</v>
      </c>
      <c r="BP43" s="71">
        <v>1</v>
      </c>
      <c r="BQ43" s="71">
        <v>0</v>
      </c>
      <c r="BR43" s="71">
        <v>0</v>
      </c>
      <c r="BS43" s="71">
        <v>3</v>
      </c>
      <c r="BT43" s="71">
        <v>0</v>
      </c>
      <c r="BU43"/>
      <c r="BV43" s="70">
        <v>31.614000000000001</v>
      </c>
      <c r="BW43" s="70">
        <v>0</v>
      </c>
      <c r="BX43" s="70">
        <v>0</v>
      </c>
      <c r="BY43" s="70">
        <v>0</v>
      </c>
      <c r="BZ43" s="70">
        <v>0</v>
      </c>
      <c r="CA43" s="70">
        <v>0</v>
      </c>
      <c r="CB43" s="70">
        <v>0</v>
      </c>
      <c r="CC43" s="70">
        <v>0</v>
      </c>
      <c r="CD43" s="70">
        <v>0</v>
      </c>
    </row>
    <row r="44" spans="1:82">
      <c r="A44" s="70" t="s">
        <v>1800</v>
      </c>
      <c r="B44" s="70">
        <v>457</v>
      </c>
      <c r="C44" s="70">
        <v>15</v>
      </c>
      <c r="D44" s="70">
        <v>27</v>
      </c>
      <c r="E44" s="70">
        <v>2018</v>
      </c>
      <c r="F44" s="70" t="s">
        <v>183</v>
      </c>
      <c r="G44" s="70" t="s">
        <v>1785</v>
      </c>
      <c r="H44" s="70" t="s">
        <v>1786</v>
      </c>
      <c r="I44" s="148"/>
      <c r="J44" s="71">
        <v>23.26926165503572</v>
      </c>
      <c r="K44" s="71">
        <v>1.2828653123934519</v>
      </c>
      <c r="L44" s="71">
        <v>5.7652105556679283</v>
      </c>
      <c r="M44" s="71">
        <v>39.303591165261253</v>
      </c>
      <c r="N44" s="71">
        <v>21.711314348986814</v>
      </c>
      <c r="O44" s="71">
        <v>13.28653572789335</v>
      </c>
      <c r="P44" s="71">
        <v>15.950476806958411</v>
      </c>
      <c r="Q44" s="71">
        <v>0.83878194895355596</v>
      </c>
      <c r="R44" s="71">
        <v>37.329106523777313</v>
      </c>
      <c r="S44" s="71">
        <v>3.5618428015472157</v>
      </c>
      <c r="T44" s="72"/>
      <c r="U44" s="71">
        <v>1269192</v>
      </c>
      <c r="V44" s="71">
        <v>425</v>
      </c>
      <c r="W44" s="71">
        <v>150</v>
      </c>
      <c r="X44" s="71">
        <v>4884</v>
      </c>
      <c r="Y44" s="71">
        <v>6328</v>
      </c>
      <c r="Z44" s="71">
        <v>8096</v>
      </c>
      <c r="AA44" s="71">
        <v>3337</v>
      </c>
      <c r="AB44" s="71">
        <v>13234</v>
      </c>
      <c r="AC44" s="71">
        <v>6476464</v>
      </c>
      <c r="AD44" s="71">
        <v>3.5618428015472161</v>
      </c>
      <c r="AE44" s="72"/>
      <c r="AF44" s="71">
        <v>14899617.927057561</v>
      </c>
      <c r="AG44" s="71">
        <v>708418.43103566323</v>
      </c>
      <c r="AH44" s="71">
        <v>1206356.2902720671</v>
      </c>
      <c r="AI44" s="71">
        <v>42465937.327982031</v>
      </c>
      <c r="AJ44" s="71">
        <v>23370838.66618</v>
      </c>
      <c r="AK44" s="71">
        <v>0</v>
      </c>
      <c r="AL44" s="71">
        <v>0</v>
      </c>
      <c r="AM44" s="71">
        <v>1821674.799157961</v>
      </c>
      <c r="AN44" s="71">
        <v>0</v>
      </c>
      <c r="AO44" s="71">
        <v>0</v>
      </c>
      <c r="AP44" s="71">
        <v>84472843.441685274</v>
      </c>
      <c r="AQ44" s="72"/>
      <c r="AR44" s="71">
        <v>82</v>
      </c>
      <c r="AS44" s="71">
        <v>283</v>
      </c>
      <c r="AT44" s="71">
        <v>0</v>
      </c>
      <c r="AU44" s="71">
        <v>0</v>
      </c>
      <c r="AV44" s="71">
        <v>0</v>
      </c>
      <c r="AW44" s="71">
        <v>0</v>
      </c>
      <c r="AX44" s="71"/>
      <c r="AY44" s="72"/>
      <c r="AZ44" s="71">
        <v>477.95</v>
      </c>
      <c r="BA44" s="71">
        <v>13891</v>
      </c>
      <c r="BB44" s="71">
        <v>0</v>
      </c>
      <c r="BC44" s="71">
        <v>0</v>
      </c>
      <c r="BD44" s="71">
        <v>0</v>
      </c>
      <c r="BE44" s="71">
        <v>0</v>
      </c>
      <c r="BF44" s="71"/>
      <c r="BG44" s="72"/>
      <c r="BH44" s="71">
        <v>0</v>
      </c>
      <c r="BI44" s="71">
        <v>9.1370000000000005</v>
      </c>
      <c r="BJ44" s="71">
        <v>0</v>
      </c>
      <c r="BK44" s="71">
        <v>0</v>
      </c>
      <c r="BL44" s="71">
        <v>22.497</v>
      </c>
      <c r="BM44" s="71">
        <v>0</v>
      </c>
      <c r="BN44" s="72"/>
      <c r="BO44" s="71">
        <v>0</v>
      </c>
      <c r="BP44" s="71">
        <v>1</v>
      </c>
      <c r="BQ44" s="71">
        <v>0</v>
      </c>
      <c r="BR44" s="71">
        <v>0</v>
      </c>
      <c r="BS44" s="71">
        <v>3</v>
      </c>
      <c r="BT44" s="71">
        <v>0</v>
      </c>
      <c r="BU44"/>
      <c r="BV44" s="70">
        <v>31.634</v>
      </c>
      <c r="BW44" s="70">
        <v>0</v>
      </c>
      <c r="BX44" s="70">
        <v>0</v>
      </c>
      <c r="BY44" s="70">
        <v>0</v>
      </c>
      <c r="BZ44" s="70">
        <v>0</v>
      </c>
      <c r="CA44" s="70">
        <v>0</v>
      </c>
      <c r="CB44" s="70">
        <v>0</v>
      </c>
      <c r="CC44" s="70">
        <v>0</v>
      </c>
      <c r="CD44" s="70">
        <v>0</v>
      </c>
    </row>
    <row r="45" spans="1:82">
      <c r="A45" s="70" t="s">
        <v>1801</v>
      </c>
      <c r="B45" s="70">
        <v>458</v>
      </c>
      <c r="C45" s="70">
        <v>16</v>
      </c>
      <c r="D45" s="70">
        <v>27</v>
      </c>
      <c r="E45" s="70">
        <v>2019</v>
      </c>
      <c r="F45" s="70" t="s">
        <v>158</v>
      </c>
      <c r="G45" s="1064" t="s">
        <v>1785</v>
      </c>
      <c r="H45" s="70" t="s">
        <v>1786</v>
      </c>
      <c r="I45" s="148"/>
      <c r="J45" s="71">
        <v>14.238144555998923</v>
      </c>
      <c r="K45" s="71">
        <v>1.2003483969339068</v>
      </c>
      <c r="L45" s="71">
        <v>5.8628932872635051</v>
      </c>
      <c r="M45" s="71">
        <v>32.347352939964374</v>
      </c>
      <c r="N45" s="71">
        <v>21.519459924138019</v>
      </c>
      <c r="O45" s="71">
        <v>12.909161182129974</v>
      </c>
      <c r="P45" s="71">
        <v>16.017792368566674</v>
      </c>
      <c r="Q45" s="71">
        <v>0.81401950600456596</v>
      </c>
      <c r="R45" s="71">
        <v>19.430744373647457</v>
      </c>
      <c r="S45" s="71">
        <v>2.7591187402135389</v>
      </c>
      <c r="T45" s="72"/>
      <c r="U45" s="71">
        <v>780525</v>
      </c>
      <c r="V45" s="71">
        <v>425</v>
      </c>
      <c r="W45" s="71">
        <v>150</v>
      </c>
      <c r="X45" s="71">
        <v>4884</v>
      </c>
      <c r="Y45" s="71">
        <v>6388</v>
      </c>
      <c r="Z45" s="71">
        <v>8082</v>
      </c>
      <c r="AA45" s="71">
        <v>3326</v>
      </c>
      <c r="AB45" s="71">
        <v>13191</v>
      </c>
      <c r="AC45" s="71">
        <v>3426379</v>
      </c>
      <c r="AD45" s="71">
        <v>2.7591187402135389</v>
      </c>
      <c r="AE45" s="72"/>
      <c r="AF45" s="71">
        <v>11606095.444477171</v>
      </c>
      <c r="AG45" s="71">
        <v>688673.82418020547</v>
      </c>
      <c r="AH45" s="71">
        <v>1332741.6667947259</v>
      </c>
      <c r="AI45" s="71">
        <v>33530986.750321571</v>
      </c>
      <c r="AJ45" s="71">
        <v>23538318.062417299</v>
      </c>
      <c r="AK45" s="71">
        <v>0</v>
      </c>
      <c r="AL45" s="71">
        <v>0</v>
      </c>
      <c r="AM45" s="71">
        <v>1796514.898205166</v>
      </c>
      <c r="AN45" s="71">
        <v>0</v>
      </c>
      <c r="AO45" s="71">
        <v>0</v>
      </c>
      <c r="AP45" s="71">
        <v>72493330.64639613</v>
      </c>
      <c r="AQ45" s="72"/>
      <c r="AR45" s="71">
        <v>91</v>
      </c>
      <c r="AS45" s="71">
        <v>313</v>
      </c>
      <c r="AT45" s="71">
        <v>0</v>
      </c>
      <c r="AU45" s="71">
        <v>0</v>
      </c>
      <c r="AV45" s="71">
        <v>0</v>
      </c>
      <c r="AW45" s="71">
        <v>0</v>
      </c>
      <c r="AX45" s="71"/>
      <c r="AY45" s="72"/>
      <c r="AZ45" s="71">
        <v>534.49999999999989</v>
      </c>
      <c r="BA45" s="71">
        <v>15982.800000000019</v>
      </c>
      <c r="BB45" s="71">
        <v>0</v>
      </c>
      <c r="BC45" s="71">
        <v>0</v>
      </c>
      <c r="BD45" s="71">
        <v>0</v>
      </c>
      <c r="BE45" s="71">
        <v>0</v>
      </c>
      <c r="BF45" s="71"/>
      <c r="BG45" s="72"/>
      <c r="BH45" s="71">
        <v>0</v>
      </c>
      <c r="BI45" s="71">
        <v>9.4130000000000003</v>
      </c>
      <c r="BJ45" s="71">
        <v>0</v>
      </c>
      <c r="BK45" s="71">
        <v>0</v>
      </c>
      <c r="BL45" s="71">
        <v>22.29</v>
      </c>
      <c r="BM45" s="71">
        <v>0</v>
      </c>
      <c r="BN45" s="72"/>
      <c r="BO45" s="71">
        <v>0</v>
      </c>
      <c r="BP45" s="71">
        <v>1</v>
      </c>
      <c r="BQ45" s="71">
        <v>0</v>
      </c>
      <c r="BR45" s="71">
        <v>0</v>
      </c>
      <c r="BS45" s="71">
        <v>3</v>
      </c>
      <c r="BT45" s="71">
        <v>0</v>
      </c>
      <c r="BU45"/>
      <c r="BV45" s="70">
        <v>31.702999999999999</v>
      </c>
      <c r="BW45" s="70">
        <v>0</v>
      </c>
      <c r="BX45" s="70">
        <v>0</v>
      </c>
      <c r="BY45" s="70">
        <v>0</v>
      </c>
      <c r="BZ45" s="70">
        <v>0</v>
      </c>
      <c r="CA45" s="70">
        <v>0</v>
      </c>
      <c r="CB45" s="70">
        <v>0</v>
      </c>
      <c r="CC45" s="70">
        <v>0</v>
      </c>
      <c r="CD45" s="70">
        <v>0</v>
      </c>
    </row>
    <row r="46" spans="1:82">
      <c r="A46" s="70" t="s">
        <v>1802</v>
      </c>
      <c r="B46" s="70">
        <v>459</v>
      </c>
      <c r="C46" s="70">
        <v>17</v>
      </c>
      <c r="D46" s="70">
        <v>27</v>
      </c>
      <c r="E46" s="70">
        <v>2020</v>
      </c>
      <c r="F46" s="70" t="s">
        <v>159</v>
      </c>
      <c r="G46" s="1064" t="s">
        <v>1785</v>
      </c>
      <c r="H46" s="70" t="s">
        <v>1786</v>
      </c>
      <c r="I46" s="148"/>
      <c r="J46" s="71">
        <v>4.8159798061922547</v>
      </c>
      <c r="K46" s="71">
        <v>1.3375901411300815</v>
      </c>
      <c r="L46" s="71">
        <v>2.6593168399104052</v>
      </c>
      <c r="M46" s="71">
        <v>27.208671046953754</v>
      </c>
      <c r="N46" s="71">
        <v>20.283926385460891</v>
      </c>
      <c r="O46" s="71">
        <v>11.465587845133845</v>
      </c>
      <c r="P46" s="71">
        <v>15.405262505472304</v>
      </c>
      <c r="Q46" s="71">
        <v>0.77551039486599305</v>
      </c>
      <c r="R46" s="71">
        <v>42.402453299502078</v>
      </c>
      <c r="S46" s="71">
        <v>3.481917478963807</v>
      </c>
      <c r="T46" s="72"/>
      <c r="U46" s="71">
        <v>308506</v>
      </c>
      <c r="V46" s="71">
        <v>559</v>
      </c>
      <c r="W46" s="71">
        <v>67</v>
      </c>
      <c r="X46" s="71">
        <v>5316</v>
      </c>
      <c r="Y46" s="71">
        <v>6458</v>
      </c>
      <c r="Z46" s="71">
        <v>8193</v>
      </c>
      <c r="AA46" s="71">
        <v>3400</v>
      </c>
      <c r="AB46" s="71">
        <v>13153</v>
      </c>
      <c r="AC46" s="71">
        <v>7516673.0000000009</v>
      </c>
      <c r="AD46" s="71">
        <v>3.481917478963807</v>
      </c>
      <c r="AE46" s="72"/>
      <c r="AF46" s="71">
        <v>4108634.8119085352</v>
      </c>
      <c r="AG46" s="71">
        <v>765442.80927691294</v>
      </c>
      <c r="AH46" s="71">
        <v>666697.25769342587</v>
      </c>
      <c r="AI46" s="71">
        <v>30559554.548696861</v>
      </c>
      <c r="AJ46" s="71">
        <v>24915950.071872059</v>
      </c>
      <c r="AK46" s="71"/>
      <c r="AL46" s="71"/>
      <c r="AM46" s="71">
        <v>1716612.6328779</v>
      </c>
      <c r="AN46" s="71"/>
      <c r="AO46" s="71"/>
      <c r="AP46" s="71">
        <v>62732892.132325694</v>
      </c>
      <c r="AQ46" s="72"/>
      <c r="AR46" s="71">
        <v>106</v>
      </c>
      <c r="AS46" s="71">
        <v>324</v>
      </c>
      <c r="AT46" s="71">
        <v>0</v>
      </c>
      <c r="AU46" s="71">
        <v>0</v>
      </c>
      <c r="AV46" s="71">
        <v>0</v>
      </c>
      <c r="AW46" s="71">
        <v>0</v>
      </c>
      <c r="AX46" s="71"/>
      <c r="AY46" s="72"/>
      <c r="AZ46" s="71">
        <v>616.49999999999989</v>
      </c>
      <c r="BA46" s="71">
        <v>16681.500000000011</v>
      </c>
      <c r="BB46" s="71">
        <v>0</v>
      </c>
      <c r="BC46" s="71">
        <v>0</v>
      </c>
      <c r="BD46" s="71">
        <v>0</v>
      </c>
      <c r="BE46" s="71">
        <v>0</v>
      </c>
      <c r="BF46" s="71"/>
      <c r="BG46" s="72"/>
      <c r="BH46" s="71">
        <v>0</v>
      </c>
      <c r="BI46" s="71">
        <v>9.7769999999999992</v>
      </c>
      <c r="BJ46" s="71">
        <v>0</v>
      </c>
      <c r="BK46" s="71">
        <v>0</v>
      </c>
      <c r="BL46" s="71">
        <v>20.600999999999999</v>
      </c>
      <c r="BM46" s="71">
        <v>0</v>
      </c>
      <c r="BN46" s="72"/>
      <c r="BO46" s="71">
        <v>0</v>
      </c>
      <c r="BP46" s="71">
        <v>1</v>
      </c>
      <c r="BQ46" s="71">
        <v>0</v>
      </c>
      <c r="BR46" s="71">
        <v>0</v>
      </c>
      <c r="BS46" s="71">
        <v>3</v>
      </c>
      <c r="BT46" s="71">
        <v>0</v>
      </c>
      <c r="BU46"/>
      <c r="BV46" s="70">
        <v>30.378</v>
      </c>
      <c r="BW46" s="70">
        <v>0</v>
      </c>
      <c r="BX46" s="70">
        <v>0</v>
      </c>
      <c r="BY46" s="70">
        <v>0</v>
      </c>
      <c r="BZ46" s="70">
        <v>0</v>
      </c>
      <c r="CA46" s="70">
        <v>0</v>
      </c>
      <c r="CB46" s="70">
        <v>0</v>
      </c>
      <c r="CC46" s="70">
        <v>0</v>
      </c>
      <c r="CD46" s="70">
        <v>0</v>
      </c>
    </row>
    <row r="47" spans="1:82">
      <c r="A47" s="70" t="s">
        <v>1803</v>
      </c>
      <c r="B47" s="70">
        <v>459</v>
      </c>
      <c r="C47" s="70">
        <v>18</v>
      </c>
      <c r="D47" s="70">
        <v>27</v>
      </c>
      <c r="E47" s="70">
        <v>2021</v>
      </c>
      <c r="F47" s="70" t="s">
        <v>160</v>
      </c>
      <c r="G47" s="70" t="s">
        <v>1785</v>
      </c>
      <c r="H47" s="70" t="s">
        <v>1786</v>
      </c>
      <c r="I47" s="148"/>
      <c r="J47" s="71">
        <v>10.847520464772096</v>
      </c>
      <c r="K47" s="71">
        <v>1.4164695034388761</v>
      </c>
      <c r="L47" s="71">
        <v>2.8666701201914155</v>
      </c>
      <c r="M47" s="71">
        <v>29.452093964655614</v>
      </c>
      <c r="N47" s="71">
        <v>21.47592223374043</v>
      </c>
      <c r="O47" s="71">
        <v>11.101420130078788</v>
      </c>
      <c r="P47" s="71">
        <v>15.728774517010597</v>
      </c>
      <c r="Q47" s="71">
        <v>0.765279816658194</v>
      </c>
      <c r="R47" s="71">
        <v>44.349437020628542</v>
      </c>
      <c r="S47" s="71">
        <v>2.707697815729468</v>
      </c>
      <c r="T47" s="72"/>
      <c r="U47" s="71">
        <v>736018</v>
      </c>
      <c r="V47" s="71">
        <v>559</v>
      </c>
      <c r="W47" s="71">
        <v>67</v>
      </c>
      <c r="X47" s="71">
        <v>5316</v>
      </c>
      <c r="Y47" s="71">
        <v>6482</v>
      </c>
      <c r="Z47" s="71">
        <v>8168</v>
      </c>
      <c r="AA47" s="71">
        <v>3385</v>
      </c>
      <c r="AB47" s="71">
        <v>13107</v>
      </c>
      <c r="AC47" s="71">
        <v>7626881.9999999972</v>
      </c>
      <c r="AD47" s="71">
        <v>2.707697815729468</v>
      </c>
      <c r="AE47" s="72"/>
      <c r="AF47" s="71">
        <v>9165616.4856988285</v>
      </c>
      <c r="AG47" s="71">
        <v>820292.88075532962</v>
      </c>
      <c r="AH47" s="71">
        <v>704935.93339835491</v>
      </c>
      <c r="AI47" s="71">
        <v>33669639.604683787</v>
      </c>
      <c r="AJ47" s="71">
        <v>25865272.910862401</v>
      </c>
      <c r="AK47" s="71">
        <v>0</v>
      </c>
      <c r="AL47" s="71">
        <v>0</v>
      </c>
      <c r="AM47" s="71">
        <v>1720475.7774968729</v>
      </c>
      <c r="AN47" s="71">
        <v>0</v>
      </c>
      <c r="AO47" s="71">
        <v>0</v>
      </c>
      <c r="AP47" s="71">
        <v>71946233.592895567</v>
      </c>
      <c r="AQ47" s="72"/>
      <c r="AR47" s="71">
        <v>124</v>
      </c>
      <c r="AS47" s="71">
        <v>335</v>
      </c>
      <c r="AT47" s="71">
        <v>0</v>
      </c>
      <c r="AU47" s="71">
        <v>0</v>
      </c>
      <c r="AV47" s="71">
        <v>0</v>
      </c>
      <c r="AW47" s="71">
        <v>0</v>
      </c>
      <c r="AX47" s="71"/>
      <c r="AY47" s="72"/>
      <c r="AZ47" s="71">
        <v>733.19999999999982</v>
      </c>
      <c r="BA47" s="71">
        <v>17149.000000000011</v>
      </c>
      <c r="BB47" s="71">
        <v>0</v>
      </c>
      <c r="BC47" s="71">
        <v>0</v>
      </c>
      <c r="BD47" s="71">
        <v>0</v>
      </c>
      <c r="BE47" s="71">
        <v>0</v>
      </c>
      <c r="BF47" s="71"/>
      <c r="BG47" s="72"/>
      <c r="BH47" s="71">
        <v>0</v>
      </c>
      <c r="BI47" s="71">
        <v>9.1850000000000005</v>
      </c>
      <c r="BJ47" s="71">
        <v>0</v>
      </c>
      <c r="BK47" s="71">
        <v>0</v>
      </c>
      <c r="BL47" s="71">
        <v>4.8760000000000003</v>
      </c>
      <c r="BM47" s="71">
        <v>0</v>
      </c>
      <c r="BN47" s="72"/>
      <c r="BO47" s="71">
        <v>0</v>
      </c>
      <c r="BP47" s="71">
        <v>1</v>
      </c>
      <c r="BQ47" s="71">
        <v>0</v>
      </c>
      <c r="BR47" s="71">
        <v>0</v>
      </c>
      <c r="BS47" s="71">
        <v>1</v>
      </c>
      <c r="BT47" s="71">
        <v>0</v>
      </c>
      <c r="BU47"/>
      <c r="BV47" s="70">
        <v>14.061</v>
      </c>
      <c r="BW47" s="70">
        <v>0</v>
      </c>
      <c r="BX47" s="70">
        <v>0</v>
      </c>
      <c r="BY47" s="70">
        <v>0</v>
      </c>
      <c r="BZ47" s="70">
        <v>0</v>
      </c>
      <c r="CA47" s="70">
        <v>0</v>
      </c>
      <c r="CB47" s="70">
        <v>0</v>
      </c>
      <c r="CC47" s="70">
        <v>0</v>
      </c>
      <c r="CD47" s="70">
        <v>0</v>
      </c>
    </row>
    <row r="48" spans="1:82">
      <c r="A48" s="70" t="s">
        <v>1804</v>
      </c>
      <c r="B48" s="70">
        <v>459</v>
      </c>
      <c r="C48" s="70">
        <v>19</v>
      </c>
      <c r="D48" s="70">
        <v>27</v>
      </c>
      <c r="E48" s="70">
        <v>2022</v>
      </c>
      <c r="F48" s="70" t="s">
        <v>161</v>
      </c>
      <c r="G48" s="70" t="s">
        <v>1785</v>
      </c>
      <c r="H48" s="70" t="s">
        <v>1786</v>
      </c>
      <c r="I48" s="148"/>
      <c r="J48" s="71">
        <v>9.8829261120199199</v>
      </c>
      <c r="K48" s="71">
        <v>1.5423184619991559</v>
      </c>
      <c r="L48" s="71">
        <v>2.3364392714290703</v>
      </c>
      <c r="M48" s="71">
        <v>33.696474437011489</v>
      </c>
      <c r="N48" s="71">
        <v>21.503208844448533</v>
      </c>
      <c r="O48" s="71">
        <v>11.728724480312332</v>
      </c>
      <c r="P48" s="71">
        <v>15.584135587542603</v>
      </c>
      <c r="Q48" s="71">
        <v>0.76542569227710955</v>
      </c>
      <c r="R48" s="71">
        <v>45.393985053714211</v>
      </c>
      <c r="S48" s="71">
        <v>3.6448472910049938</v>
      </c>
      <c r="T48" s="72"/>
      <c r="U48" s="71">
        <v>679291</v>
      </c>
      <c r="V48" s="71">
        <v>559</v>
      </c>
      <c r="W48" s="71">
        <v>67</v>
      </c>
      <c r="X48" s="71">
        <v>5316</v>
      </c>
      <c r="Y48" s="71">
        <v>6533</v>
      </c>
      <c r="Z48" s="71">
        <v>8199</v>
      </c>
      <c r="AA48" s="71">
        <v>3405</v>
      </c>
      <c r="AB48" s="71">
        <v>13002</v>
      </c>
      <c r="AC48" s="71">
        <v>7904560.9999999991</v>
      </c>
      <c r="AD48" s="71">
        <v>3.6448472910049938</v>
      </c>
      <c r="AE48" s="72"/>
      <c r="AF48" s="71">
        <v>8161399.7029071059</v>
      </c>
      <c r="AG48" s="71">
        <v>930115.28349132906</v>
      </c>
      <c r="AH48" s="71">
        <v>661107.52407973795</v>
      </c>
      <c r="AI48" s="71">
        <v>37654477.831568986</v>
      </c>
      <c r="AJ48" s="71">
        <v>26562518.043965191</v>
      </c>
      <c r="AK48" s="71">
        <v>0</v>
      </c>
      <c r="AL48" s="71">
        <v>0</v>
      </c>
      <c r="AM48" s="71">
        <v>1678913.0818813164</v>
      </c>
      <c r="AN48" s="71">
        <v>0</v>
      </c>
      <c r="AO48" s="71">
        <v>0</v>
      </c>
      <c r="AP48" s="71">
        <v>75648531.46789366</v>
      </c>
      <c r="AQ48" s="72"/>
      <c r="AR48" s="71">
        <v>143</v>
      </c>
      <c r="AS48" s="71">
        <v>336</v>
      </c>
      <c r="AT48" s="71">
        <v>0</v>
      </c>
      <c r="AU48" s="71">
        <v>0</v>
      </c>
      <c r="AV48" s="71">
        <v>0</v>
      </c>
      <c r="AW48" s="71">
        <v>0</v>
      </c>
      <c r="AX48" s="71"/>
      <c r="AY48" s="72"/>
      <c r="AZ48" s="71">
        <v>831.99999999999977</v>
      </c>
      <c r="BA48" s="71">
        <v>17196.200000000015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1805</v>
      </c>
      <c r="B49" s="70">
        <v>459</v>
      </c>
      <c r="C49" s="70">
        <v>20</v>
      </c>
      <c r="D49" s="70">
        <v>27</v>
      </c>
      <c r="E49" s="70">
        <v>2023</v>
      </c>
      <c r="F49" s="70" t="s">
        <v>1539</v>
      </c>
      <c r="G49" s="70" t="s">
        <v>1785</v>
      </c>
      <c r="H49" s="70" t="s">
        <v>1786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167</v>
      </c>
      <c r="AS49" s="71">
        <v>339</v>
      </c>
      <c r="AT49" s="71">
        <v>0</v>
      </c>
      <c r="AU49" s="71">
        <v>0</v>
      </c>
      <c r="AV49" s="71">
        <v>0</v>
      </c>
      <c r="AW49" s="71">
        <v>0</v>
      </c>
      <c r="AX49" s="71"/>
      <c r="AY49" s="72"/>
      <c r="AZ49" s="71">
        <v>976.89999999999975</v>
      </c>
      <c r="BA49" s="71">
        <v>17412.800000000017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1806</v>
      </c>
      <c r="B50" s="70">
        <v>459</v>
      </c>
      <c r="C50" s="70">
        <v>21</v>
      </c>
      <c r="D50" s="70">
        <v>27</v>
      </c>
      <c r="E50" s="70">
        <v>2024</v>
      </c>
      <c r="F50" s="70" t="s">
        <v>1554</v>
      </c>
      <c r="G50" s="70" t="s">
        <v>1785</v>
      </c>
      <c r="H50" s="70" t="s">
        <v>1786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1807</v>
      </c>
      <c r="B51" s="70">
        <v>154</v>
      </c>
      <c r="C51" s="70">
        <v>1</v>
      </c>
      <c r="D51" s="70">
        <v>10</v>
      </c>
      <c r="E51" s="70">
        <v>1990</v>
      </c>
      <c r="F51" s="70" t="s">
        <v>787</v>
      </c>
      <c r="G51" s="70" t="s">
        <v>1808</v>
      </c>
      <c r="H51" s="70" t="s">
        <v>1809</v>
      </c>
      <c r="I51" s="148"/>
      <c r="J51" s="71">
        <v>2.9407414490325152</v>
      </c>
      <c r="K51" s="71">
        <v>1.3754068318301611</v>
      </c>
      <c r="L51" s="71">
        <v>0.95351616225514091</v>
      </c>
      <c r="M51" s="71">
        <v>7.8551521836051679</v>
      </c>
      <c r="N51" s="71">
        <v>11.351062208469701</v>
      </c>
      <c r="O51" s="71">
        <v>12.022512550063039</v>
      </c>
      <c r="P51" s="71">
        <v>7.3966966448388698</v>
      </c>
      <c r="Q51" s="71">
        <v>1.03543794245413</v>
      </c>
      <c r="R51" s="71">
        <v>0</v>
      </c>
      <c r="S51" s="71">
        <v>1.199531605080091</v>
      </c>
      <c r="T51" s="72"/>
      <c r="U51" s="71">
        <v>486236</v>
      </c>
      <c r="V51" s="71">
        <v>494</v>
      </c>
      <c r="W51" s="71">
        <v>10</v>
      </c>
      <c r="X51" s="71">
        <v>2692</v>
      </c>
      <c r="Y51" s="71">
        <v>4416</v>
      </c>
      <c r="Z51" s="71">
        <v>4945</v>
      </c>
      <c r="AA51" s="71">
        <v>1796</v>
      </c>
      <c r="AB51" s="71">
        <v>16812</v>
      </c>
      <c r="AC51" s="71">
        <v>0</v>
      </c>
      <c r="AD51" s="71">
        <v>1.199531605080091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1810</v>
      </c>
      <c r="B52" s="70">
        <v>155</v>
      </c>
      <c r="C52" s="70">
        <v>2</v>
      </c>
      <c r="D52" s="70">
        <v>10</v>
      </c>
      <c r="E52" s="70">
        <v>2005</v>
      </c>
      <c r="F52" s="70" t="s">
        <v>789</v>
      </c>
      <c r="G52" s="70" t="s">
        <v>1808</v>
      </c>
      <c r="H52" s="70" t="s">
        <v>1809</v>
      </c>
      <c r="I52" s="148"/>
      <c r="J52" s="71">
        <v>1.886652107422655</v>
      </c>
      <c r="K52" s="71">
        <v>1.0974890447440899</v>
      </c>
      <c r="L52" s="71">
        <v>1.3463134576363831</v>
      </c>
      <c r="M52" s="71">
        <v>13.11665341323881</v>
      </c>
      <c r="N52" s="71">
        <v>16.514094465895209</v>
      </c>
      <c r="O52" s="71">
        <v>18.257604543538928</v>
      </c>
      <c r="P52" s="71">
        <v>9.343256797927582</v>
      </c>
      <c r="Q52" s="71">
        <v>0.95229101902586799</v>
      </c>
      <c r="R52" s="71">
        <v>0</v>
      </c>
      <c r="S52" s="71">
        <v>2.1194273875718621</v>
      </c>
      <c r="T52" s="72"/>
      <c r="U52" s="71">
        <v>285856</v>
      </c>
      <c r="V52" s="71">
        <v>465</v>
      </c>
      <c r="W52" s="71">
        <v>18</v>
      </c>
      <c r="X52" s="71">
        <v>2428</v>
      </c>
      <c r="Y52" s="71">
        <v>5541</v>
      </c>
      <c r="Z52" s="71">
        <v>8690</v>
      </c>
      <c r="AA52" s="71">
        <v>1858</v>
      </c>
      <c r="AB52" s="71">
        <v>16164</v>
      </c>
      <c r="AC52" s="71">
        <v>0</v>
      </c>
      <c r="AD52" s="71">
        <v>2.1194273875718621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1811</v>
      </c>
      <c r="B53" s="70">
        <v>156</v>
      </c>
      <c r="C53" s="70">
        <v>3</v>
      </c>
      <c r="D53" s="70">
        <v>10</v>
      </c>
      <c r="E53" s="70">
        <v>2006</v>
      </c>
      <c r="F53" s="70" t="s">
        <v>790</v>
      </c>
      <c r="G53" s="70" t="s">
        <v>1808</v>
      </c>
      <c r="H53" s="70" t="s">
        <v>1809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1812</v>
      </c>
      <c r="B54" s="70">
        <v>157</v>
      </c>
      <c r="C54" s="70">
        <v>4</v>
      </c>
      <c r="D54" s="70">
        <v>10</v>
      </c>
      <c r="E54" s="70">
        <v>2007</v>
      </c>
      <c r="F54" s="70" t="s">
        <v>791</v>
      </c>
      <c r="G54" s="70" t="s">
        <v>1808</v>
      </c>
      <c r="H54" s="70" t="s">
        <v>1809</v>
      </c>
      <c r="I54" s="148"/>
      <c r="J54" s="71">
        <v>4.2417504357020226</v>
      </c>
      <c r="K54" s="71">
        <v>0.93873835067208922</v>
      </c>
      <c r="L54" s="71">
        <v>5.5838220261730331</v>
      </c>
      <c r="M54" s="71">
        <v>14.74080763661987</v>
      </c>
      <c r="N54" s="71">
        <v>17.824836779333989</v>
      </c>
      <c r="O54" s="71">
        <v>17.599340071906269</v>
      </c>
      <c r="P54" s="71">
        <v>9.625755158580974</v>
      </c>
      <c r="Q54" s="71">
        <v>0.984745597452508</v>
      </c>
      <c r="R54" s="71">
        <v>0</v>
      </c>
      <c r="S54" s="71">
        <v>1.8601990972375031</v>
      </c>
      <c r="T54" s="72"/>
      <c r="U54" s="71">
        <v>658932</v>
      </c>
      <c r="V54" s="71">
        <v>408</v>
      </c>
      <c r="W54" s="71">
        <v>71</v>
      </c>
      <c r="X54" s="71">
        <v>3439</v>
      </c>
      <c r="Y54" s="71">
        <v>5655</v>
      </c>
      <c r="Z54" s="71">
        <v>8708</v>
      </c>
      <c r="AA54" s="71">
        <v>1885</v>
      </c>
      <c r="AB54" s="71">
        <v>15831</v>
      </c>
      <c r="AC54" s="71">
        <v>0</v>
      </c>
      <c r="AD54" s="71">
        <v>1.8601990972375031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1813</v>
      </c>
      <c r="B55" s="70">
        <v>158</v>
      </c>
      <c r="C55" s="70">
        <v>5</v>
      </c>
      <c r="D55" s="70">
        <v>10</v>
      </c>
      <c r="E55" s="70">
        <v>2008</v>
      </c>
      <c r="F55" s="70" t="s">
        <v>792</v>
      </c>
      <c r="G55" s="70" t="s">
        <v>1808</v>
      </c>
      <c r="H55" s="70" t="s">
        <v>1809</v>
      </c>
      <c r="I55" s="148"/>
      <c r="J55" s="71">
        <v>5.2731341333731434</v>
      </c>
      <c r="K55" s="71">
        <v>0.74903644048957119</v>
      </c>
      <c r="L55" s="71">
        <v>1.4943089481087291</v>
      </c>
      <c r="M55" s="71">
        <v>15.552304903338181</v>
      </c>
      <c r="N55" s="71">
        <v>17.957649844154201</v>
      </c>
      <c r="O55" s="71">
        <v>17.002579334005521</v>
      </c>
      <c r="P55" s="71">
        <v>9.3903551867334958</v>
      </c>
      <c r="Q55" s="71">
        <v>0.95651011707806499</v>
      </c>
      <c r="R55" s="71">
        <v>0</v>
      </c>
      <c r="S55" s="71">
        <v>2.0572750256852972</v>
      </c>
      <c r="T55" s="72"/>
      <c r="U55" s="71">
        <v>899014</v>
      </c>
      <c r="V55" s="71">
        <v>408</v>
      </c>
      <c r="W55" s="71">
        <v>21</v>
      </c>
      <c r="X55" s="71">
        <v>3439</v>
      </c>
      <c r="Y55" s="71">
        <v>5675</v>
      </c>
      <c r="Z55" s="71">
        <v>8708</v>
      </c>
      <c r="AA55" s="71">
        <v>1841</v>
      </c>
      <c r="AB55" s="71">
        <v>15630</v>
      </c>
      <c r="AC55" s="71">
        <v>0</v>
      </c>
      <c r="AD55" s="71">
        <v>2.0572750256852972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1814</v>
      </c>
      <c r="B56" s="70">
        <v>159</v>
      </c>
      <c r="C56" s="70">
        <v>6</v>
      </c>
      <c r="D56" s="70">
        <v>10</v>
      </c>
      <c r="E56" s="70">
        <v>2009</v>
      </c>
      <c r="F56" s="70" t="s">
        <v>176</v>
      </c>
      <c r="G56" s="70" t="s">
        <v>1808</v>
      </c>
      <c r="H56" s="70" t="s">
        <v>1809</v>
      </c>
      <c r="I56" s="148"/>
      <c r="J56" s="71">
        <v>4.0727007898219609</v>
      </c>
      <c r="K56" s="71">
        <v>0.73664700240004866</v>
      </c>
      <c r="L56" s="71">
        <v>1.1074265011200339</v>
      </c>
      <c r="M56" s="71">
        <v>13.544642678753529</v>
      </c>
      <c r="N56" s="71">
        <v>16.77220188308317</v>
      </c>
      <c r="O56" s="71">
        <v>17.22369797603632</v>
      </c>
      <c r="P56" s="71">
        <v>9.0326546048929721</v>
      </c>
      <c r="Q56" s="71">
        <v>0.90028610510088802</v>
      </c>
      <c r="R56" s="71">
        <v>0</v>
      </c>
      <c r="S56" s="71">
        <v>1.6001032046803061</v>
      </c>
      <c r="T56" s="72"/>
      <c r="U56" s="71">
        <v>619869</v>
      </c>
      <c r="V56" s="71">
        <v>468</v>
      </c>
      <c r="W56" s="71">
        <v>17</v>
      </c>
      <c r="X56" s="71">
        <v>3533</v>
      </c>
      <c r="Y56" s="71">
        <v>5705</v>
      </c>
      <c r="Z56" s="71">
        <v>8707</v>
      </c>
      <c r="AA56" s="71">
        <v>1818</v>
      </c>
      <c r="AB56" s="71">
        <v>15443</v>
      </c>
      <c r="AC56" s="71">
        <v>0</v>
      </c>
      <c r="AD56" s="71">
        <v>1.6001032046803061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2.79</v>
      </c>
      <c r="BM56" s="71">
        <v>0</v>
      </c>
      <c r="BN56" s="72"/>
      <c r="BO56" s="71">
        <v>0</v>
      </c>
      <c r="BP56" s="71">
        <v>0</v>
      </c>
      <c r="BQ56" s="71">
        <v>0</v>
      </c>
      <c r="BR56" s="71">
        <v>0</v>
      </c>
      <c r="BS56" s="71">
        <v>1</v>
      </c>
      <c r="BT56" s="71">
        <v>0</v>
      </c>
      <c r="BU56"/>
      <c r="BV56" s="70">
        <v>2.79</v>
      </c>
      <c r="BW56" s="70">
        <v>0</v>
      </c>
      <c r="BX56" s="70">
        <v>0</v>
      </c>
      <c r="BY56" s="70">
        <v>0</v>
      </c>
      <c r="BZ56" s="70">
        <v>0</v>
      </c>
      <c r="CA56" s="70">
        <v>0</v>
      </c>
      <c r="CB56" s="70">
        <v>0</v>
      </c>
      <c r="CC56" s="70">
        <v>0</v>
      </c>
      <c r="CD56" s="70">
        <v>0</v>
      </c>
    </row>
    <row r="57" spans="1:82">
      <c r="A57" s="70" t="s">
        <v>1815</v>
      </c>
      <c r="B57" s="70">
        <v>160</v>
      </c>
      <c r="C57" s="70">
        <v>7</v>
      </c>
      <c r="D57" s="70">
        <v>10</v>
      </c>
      <c r="E57" s="70">
        <v>2010</v>
      </c>
      <c r="F57" s="70" t="s">
        <v>177</v>
      </c>
      <c r="G57" s="70" t="s">
        <v>1808</v>
      </c>
      <c r="H57" s="70" t="s">
        <v>1809</v>
      </c>
      <c r="I57" s="148"/>
      <c r="J57" s="71">
        <v>3.4006828338110822</v>
      </c>
      <c r="K57" s="71">
        <v>0.771921071173017</v>
      </c>
      <c r="L57" s="71">
        <v>1.2359086680822911</v>
      </c>
      <c r="M57" s="71">
        <v>13.80256861263218</v>
      </c>
      <c r="N57" s="71">
        <v>18.489700831245251</v>
      </c>
      <c r="O57" s="71">
        <v>17.189319959238698</v>
      </c>
      <c r="P57" s="71">
        <v>9.2742025741504417</v>
      </c>
      <c r="Q57" s="71">
        <v>0.92846346319405304</v>
      </c>
      <c r="R57" s="71">
        <v>0</v>
      </c>
      <c r="S57" s="71">
        <v>1.712908438051328</v>
      </c>
      <c r="T57" s="72"/>
      <c r="U57" s="71">
        <v>558732</v>
      </c>
      <c r="V57" s="71">
        <v>468</v>
      </c>
      <c r="W57" s="71">
        <v>17</v>
      </c>
      <c r="X57" s="71">
        <v>3533</v>
      </c>
      <c r="Y57" s="71">
        <v>5745</v>
      </c>
      <c r="Z57" s="71">
        <v>8730</v>
      </c>
      <c r="AA57" s="71">
        <v>1820</v>
      </c>
      <c r="AB57" s="71">
        <v>15261</v>
      </c>
      <c r="AC57" s="71">
        <v>0</v>
      </c>
      <c r="AD57" s="71">
        <v>1.712908438051328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2.66</v>
      </c>
      <c r="BM57" s="71">
        <v>0</v>
      </c>
      <c r="BN57" s="72"/>
      <c r="BO57" s="71">
        <v>0</v>
      </c>
      <c r="BP57" s="71">
        <v>0</v>
      </c>
      <c r="BQ57" s="71">
        <v>0</v>
      </c>
      <c r="BR57" s="71">
        <v>0</v>
      </c>
      <c r="BS57" s="71">
        <v>1</v>
      </c>
      <c r="BT57" s="71">
        <v>0</v>
      </c>
      <c r="BU57"/>
      <c r="BV57" s="70">
        <v>2.66</v>
      </c>
      <c r="BW57" s="70">
        <v>0</v>
      </c>
      <c r="BX57" s="70">
        <v>0</v>
      </c>
      <c r="BY57" s="70">
        <v>0</v>
      </c>
      <c r="BZ57" s="70">
        <v>0</v>
      </c>
      <c r="CA57" s="70">
        <v>0</v>
      </c>
      <c r="CB57" s="70">
        <v>0</v>
      </c>
      <c r="CC57" s="70">
        <v>0</v>
      </c>
      <c r="CD57" s="70">
        <v>0</v>
      </c>
    </row>
    <row r="58" spans="1:82">
      <c r="A58" s="70" t="s">
        <v>1816</v>
      </c>
      <c r="B58" s="70">
        <v>161</v>
      </c>
      <c r="C58" s="70">
        <v>8</v>
      </c>
      <c r="D58" s="70">
        <v>10</v>
      </c>
      <c r="E58" s="70">
        <v>2011</v>
      </c>
      <c r="F58" s="70" t="s">
        <v>178</v>
      </c>
      <c r="G58" s="70" t="s">
        <v>1808</v>
      </c>
      <c r="H58" s="70" t="s">
        <v>1809</v>
      </c>
      <c r="I58" s="148"/>
      <c r="J58" s="71">
        <v>3.8994222421764602</v>
      </c>
      <c r="K58" s="71">
        <v>1.122589288030122</v>
      </c>
      <c r="L58" s="71">
        <v>0.70044186789921503</v>
      </c>
      <c r="M58" s="71">
        <v>17.513940076228561</v>
      </c>
      <c r="N58" s="71">
        <v>19.852160758004509</v>
      </c>
      <c r="O58" s="71">
        <v>16.87778201051006</v>
      </c>
      <c r="P58" s="71">
        <v>8.9418631329150919</v>
      </c>
      <c r="Q58" s="71">
        <v>1.05686624956289</v>
      </c>
      <c r="R58" s="71">
        <v>0</v>
      </c>
      <c r="S58" s="71">
        <v>1.6969771741806301</v>
      </c>
      <c r="T58" s="72"/>
      <c r="U58" s="71">
        <v>556533</v>
      </c>
      <c r="V58" s="71">
        <v>468</v>
      </c>
      <c r="W58" s="71">
        <v>17</v>
      </c>
      <c r="X58" s="71">
        <v>3533</v>
      </c>
      <c r="Y58" s="71">
        <v>5771</v>
      </c>
      <c r="Z58" s="71">
        <v>8758</v>
      </c>
      <c r="AA58" s="71">
        <v>1807</v>
      </c>
      <c r="AB58" s="71">
        <v>15060</v>
      </c>
      <c r="AC58" s="71">
        <v>0</v>
      </c>
      <c r="AD58" s="71">
        <v>1.6969771741806301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2.3119999999999998</v>
      </c>
      <c r="BM58" s="71">
        <v>0</v>
      </c>
      <c r="BN58" s="72"/>
      <c r="BO58" s="71">
        <v>0</v>
      </c>
      <c r="BP58" s="71">
        <v>0</v>
      </c>
      <c r="BQ58" s="71">
        <v>0</v>
      </c>
      <c r="BR58" s="71">
        <v>0</v>
      </c>
      <c r="BS58" s="71">
        <v>1</v>
      </c>
      <c r="BT58" s="71">
        <v>0</v>
      </c>
      <c r="BU58"/>
      <c r="BV58" s="70">
        <v>2.3119999999999998</v>
      </c>
      <c r="BW58" s="70">
        <v>0</v>
      </c>
      <c r="BX58" s="70">
        <v>0</v>
      </c>
      <c r="BY58" s="70">
        <v>0</v>
      </c>
      <c r="BZ58" s="70">
        <v>0</v>
      </c>
      <c r="CA58" s="70">
        <v>0</v>
      </c>
      <c r="CB58" s="70">
        <v>0</v>
      </c>
      <c r="CC58" s="70">
        <v>0</v>
      </c>
      <c r="CD58" s="70">
        <v>0</v>
      </c>
    </row>
    <row r="59" spans="1:82">
      <c r="A59" s="70" t="s">
        <v>1817</v>
      </c>
      <c r="B59" s="70">
        <v>162</v>
      </c>
      <c r="C59" s="70">
        <v>9</v>
      </c>
      <c r="D59" s="70">
        <v>10</v>
      </c>
      <c r="E59" s="70">
        <v>2012</v>
      </c>
      <c r="F59" s="70" t="s">
        <v>179</v>
      </c>
      <c r="G59" s="70" t="s">
        <v>1808</v>
      </c>
      <c r="H59" s="70" t="s">
        <v>1809</v>
      </c>
      <c r="I59" s="148"/>
      <c r="J59" s="71">
        <v>3.218720007470413</v>
      </c>
      <c r="K59" s="71">
        <v>1.094675416159469</v>
      </c>
      <c r="L59" s="71">
        <v>0.69535181893159093</v>
      </c>
      <c r="M59" s="71">
        <v>18.105302852475301</v>
      </c>
      <c r="N59" s="71">
        <v>21.00948050097028</v>
      </c>
      <c r="O59" s="71">
        <v>16.823358623529813</v>
      </c>
      <c r="P59" s="71">
        <v>8.9678548415591841</v>
      </c>
      <c r="Q59" s="71">
        <v>1.13278595811016</v>
      </c>
      <c r="R59" s="71">
        <v>0</v>
      </c>
      <c r="S59" s="71">
        <v>1.987494600203195</v>
      </c>
      <c r="T59" s="72"/>
      <c r="U59" s="71">
        <v>439289</v>
      </c>
      <c r="V59" s="71">
        <v>468</v>
      </c>
      <c r="W59" s="71">
        <v>17</v>
      </c>
      <c r="X59" s="71">
        <v>3533</v>
      </c>
      <c r="Y59" s="71">
        <v>5802</v>
      </c>
      <c r="Z59" s="71">
        <v>8799</v>
      </c>
      <c r="AA59" s="71">
        <v>1802</v>
      </c>
      <c r="AB59" s="71">
        <v>14857</v>
      </c>
      <c r="AC59" s="71">
        <v>0</v>
      </c>
      <c r="AD59" s="71">
        <v>1.987494600203195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2.8420000000000001</v>
      </c>
      <c r="BM59" s="71">
        <v>0</v>
      </c>
      <c r="BN59" s="72"/>
      <c r="BO59" s="71">
        <v>0</v>
      </c>
      <c r="BP59" s="71">
        <v>0</v>
      </c>
      <c r="BQ59" s="71">
        <v>0</v>
      </c>
      <c r="BR59" s="71">
        <v>0</v>
      </c>
      <c r="BS59" s="71">
        <v>1</v>
      </c>
      <c r="BT59" s="71">
        <v>0</v>
      </c>
      <c r="BU59"/>
      <c r="BV59" s="70">
        <v>2.8420000000000001</v>
      </c>
      <c r="BW59" s="70">
        <v>0</v>
      </c>
      <c r="BX59" s="70">
        <v>0</v>
      </c>
      <c r="BY59" s="70">
        <v>0</v>
      </c>
      <c r="BZ59" s="70">
        <v>0</v>
      </c>
      <c r="CA59" s="70">
        <v>0</v>
      </c>
      <c r="CB59" s="70">
        <v>0</v>
      </c>
      <c r="CC59" s="70">
        <v>0</v>
      </c>
      <c r="CD59" s="70">
        <v>0</v>
      </c>
    </row>
    <row r="60" spans="1:82">
      <c r="A60" s="70" t="s">
        <v>1818</v>
      </c>
      <c r="B60" s="70">
        <v>163</v>
      </c>
      <c r="C60" s="70">
        <v>10</v>
      </c>
      <c r="D60" s="70">
        <v>10</v>
      </c>
      <c r="E60" s="70">
        <v>2013</v>
      </c>
      <c r="F60" s="70" t="s">
        <v>180</v>
      </c>
      <c r="G60" s="70" t="s">
        <v>1808</v>
      </c>
      <c r="H60" s="70" t="s">
        <v>1809</v>
      </c>
      <c r="I60" s="148"/>
      <c r="J60" s="71">
        <v>4.2377424260801799</v>
      </c>
      <c r="K60" s="71">
        <v>0.94365777434454112</v>
      </c>
      <c r="L60" s="71">
        <v>0.71713214071760334</v>
      </c>
      <c r="M60" s="71">
        <v>17.442993981136858</v>
      </c>
      <c r="N60" s="71">
        <v>21.05402926590385</v>
      </c>
      <c r="O60" s="71">
        <v>16.120802180351323</v>
      </c>
      <c r="P60" s="71">
        <v>9.0066411475568575</v>
      </c>
      <c r="Q60" s="71">
        <v>1.13804519755619</v>
      </c>
      <c r="R60" s="71">
        <v>0</v>
      </c>
      <c r="S60" s="71">
        <v>1.718051043900539</v>
      </c>
      <c r="T60" s="72"/>
      <c r="U60" s="71">
        <v>535202</v>
      </c>
      <c r="V60" s="71">
        <v>468</v>
      </c>
      <c r="W60" s="71">
        <v>17</v>
      </c>
      <c r="X60" s="71">
        <v>3533</v>
      </c>
      <c r="Y60" s="71">
        <v>5822</v>
      </c>
      <c r="Z60" s="71">
        <v>8808</v>
      </c>
      <c r="AA60" s="71">
        <v>1803</v>
      </c>
      <c r="AB60" s="71">
        <v>14712</v>
      </c>
      <c r="AC60" s="71">
        <v>0</v>
      </c>
      <c r="AD60" s="71">
        <v>1.718051043900539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2.9590000000000001</v>
      </c>
      <c r="BM60" s="71">
        <v>0</v>
      </c>
      <c r="BN60" s="72"/>
      <c r="BO60" s="71">
        <v>0</v>
      </c>
      <c r="BP60" s="71">
        <v>0</v>
      </c>
      <c r="BQ60" s="71">
        <v>0</v>
      </c>
      <c r="BR60" s="71">
        <v>0</v>
      </c>
      <c r="BS60" s="71">
        <v>1</v>
      </c>
      <c r="BT60" s="71">
        <v>0</v>
      </c>
      <c r="BU60"/>
      <c r="BV60" s="70">
        <v>2.9590000000000001</v>
      </c>
      <c r="BW60" s="70">
        <v>0</v>
      </c>
      <c r="BX60" s="70">
        <v>0</v>
      </c>
      <c r="BY60" s="70">
        <v>0</v>
      </c>
      <c r="BZ60" s="70">
        <v>0</v>
      </c>
      <c r="CA60" s="70">
        <v>0</v>
      </c>
      <c r="CB60" s="70">
        <v>0</v>
      </c>
      <c r="CC60" s="70">
        <v>0</v>
      </c>
      <c r="CD60" s="70">
        <v>0</v>
      </c>
    </row>
    <row r="61" spans="1:82">
      <c r="A61" s="70" t="s">
        <v>1819</v>
      </c>
      <c r="B61" s="70">
        <v>164</v>
      </c>
      <c r="C61" s="70">
        <v>11</v>
      </c>
      <c r="D61" s="70">
        <v>10</v>
      </c>
      <c r="E61" s="70">
        <v>2014</v>
      </c>
      <c r="F61" s="70" t="s">
        <v>181</v>
      </c>
      <c r="G61" s="70" t="s">
        <v>1808</v>
      </c>
      <c r="H61" s="70" t="s">
        <v>1809</v>
      </c>
      <c r="I61" s="148"/>
      <c r="J61" s="71">
        <v>3.0777256680916181</v>
      </c>
      <c r="K61" s="71">
        <v>0.87105923779884853</v>
      </c>
      <c r="L61" s="71">
        <v>0.67347129216181767</v>
      </c>
      <c r="M61" s="71">
        <v>13.617221227513349</v>
      </c>
      <c r="N61" s="71">
        <v>18.461633850714161</v>
      </c>
      <c r="O61" s="71">
        <v>15.255773908572083</v>
      </c>
      <c r="P61" s="71">
        <v>9.1538828738382119</v>
      </c>
      <c r="Q61" s="71">
        <v>1.0739259673557</v>
      </c>
      <c r="R61" s="71">
        <v>0</v>
      </c>
      <c r="S61" s="71">
        <v>1.7447211848701401</v>
      </c>
      <c r="T61" s="72"/>
      <c r="U61" s="71">
        <v>431940</v>
      </c>
      <c r="V61" s="71">
        <v>380</v>
      </c>
      <c r="W61" s="71">
        <v>15</v>
      </c>
      <c r="X61" s="71">
        <v>3021</v>
      </c>
      <c r="Y61" s="71">
        <v>5876</v>
      </c>
      <c r="Z61" s="71">
        <v>8779</v>
      </c>
      <c r="AA61" s="71">
        <v>1823</v>
      </c>
      <c r="AB61" s="71">
        <v>14470</v>
      </c>
      <c r="AC61" s="71">
        <v>0</v>
      </c>
      <c r="AD61" s="71">
        <v>1.7447211848701401</v>
      </c>
      <c r="AE61" s="72"/>
      <c r="AF61" s="71"/>
      <c r="AG61" s="71"/>
      <c r="AH61" s="71"/>
      <c r="AI61" s="71"/>
      <c r="AJ61" s="71"/>
      <c r="AK61" s="71"/>
      <c r="AL61" s="71"/>
      <c r="AM61" s="71"/>
      <c r="AN61" s="71"/>
      <c r="AO61" s="71"/>
      <c r="AP61" s="71"/>
      <c r="AQ61" s="72"/>
      <c r="AR61" s="71">
        <v>135</v>
      </c>
      <c r="AS61" s="71">
        <v>46</v>
      </c>
      <c r="AT61" s="71">
        <v>0</v>
      </c>
      <c r="AU61" s="71">
        <v>0</v>
      </c>
      <c r="AV61" s="71">
        <v>0</v>
      </c>
      <c r="AW61" s="71">
        <v>0</v>
      </c>
      <c r="AX61" s="71"/>
      <c r="AY61" s="72"/>
      <c r="AZ61" s="71">
        <v>599.79999999999995</v>
      </c>
      <c r="BA61" s="71">
        <v>3021.2</v>
      </c>
      <c r="BB61" s="71">
        <v>0</v>
      </c>
      <c r="BC61" s="71">
        <v>0</v>
      </c>
      <c r="BD61" s="71">
        <v>0</v>
      </c>
      <c r="BE61" s="71">
        <v>0</v>
      </c>
      <c r="BF61" s="71"/>
      <c r="BG61" s="72"/>
      <c r="BH61" s="71">
        <v>0</v>
      </c>
      <c r="BI61" s="71">
        <v>0</v>
      </c>
      <c r="BJ61" s="71">
        <v>0</v>
      </c>
      <c r="BK61" s="71">
        <v>0</v>
      </c>
      <c r="BL61" s="71">
        <v>2.9750000000000001</v>
      </c>
      <c r="BM61" s="71">
        <v>0</v>
      </c>
      <c r="BN61" s="72"/>
      <c r="BO61" s="71">
        <v>0</v>
      </c>
      <c r="BP61" s="71">
        <v>0</v>
      </c>
      <c r="BQ61" s="71">
        <v>0</v>
      </c>
      <c r="BR61" s="71">
        <v>0</v>
      </c>
      <c r="BS61" s="71">
        <v>1</v>
      </c>
      <c r="BT61" s="71">
        <v>0</v>
      </c>
      <c r="BU61"/>
      <c r="BV61" s="70">
        <v>2.9750000000000001</v>
      </c>
      <c r="BW61" s="70">
        <v>0</v>
      </c>
      <c r="BX61" s="70">
        <v>0</v>
      </c>
      <c r="BY61" s="70">
        <v>0</v>
      </c>
      <c r="BZ61" s="70">
        <v>0</v>
      </c>
      <c r="CA61" s="70">
        <v>0</v>
      </c>
      <c r="CB61" s="70">
        <v>0</v>
      </c>
      <c r="CC61" s="70">
        <v>0</v>
      </c>
      <c r="CD61" s="70">
        <v>0</v>
      </c>
    </row>
    <row r="62" spans="1:82">
      <c r="A62" s="70" t="s">
        <v>1820</v>
      </c>
      <c r="B62" s="70">
        <v>165</v>
      </c>
      <c r="C62" s="70">
        <v>12</v>
      </c>
      <c r="D62" s="70">
        <v>10</v>
      </c>
      <c r="E62" s="70">
        <v>2015</v>
      </c>
      <c r="F62" s="70" t="s">
        <v>182</v>
      </c>
      <c r="G62" s="70" t="s">
        <v>1808</v>
      </c>
      <c r="H62" s="70" t="s">
        <v>1809</v>
      </c>
      <c r="I62" s="148"/>
      <c r="J62" s="71">
        <v>3.2931177561435221</v>
      </c>
      <c r="K62" s="71">
        <v>0.83197309702949018</v>
      </c>
      <c r="L62" s="71">
        <v>0.74252677108864273</v>
      </c>
      <c r="M62" s="71">
        <v>14.26963159810059</v>
      </c>
      <c r="N62" s="71">
        <v>18.482479138323821</v>
      </c>
      <c r="O62" s="71">
        <v>15.017408711800096</v>
      </c>
      <c r="P62" s="71">
        <v>9.1410137914185263</v>
      </c>
      <c r="Q62" s="71">
        <v>1.04541932957502</v>
      </c>
      <c r="R62" s="71">
        <v>0</v>
      </c>
      <c r="S62" s="71">
        <v>1.3876899969300851</v>
      </c>
      <c r="T62" s="72"/>
      <c r="U62" s="71">
        <v>496315</v>
      </c>
      <c r="V62" s="71">
        <v>380</v>
      </c>
      <c r="W62" s="71">
        <v>15</v>
      </c>
      <c r="X62" s="71">
        <v>3021</v>
      </c>
      <c r="Y62" s="71">
        <v>5939</v>
      </c>
      <c r="Z62" s="71">
        <v>8725</v>
      </c>
      <c r="AA62" s="71">
        <v>1819</v>
      </c>
      <c r="AB62" s="71">
        <v>14389</v>
      </c>
      <c r="AC62" s="71">
        <v>0</v>
      </c>
      <c r="AD62" s="71">
        <v>1.3876899969300851</v>
      </c>
      <c r="AE62" s="72"/>
      <c r="AF62" s="71">
        <v>3758529.3964572512</v>
      </c>
      <c r="AG62" s="71">
        <v>687090.09203818697</v>
      </c>
      <c r="AH62" s="71">
        <v>156397.35266599761</v>
      </c>
      <c r="AI62" s="71">
        <v>21362878.02757081</v>
      </c>
      <c r="AJ62" s="71">
        <v>27947054.050446492</v>
      </c>
      <c r="AK62" s="71">
        <v>0</v>
      </c>
      <c r="AL62" s="71">
        <v>0</v>
      </c>
      <c r="AM62" s="71">
        <v>1971952.0904151669</v>
      </c>
      <c r="AN62" s="71">
        <v>0</v>
      </c>
      <c r="AO62" s="71">
        <v>0</v>
      </c>
      <c r="AP62" s="71">
        <v>55883901.009593904</v>
      </c>
      <c r="AQ62" s="72"/>
      <c r="AR62" s="71">
        <v>164</v>
      </c>
      <c r="AS62" s="71">
        <v>68</v>
      </c>
      <c r="AT62" s="71">
        <v>0</v>
      </c>
      <c r="AU62" s="71">
        <v>0</v>
      </c>
      <c r="AV62" s="71">
        <v>0</v>
      </c>
      <c r="AW62" s="71">
        <v>0</v>
      </c>
      <c r="AX62" s="71"/>
      <c r="AY62" s="72"/>
      <c r="AZ62" s="71">
        <v>733.5</v>
      </c>
      <c r="BA62" s="71">
        <v>7927.5</v>
      </c>
      <c r="BB62" s="71">
        <v>0</v>
      </c>
      <c r="BC62" s="71">
        <v>0</v>
      </c>
      <c r="BD62" s="71">
        <v>0</v>
      </c>
      <c r="BE62" s="71">
        <v>0</v>
      </c>
      <c r="BF62" s="71"/>
      <c r="BG62" s="72"/>
      <c r="BH62" s="71">
        <v>0</v>
      </c>
      <c r="BI62" s="71">
        <v>0</v>
      </c>
      <c r="BJ62" s="71">
        <v>0</v>
      </c>
      <c r="BK62" s="71">
        <v>0</v>
      </c>
      <c r="BL62" s="71">
        <v>2.9689999999999999</v>
      </c>
      <c r="BM62" s="71">
        <v>0</v>
      </c>
      <c r="BN62" s="72"/>
      <c r="BO62" s="71">
        <v>0</v>
      </c>
      <c r="BP62" s="71">
        <v>0</v>
      </c>
      <c r="BQ62" s="71">
        <v>0</v>
      </c>
      <c r="BR62" s="71">
        <v>0</v>
      </c>
      <c r="BS62" s="71">
        <v>1</v>
      </c>
      <c r="BT62" s="71">
        <v>0</v>
      </c>
      <c r="BU62"/>
      <c r="BV62" s="70">
        <v>2.9689999999999999</v>
      </c>
      <c r="BW62" s="70">
        <v>0</v>
      </c>
      <c r="BX62" s="70">
        <v>0</v>
      </c>
      <c r="BY62" s="70">
        <v>0</v>
      </c>
      <c r="BZ62" s="70">
        <v>0</v>
      </c>
      <c r="CA62" s="70">
        <v>0</v>
      </c>
      <c r="CB62" s="70">
        <v>0</v>
      </c>
      <c r="CC62" s="70">
        <v>0</v>
      </c>
      <c r="CD62" s="70">
        <v>0</v>
      </c>
    </row>
    <row r="63" spans="1:82">
      <c r="A63" s="70" t="s">
        <v>1821</v>
      </c>
      <c r="B63" s="70">
        <v>166</v>
      </c>
      <c r="C63" s="70">
        <v>13</v>
      </c>
      <c r="D63" s="70">
        <v>10</v>
      </c>
      <c r="E63" s="70">
        <v>2016</v>
      </c>
      <c r="F63" s="70" t="s">
        <v>155</v>
      </c>
      <c r="G63" s="70" t="s">
        <v>1808</v>
      </c>
      <c r="H63" s="70" t="s">
        <v>1809</v>
      </c>
      <c r="I63" s="148"/>
      <c r="J63" s="71">
        <v>2.5656540236874967</v>
      </c>
      <c r="K63" s="71">
        <v>0.83096663623876799</v>
      </c>
      <c r="L63" s="71">
        <v>0.8699967397487699</v>
      </c>
      <c r="M63" s="71">
        <v>12.488277563340338</v>
      </c>
      <c r="N63" s="71">
        <v>16.297998905394842</v>
      </c>
      <c r="O63" s="71">
        <v>14.777235174417296</v>
      </c>
      <c r="P63" s="71">
        <v>8.7408407593752333</v>
      </c>
      <c r="Q63" s="71">
        <v>1.0005026745137506</v>
      </c>
      <c r="R63" s="71">
        <v>0</v>
      </c>
      <c r="S63" s="71">
        <v>2.5626887293914162</v>
      </c>
      <c r="T63" s="72"/>
      <c r="U63" s="71">
        <v>404258</v>
      </c>
      <c r="V63" s="71">
        <v>380</v>
      </c>
      <c r="W63" s="71">
        <v>15</v>
      </c>
      <c r="X63" s="71">
        <v>3021</v>
      </c>
      <c r="Y63" s="71">
        <v>5954</v>
      </c>
      <c r="Z63" s="71">
        <v>8691</v>
      </c>
      <c r="AA63" s="71">
        <v>1799</v>
      </c>
      <c r="AB63" s="71">
        <v>14165</v>
      </c>
      <c r="AC63" s="71">
        <v>0</v>
      </c>
      <c r="AD63" s="71">
        <v>2.5626887293914158</v>
      </c>
      <c r="AE63" s="72"/>
      <c r="AF63" s="71">
        <v>2983861.6969085699</v>
      </c>
      <c r="AG63" s="71">
        <v>660522.83227566932</v>
      </c>
      <c r="AH63" s="71">
        <v>136173.84349773271</v>
      </c>
      <c r="AI63" s="71">
        <v>19953874.398420218</v>
      </c>
      <c r="AJ63" s="71">
        <v>23885643.054287959</v>
      </c>
      <c r="AK63" s="71">
        <v>0</v>
      </c>
      <c r="AL63" s="71">
        <v>0</v>
      </c>
      <c r="AM63" s="71">
        <v>1942761.9938116651</v>
      </c>
      <c r="AN63" s="71">
        <v>0</v>
      </c>
      <c r="AO63" s="71">
        <v>0</v>
      </c>
      <c r="AP63" s="71">
        <v>49562837.819201812</v>
      </c>
      <c r="AQ63" s="72"/>
      <c r="AR63" s="71">
        <v>178</v>
      </c>
      <c r="AS63" s="71">
        <v>85</v>
      </c>
      <c r="AT63" s="71">
        <v>0</v>
      </c>
      <c r="AU63" s="71">
        <v>0</v>
      </c>
      <c r="AV63" s="71">
        <v>0</v>
      </c>
      <c r="AW63" s="71">
        <v>0</v>
      </c>
      <c r="AX63" s="71"/>
      <c r="AY63" s="72"/>
      <c r="AZ63" s="71">
        <v>798.3</v>
      </c>
      <c r="BA63" s="71">
        <v>11018.9</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1822</v>
      </c>
      <c r="B64" s="70">
        <v>167</v>
      </c>
      <c r="C64" s="70">
        <v>14</v>
      </c>
      <c r="D64" s="70">
        <v>10</v>
      </c>
      <c r="E64" s="70">
        <v>2017</v>
      </c>
      <c r="F64" s="70" t="s">
        <v>156</v>
      </c>
      <c r="G64" s="1064" t="s">
        <v>1808</v>
      </c>
      <c r="H64" s="70" t="s">
        <v>1809</v>
      </c>
      <c r="I64" s="148"/>
      <c r="J64" s="71">
        <v>2.5677873059924226</v>
      </c>
      <c r="K64" s="71">
        <v>0.8655821578584707</v>
      </c>
      <c r="L64" s="71">
        <v>0.76112838007152184</v>
      </c>
      <c r="M64" s="71">
        <v>12.045491704661318</v>
      </c>
      <c r="N64" s="71">
        <v>17.682643875254787</v>
      </c>
      <c r="O64" s="71">
        <v>14.450806010148947</v>
      </c>
      <c r="P64" s="71">
        <v>8.5551161754349536</v>
      </c>
      <c r="Q64" s="71">
        <v>0.95623840382313396</v>
      </c>
      <c r="R64" s="71">
        <v>0</v>
      </c>
      <c r="S64" s="71">
        <v>1.6404744982463884</v>
      </c>
      <c r="T64" s="72"/>
      <c r="U64" s="71">
        <v>439785.99999999988</v>
      </c>
      <c r="V64" s="71">
        <v>380</v>
      </c>
      <c r="W64" s="71">
        <v>15</v>
      </c>
      <c r="X64" s="71">
        <v>3021</v>
      </c>
      <c r="Y64" s="71">
        <v>5970</v>
      </c>
      <c r="Z64" s="71">
        <v>8640</v>
      </c>
      <c r="AA64" s="71">
        <v>1772</v>
      </c>
      <c r="AB64" s="71">
        <v>14000</v>
      </c>
      <c r="AC64" s="71">
        <v>0</v>
      </c>
      <c r="AD64" s="71">
        <v>1.6404744982463879</v>
      </c>
      <c r="AE64" s="72"/>
      <c r="AF64" s="71">
        <v>3059393.2468901989</v>
      </c>
      <c r="AG64" s="71">
        <v>685364.2592882117</v>
      </c>
      <c r="AH64" s="71">
        <v>162760.41959838849</v>
      </c>
      <c r="AI64" s="71">
        <v>20000475.42126523</v>
      </c>
      <c r="AJ64" s="71">
        <v>26025735.115944821</v>
      </c>
      <c r="AK64" s="71">
        <v>0</v>
      </c>
      <c r="AL64" s="71">
        <v>0</v>
      </c>
      <c r="AM64" s="71">
        <v>1923136.3504560071</v>
      </c>
      <c r="AN64" s="71">
        <v>0</v>
      </c>
      <c r="AO64" s="71">
        <v>0</v>
      </c>
      <c r="AP64" s="71">
        <v>51856864.813442856</v>
      </c>
      <c r="AQ64" s="72"/>
      <c r="AR64" s="71">
        <v>192</v>
      </c>
      <c r="AS64" s="71">
        <v>93</v>
      </c>
      <c r="AT64" s="71">
        <v>0</v>
      </c>
      <c r="AU64" s="71">
        <v>0</v>
      </c>
      <c r="AV64" s="71">
        <v>0</v>
      </c>
      <c r="AW64" s="71">
        <v>0</v>
      </c>
      <c r="AX64" s="71"/>
      <c r="AY64" s="72"/>
      <c r="AZ64" s="71">
        <v>873.10000000000014</v>
      </c>
      <c r="BA64" s="71">
        <v>12218.9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1823</v>
      </c>
      <c r="B65" s="70">
        <v>168</v>
      </c>
      <c r="C65" s="70">
        <v>15</v>
      </c>
      <c r="D65" s="70">
        <v>10</v>
      </c>
      <c r="E65" s="70">
        <v>2018</v>
      </c>
      <c r="F65" s="70" t="s">
        <v>183</v>
      </c>
      <c r="G65" s="1064" t="s">
        <v>1808</v>
      </c>
      <c r="H65" s="70" t="s">
        <v>1809</v>
      </c>
      <c r="I65" s="148"/>
      <c r="J65" s="71">
        <v>2.2300167701154923</v>
      </c>
      <c r="K65" s="71">
        <v>0.81386703466634991</v>
      </c>
      <c r="L65" s="71">
        <v>0.71303802711133357</v>
      </c>
      <c r="M65" s="71">
        <v>11.909060966322411</v>
      </c>
      <c r="N65" s="71">
        <v>16.703382186136857</v>
      </c>
      <c r="O65" s="71">
        <v>14.103815223013271</v>
      </c>
      <c r="P65" s="71">
        <v>8.4364973222300268</v>
      </c>
      <c r="Q65" s="71">
        <v>0.87604987898111297</v>
      </c>
      <c r="R65" s="71">
        <v>0</v>
      </c>
      <c r="S65" s="71">
        <v>2.448069627307492</v>
      </c>
      <c r="T65" s="72"/>
      <c r="U65" s="71">
        <v>406367</v>
      </c>
      <c r="V65" s="71">
        <v>380</v>
      </c>
      <c r="W65" s="71">
        <v>15</v>
      </c>
      <c r="X65" s="71">
        <v>3021</v>
      </c>
      <c r="Y65" s="71">
        <v>5985</v>
      </c>
      <c r="Z65" s="71">
        <v>8594</v>
      </c>
      <c r="AA65" s="71">
        <v>1765</v>
      </c>
      <c r="AB65" s="71">
        <v>13822</v>
      </c>
      <c r="AC65" s="71">
        <v>0</v>
      </c>
      <c r="AD65" s="71">
        <v>2.448069627307492</v>
      </c>
      <c r="AE65" s="72"/>
      <c r="AF65" s="71">
        <v>2704915.2702009398</v>
      </c>
      <c r="AG65" s="71">
        <v>618924.79161906836</v>
      </c>
      <c r="AH65" s="71">
        <v>155342.82279039029</v>
      </c>
      <c r="AI65" s="71">
        <v>19490001.002368461</v>
      </c>
      <c r="AJ65" s="71">
        <v>26221969.403363861</v>
      </c>
      <c r="AK65" s="71">
        <v>0</v>
      </c>
      <c r="AL65" s="71">
        <v>0</v>
      </c>
      <c r="AM65" s="71">
        <v>1902613.652256411</v>
      </c>
      <c r="AN65" s="71">
        <v>0</v>
      </c>
      <c r="AO65" s="71">
        <v>0</v>
      </c>
      <c r="AP65" s="71">
        <v>51093766.942599133</v>
      </c>
      <c r="AQ65" s="72"/>
      <c r="AR65" s="71">
        <v>205</v>
      </c>
      <c r="AS65" s="71">
        <v>102</v>
      </c>
      <c r="AT65" s="71">
        <v>0</v>
      </c>
      <c r="AU65" s="71">
        <v>0</v>
      </c>
      <c r="AV65" s="71">
        <v>0</v>
      </c>
      <c r="AW65" s="71">
        <v>0</v>
      </c>
      <c r="AX65" s="71"/>
      <c r="AY65" s="72"/>
      <c r="AZ65" s="71">
        <v>933.8</v>
      </c>
      <c r="BA65" s="71">
        <v>12939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1824</v>
      </c>
      <c r="B66" s="70">
        <v>169</v>
      </c>
      <c r="C66" s="70">
        <v>16</v>
      </c>
      <c r="D66" s="70">
        <v>10</v>
      </c>
      <c r="E66" s="70">
        <v>2019</v>
      </c>
      <c r="F66" s="70" t="s">
        <v>158</v>
      </c>
      <c r="G66" s="70" t="s">
        <v>1808</v>
      </c>
      <c r="H66" s="70" t="s">
        <v>1809</v>
      </c>
      <c r="I66" s="148"/>
      <c r="J66" s="71">
        <v>2.0418354735841704</v>
      </c>
      <c r="K66" s="71">
        <v>0.71851136581458563</v>
      </c>
      <c r="L66" s="71">
        <v>0.71904042318873929</v>
      </c>
      <c r="M66" s="71">
        <v>11.276130326748278</v>
      </c>
      <c r="N66" s="71">
        <v>14.649361353062099</v>
      </c>
      <c r="O66" s="71">
        <v>13.663074084625066</v>
      </c>
      <c r="P66" s="71">
        <v>8.2304290913651368</v>
      </c>
      <c r="Q66" s="71">
        <v>0.84277646831205799</v>
      </c>
      <c r="R66" s="71">
        <v>0</v>
      </c>
      <c r="S66" s="71">
        <v>1.928571570853564</v>
      </c>
      <c r="T66" s="72"/>
      <c r="U66" s="71">
        <v>388862</v>
      </c>
      <c r="V66" s="71">
        <v>380</v>
      </c>
      <c r="W66" s="71">
        <v>15</v>
      </c>
      <c r="X66" s="71">
        <v>3021</v>
      </c>
      <c r="Y66" s="71">
        <v>6038</v>
      </c>
      <c r="Z66" s="71">
        <v>8554</v>
      </c>
      <c r="AA66" s="71">
        <v>1709</v>
      </c>
      <c r="AB66" s="71">
        <v>13657</v>
      </c>
      <c r="AC66" s="71">
        <v>0</v>
      </c>
      <c r="AD66" s="71">
        <v>1.928571570853564</v>
      </c>
      <c r="AE66" s="72"/>
      <c r="AF66" s="71">
        <v>2531816.073344389</v>
      </c>
      <c r="AG66" s="71">
        <v>577971.20061384083</v>
      </c>
      <c r="AH66" s="71">
        <v>164711.81053643639</v>
      </c>
      <c r="AI66" s="71">
        <v>19223873.527786091</v>
      </c>
      <c r="AJ66" s="71">
        <v>23264329.56515909</v>
      </c>
      <c r="AK66" s="71">
        <v>0</v>
      </c>
      <c r="AL66" s="71">
        <v>0</v>
      </c>
      <c r="AM66" s="71">
        <v>1859980.5901590441</v>
      </c>
      <c r="AN66" s="71">
        <v>0</v>
      </c>
      <c r="AO66" s="71">
        <v>0</v>
      </c>
      <c r="AP66" s="71">
        <v>47622682.76759889</v>
      </c>
      <c r="AQ66" s="72"/>
      <c r="AR66" s="71">
        <v>226</v>
      </c>
      <c r="AS66" s="71">
        <v>108</v>
      </c>
      <c r="AT66" s="71">
        <v>0</v>
      </c>
      <c r="AU66" s="71">
        <v>0</v>
      </c>
      <c r="AV66" s="71">
        <v>0</v>
      </c>
      <c r="AW66" s="71">
        <v>0</v>
      </c>
      <c r="AX66" s="71"/>
      <c r="AY66" s="72"/>
      <c r="AZ66" s="71">
        <v>1024</v>
      </c>
      <c r="BA66" s="71">
        <v>16063.4</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1825</v>
      </c>
      <c r="B67" s="70">
        <v>170</v>
      </c>
      <c r="C67" s="70">
        <v>17</v>
      </c>
      <c r="D67" s="70">
        <v>10</v>
      </c>
      <c r="E67" s="70">
        <v>2020</v>
      </c>
      <c r="F67" s="70" t="s">
        <v>159</v>
      </c>
      <c r="G67" s="70" t="s">
        <v>1808</v>
      </c>
      <c r="H67" s="70" t="s">
        <v>1809</v>
      </c>
      <c r="I67" s="148"/>
      <c r="J67" s="71">
        <v>2.1355369307499621</v>
      </c>
      <c r="K67" s="71">
        <v>0.70619943613965552</v>
      </c>
      <c r="L67" s="71">
        <v>2.0225408489430472</v>
      </c>
      <c r="M67" s="71">
        <v>11.038532824646484</v>
      </c>
      <c r="N67" s="71">
        <v>15.209892230068803</v>
      </c>
      <c r="O67" s="71">
        <v>11.833639792316829</v>
      </c>
      <c r="P67" s="71">
        <v>7.6074811019670578</v>
      </c>
      <c r="Q67" s="71">
        <v>0.79278588682187701</v>
      </c>
      <c r="R67" s="71">
        <v>0</v>
      </c>
      <c r="S67" s="71">
        <v>2.0345057592606932</v>
      </c>
      <c r="T67" s="72"/>
      <c r="U67" s="71">
        <v>382327</v>
      </c>
      <c r="V67" s="71">
        <v>341</v>
      </c>
      <c r="W67" s="71">
        <v>43</v>
      </c>
      <c r="X67" s="71">
        <v>3264</v>
      </c>
      <c r="Y67" s="71">
        <v>6020</v>
      </c>
      <c r="Z67" s="71">
        <v>8456</v>
      </c>
      <c r="AA67" s="71">
        <v>1679</v>
      </c>
      <c r="AB67" s="71">
        <v>13446</v>
      </c>
      <c r="AC67" s="71">
        <v>0</v>
      </c>
      <c r="AD67" s="71">
        <v>2.0345057592606932</v>
      </c>
      <c r="AE67" s="72"/>
      <c r="AF67" s="71">
        <v>2679525.272016353</v>
      </c>
      <c r="AG67" s="71">
        <v>538604.964674477</v>
      </c>
      <c r="AH67" s="71">
        <v>476972.69476372836</v>
      </c>
      <c r="AI67" s="71">
        <v>18847007.136679843</v>
      </c>
      <c r="AJ67" s="71">
        <v>26173265.47589447</v>
      </c>
      <c r="AK67" s="71"/>
      <c r="AL67" s="71"/>
      <c r="AM67" s="71">
        <v>1754852.388175796</v>
      </c>
      <c r="AN67" s="71"/>
      <c r="AO67" s="71"/>
      <c r="AP67" s="71">
        <v>50470227.932204664</v>
      </c>
      <c r="AQ67" s="72"/>
      <c r="AR67" s="71">
        <v>246</v>
      </c>
      <c r="AS67" s="71">
        <v>111</v>
      </c>
      <c r="AT67" s="71">
        <v>0</v>
      </c>
      <c r="AU67" s="71">
        <v>0</v>
      </c>
      <c r="AV67" s="71">
        <v>0</v>
      </c>
      <c r="AW67" s="71">
        <v>0</v>
      </c>
      <c r="AX67" s="71"/>
      <c r="AY67" s="72"/>
      <c r="AZ67" s="71">
        <v>1119.0999999999999</v>
      </c>
      <c r="BA67" s="71">
        <v>17969.900000000001</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1826</v>
      </c>
      <c r="B68" s="70">
        <v>170</v>
      </c>
      <c r="C68" s="70">
        <v>18</v>
      </c>
      <c r="D68" s="70">
        <v>10</v>
      </c>
      <c r="E68" s="70">
        <v>2021</v>
      </c>
      <c r="F68" s="70" t="s">
        <v>160</v>
      </c>
      <c r="G68" s="70" t="s">
        <v>1808</v>
      </c>
      <c r="H68" s="70" t="s">
        <v>1809</v>
      </c>
      <c r="I68" s="148"/>
      <c r="J68" s="71">
        <v>1.9246704592002966</v>
      </c>
      <c r="K68" s="71">
        <v>0.78631142629571149</v>
      </c>
      <c r="L68" s="71">
        <v>1.8596032570631924</v>
      </c>
      <c r="M68" s="71">
        <v>12.512425498949035</v>
      </c>
      <c r="N68" s="71">
        <v>15.023744245995593</v>
      </c>
      <c r="O68" s="71">
        <v>11.363733313857583</v>
      </c>
      <c r="P68" s="71">
        <v>7.8109512446365779</v>
      </c>
      <c r="Q68" s="71">
        <v>0.77590627020452696</v>
      </c>
      <c r="R68" s="71">
        <v>0</v>
      </c>
      <c r="S68" s="71">
        <v>1.541921515589135</v>
      </c>
      <c r="T68" s="72"/>
      <c r="U68" s="71">
        <v>398073</v>
      </c>
      <c r="V68" s="71">
        <v>341</v>
      </c>
      <c r="W68" s="71">
        <v>43</v>
      </c>
      <c r="X68" s="71">
        <v>3264</v>
      </c>
      <c r="Y68" s="71">
        <v>6030</v>
      </c>
      <c r="Z68" s="71">
        <v>8361</v>
      </c>
      <c r="AA68" s="71">
        <v>1681</v>
      </c>
      <c r="AB68" s="71">
        <v>13289</v>
      </c>
      <c r="AC68" s="71">
        <v>0</v>
      </c>
      <c r="AD68" s="71">
        <v>1.541921515589135</v>
      </c>
      <c r="AE68" s="72"/>
      <c r="AF68" s="71">
        <v>2432361.8836809057</v>
      </c>
      <c r="AG68" s="71">
        <v>606259.98833893694</v>
      </c>
      <c r="AH68" s="71">
        <v>420009.22164945706</v>
      </c>
      <c r="AI68" s="71">
        <v>21104309.747482259</v>
      </c>
      <c r="AJ68" s="71">
        <v>23015293.447515011</v>
      </c>
      <c r="AK68" s="71">
        <v>0</v>
      </c>
      <c r="AL68" s="71">
        <v>0</v>
      </c>
      <c r="AM68" s="71">
        <v>1744365.805077893</v>
      </c>
      <c r="AN68" s="71">
        <v>0</v>
      </c>
      <c r="AO68" s="71">
        <v>0</v>
      </c>
      <c r="AP68" s="71">
        <v>49322600.093744464</v>
      </c>
      <c r="AQ68" s="72"/>
      <c r="AR68" s="71">
        <v>268</v>
      </c>
      <c r="AS68" s="71">
        <v>129</v>
      </c>
      <c r="AT68" s="71">
        <v>0</v>
      </c>
      <c r="AU68" s="71">
        <v>0</v>
      </c>
      <c r="AV68" s="71">
        <v>0</v>
      </c>
      <c r="AW68" s="71">
        <v>0</v>
      </c>
      <c r="AX68" s="71"/>
      <c r="AY68" s="72"/>
      <c r="AZ68" s="71">
        <v>1244.8</v>
      </c>
      <c r="BA68" s="71">
        <v>19455.400000000001</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1827</v>
      </c>
      <c r="B69" s="70">
        <v>170</v>
      </c>
      <c r="C69" s="70">
        <v>19</v>
      </c>
      <c r="D69" s="70">
        <v>10</v>
      </c>
      <c r="E69" s="70">
        <v>2022</v>
      </c>
      <c r="F69" s="70" t="s">
        <v>161</v>
      </c>
      <c r="G69" s="70" t="s">
        <v>1808</v>
      </c>
      <c r="H69" s="70" t="s">
        <v>1809</v>
      </c>
      <c r="I69" s="148"/>
      <c r="J69" s="71">
        <v>2.1642861347848221</v>
      </c>
      <c r="K69" s="71">
        <v>0.75921965617861187</v>
      </c>
      <c r="L69" s="71">
        <v>1.5298321172821308</v>
      </c>
      <c r="M69" s="71">
        <v>12.051771489451285</v>
      </c>
      <c r="N69" s="71">
        <v>15.318657990022373</v>
      </c>
      <c r="O69" s="71">
        <v>11.876066671002926</v>
      </c>
      <c r="P69" s="71">
        <v>7.684512085604708</v>
      </c>
      <c r="Q69" s="71">
        <v>0.77460938770821475</v>
      </c>
      <c r="R69" s="71">
        <v>0</v>
      </c>
      <c r="S69" s="71">
        <v>1.877944092139183</v>
      </c>
      <c r="T69" s="72"/>
      <c r="U69" s="71">
        <v>481932</v>
      </c>
      <c r="V69" s="71">
        <v>341</v>
      </c>
      <c r="W69" s="71">
        <v>43</v>
      </c>
      <c r="X69" s="71">
        <v>3264</v>
      </c>
      <c r="Y69" s="71">
        <v>6074</v>
      </c>
      <c r="Z69" s="71">
        <v>8302</v>
      </c>
      <c r="AA69" s="71">
        <v>1679</v>
      </c>
      <c r="AB69" s="71">
        <v>13158</v>
      </c>
      <c r="AC69" s="71">
        <v>0</v>
      </c>
      <c r="AD69" s="71">
        <v>1.877944092139183</v>
      </c>
      <c r="AE69" s="72"/>
      <c r="AF69" s="71">
        <v>2678832.2975266534</v>
      </c>
      <c r="AG69" s="71">
        <v>608001.00509520853</v>
      </c>
      <c r="AH69" s="71">
        <v>415744.74089798849</v>
      </c>
      <c r="AI69" s="71">
        <v>19960591.70066233</v>
      </c>
      <c r="AJ69" s="71">
        <v>25483851.653489605</v>
      </c>
      <c r="AK69" s="71">
        <v>0</v>
      </c>
      <c r="AL69" s="71">
        <v>0</v>
      </c>
      <c r="AM69" s="71">
        <v>1699056.9398088264</v>
      </c>
      <c r="AN69" s="71">
        <v>0</v>
      </c>
      <c r="AO69" s="71">
        <v>0</v>
      </c>
      <c r="AP69" s="71">
        <v>50846078.337480612</v>
      </c>
      <c r="AQ69" s="72"/>
      <c r="AR69" s="71">
        <v>293</v>
      </c>
      <c r="AS69" s="71">
        <v>134</v>
      </c>
      <c r="AT69" s="71">
        <v>0</v>
      </c>
      <c r="AU69" s="71">
        <v>0</v>
      </c>
      <c r="AV69" s="71">
        <v>0</v>
      </c>
      <c r="AW69" s="71">
        <v>0</v>
      </c>
      <c r="AX69" s="71"/>
      <c r="AY69" s="72"/>
      <c r="AZ69" s="71">
        <v>1394.0000000000007</v>
      </c>
      <c r="BA69" s="71">
        <v>20604.100000000002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1828</v>
      </c>
      <c r="B70" s="70">
        <v>170</v>
      </c>
      <c r="C70" s="70">
        <v>20</v>
      </c>
      <c r="D70" s="70">
        <v>10</v>
      </c>
      <c r="E70" s="70">
        <v>2023</v>
      </c>
      <c r="F70" s="70" t="s">
        <v>1539</v>
      </c>
      <c r="G70" s="70" t="s">
        <v>1808</v>
      </c>
      <c r="H70" s="70" t="s">
        <v>1809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308</v>
      </c>
      <c r="AS70" s="71">
        <v>135</v>
      </c>
      <c r="AT70" s="71">
        <v>0</v>
      </c>
      <c r="AU70" s="71">
        <v>0</v>
      </c>
      <c r="AV70" s="71">
        <v>0</v>
      </c>
      <c r="AW70" s="71">
        <v>0</v>
      </c>
      <c r="AX70" s="71"/>
      <c r="AY70" s="72"/>
      <c r="AZ70" s="71">
        <v>1480.5000000000007</v>
      </c>
      <c r="BA70" s="71">
        <v>21454.100000000002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1829</v>
      </c>
      <c r="B71" s="70">
        <v>170</v>
      </c>
      <c r="C71" s="70">
        <v>21</v>
      </c>
      <c r="D71" s="70">
        <v>10</v>
      </c>
      <c r="E71" s="70">
        <v>2024</v>
      </c>
      <c r="F71" s="70" t="s">
        <v>1554</v>
      </c>
      <c r="G71" s="70" t="s">
        <v>1808</v>
      </c>
      <c r="H71" s="70" t="s">
        <v>1809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1830</v>
      </c>
      <c r="B72" s="70">
        <v>307</v>
      </c>
      <c r="C72" s="70">
        <v>1</v>
      </c>
      <c r="D72" s="70">
        <v>19</v>
      </c>
      <c r="E72" s="70">
        <v>1990</v>
      </c>
      <c r="F72" s="70" t="s">
        <v>787</v>
      </c>
      <c r="G72" s="70" t="s">
        <v>1831</v>
      </c>
      <c r="H72" s="70" t="s">
        <v>1832</v>
      </c>
      <c r="I72" s="148"/>
      <c r="J72" s="71">
        <v>11.990019973028341</v>
      </c>
      <c r="K72" s="71">
        <v>1.7939500582364249</v>
      </c>
      <c r="L72" s="71">
        <v>0</v>
      </c>
      <c r="M72" s="71">
        <v>5.7071982210229217</v>
      </c>
      <c r="N72" s="71">
        <v>10.09077803821636</v>
      </c>
      <c r="O72" s="71">
        <v>9.7492973358448527</v>
      </c>
      <c r="P72" s="71">
        <v>16.46547504792083</v>
      </c>
      <c r="Q72" s="71">
        <v>0.84900737786879499</v>
      </c>
      <c r="R72" s="71">
        <v>0</v>
      </c>
      <c r="S72" s="71">
        <v>0.68142207045952485</v>
      </c>
      <c r="T72" s="72"/>
      <c r="U72" s="71">
        <v>552828</v>
      </c>
      <c r="V72" s="71">
        <v>616</v>
      </c>
      <c r="W72" s="71">
        <v>0</v>
      </c>
      <c r="X72" s="71">
        <v>2427</v>
      </c>
      <c r="Y72" s="71">
        <v>3827</v>
      </c>
      <c r="Z72" s="71">
        <v>4010</v>
      </c>
      <c r="AA72" s="71">
        <v>3998</v>
      </c>
      <c r="AB72" s="71">
        <v>13785</v>
      </c>
      <c r="AC72" s="71">
        <v>0</v>
      </c>
      <c r="AD72" s="71">
        <v>0.68142207045952485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1833</v>
      </c>
      <c r="B73" s="70">
        <v>308</v>
      </c>
      <c r="C73" s="70">
        <v>2</v>
      </c>
      <c r="D73" s="70">
        <v>19</v>
      </c>
      <c r="E73" s="70">
        <v>2005</v>
      </c>
      <c r="F73" s="70" t="s">
        <v>789</v>
      </c>
      <c r="G73" s="70" t="s">
        <v>1831</v>
      </c>
      <c r="H73" s="70" t="s">
        <v>1832</v>
      </c>
      <c r="I73" s="148"/>
      <c r="J73" s="71">
        <v>77.569403054943649</v>
      </c>
      <c r="K73" s="71">
        <v>0.82146462738025505</v>
      </c>
      <c r="L73" s="71">
        <v>4.4433568006226336</v>
      </c>
      <c r="M73" s="71">
        <v>9.0203950979190122</v>
      </c>
      <c r="N73" s="71">
        <v>18.528299637210491</v>
      </c>
      <c r="O73" s="71">
        <v>17.190301539152539</v>
      </c>
      <c r="P73" s="71">
        <v>18.339535813800801</v>
      </c>
      <c r="Q73" s="71">
        <v>0.85290256634728401</v>
      </c>
      <c r="R73" s="71">
        <v>0</v>
      </c>
      <c r="S73" s="71">
        <v>1.42061131123091</v>
      </c>
      <c r="T73" s="72"/>
      <c r="U73" s="71">
        <v>5140670</v>
      </c>
      <c r="V73" s="71">
        <v>356</v>
      </c>
      <c r="W73" s="71">
        <v>53</v>
      </c>
      <c r="X73" s="71">
        <v>1919</v>
      </c>
      <c r="Y73" s="71">
        <v>5036</v>
      </c>
      <c r="Z73" s="71">
        <v>8182</v>
      </c>
      <c r="AA73" s="71">
        <v>3647</v>
      </c>
      <c r="AB73" s="71">
        <v>14477</v>
      </c>
      <c r="AC73" s="71">
        <v>0</v>
      </c>
      <c r="AD73" s="71">
        <v>1.42061131123091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1834</v>
      </c>
      <c r="B74" s="70">
        <v>309</v>
      </c>
      <c r="C74" s="70">
        <v>3</v>
      </c>
      <c r="D74" s="70">
        <v>19</v>
      </c>
      <c r="E74" s="70">
        <v>2006</v>
      </c>
      <c r="F74" s="70" t="s">
        <v>790</v>
      </c>
      <c r="G74" s="70" t="s">
        <v>1831</v>
      </c>
      <c r="H74" s="70" t="s">
        <v>1832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1835</v>
      </c>
      <c r="B75" s="70">
        <v>310</v>
      </c>
      <c r="C75" s="70">
        <v>4</v>
      </c>
      <c r="D75" s="70">
        <v>19</v>
      </c>
      <c r="E75" s="70">
        <v>2007</v>
      </c>
      <c r="F75" s="70" t="s">
        <v>791</v>
      </c>
      <c r="G75" s="70" t="s">
        <v>1831</v>
      </c>
      <c r="H75" s="70" t="s">
        <v>1832</v>
      </c>
      <c r="I75" s="148"/>
      <c r="J75" s="71">
        <v>61.351957268909914</v>
      </c>
      <c r="K75" s="71">
        <v>0.88597725840932384</v>
      </c>
      <c r="L75" s="71">
        <v>5.9341835946098804</v>
      </c>
      <c r="M75" s="71">
        <v>13.011407224557161</v>
      </c>
      <c r="N75" s="71">
        <v>17.859663776512701</v>
      </c>
      <c r="O75" s="71">
        <v>16.564560315726212</v>
      </c>
      <c r="P75" s="71">
        <v>18.010630474437711</v>
      </c>
      <c r="Q75" s="71">
        <v>0.89318186051547999</v>
      </c>
      <c r="R75" s="71">
        <v>0</v>
      </c>
      <c r="S75" s="71">
        <v>1.9472031619551089</v>
      </c>
      <c r="T75" s="72"/>
      <c r="U75" s="71">
        <v>4401448</v>
      </c>
      <c r="V75" s="71">
        <v>389</v>
      </c>
      <c r="W75" s="71">
        <v>77</v>
      </c>
      <c r="X75" s="71">
        <v>3330</v>
      </c>
      <c r="Y75" s="71">
        <v>5156</v>
      </c>
      <c r="Z75" s="71">
        <v>8196</v>
      </c>
      <c r="AA75" s="71">
        <v>3527</v>
      </c>
      <c r="AB75" s="71">
        <v>14359</v>
      </c>
      <c r="AC75" s="71">
        <v>0</v>
      </c>
      <c r="AD75" s="71">
        <v>1.9472031619551089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1836</v>
      </c>
      <c r="B76" s="70">
        <v>311</v>
      </c>
      <c r="C76" s="70">
        <v>5</v>
      </c>
      <c r="D76" s="70">
        <v>19</v>
      </c>
      <c r="E76" s="70">
        <v>2008</v>
      </c>
      <c r="F76" s="70" t="s">
        <v>792</v>
      </c>
      <c r="G76" s="70" t="s">
        <v>1831</v>
      </c>
      <c r="H76" s="70" t="s">
        <v>1832</v>
      </c>
      <c r="I76" s="148"/>
      <c r="J76" s="71">
        <v>71.799775247625831</v>
      </c>
      <c r="K76" s="71">
        <v>0.6558291622576049</v>
      </c>
      <c r="L76" s="71">
        <v>5.0899133624606288</v>
      </c>
      <c r="M76" s="71">
        <v>14.21379054565967</v>
      </c>
      <c r="N76" s="71">
        <v>18.002460943266819</v>
      </c>
      <c r="O76" s="71">
        <v>16.077082939389239</v>
      </c>
      <c r="P76" s="71">
        <v>17.684063787292249</v>
      </c>
      <c r="Q76" s="71">
        <v>0.87640315973608296</v>
      </c>
      <c r="R76" s="71">
        <v>0</v>
      </c>
      <c r="S76" s="71">
        <v>1.6615519340818841</v>
      </c>
      <c r="T76" s="72"/>
      <c r="U76" s="71">
        <v>5840691</v>
      </c>
      <c r="V76" s="71">
        <v>389</v>
      </c>
      <c r="W76" s="71">
        <v>77</v>
      </c>
      <c r="X76" s="71">
        <v>3330</v>
      </c>
      <c r="Y76" s="71">
        <v>5221</v>
      </c>
      <c r="Z76" s="71">
        <v>8234</v>
      </c>
      <c r="AA76" s="71">
        <v>3467</v>
      </c>
      <c r="AB76" s="71">
        <v>14321</v>
      </c>
      <c r="AC76" s="71">
        <v>0</v>
      </c>
      <c r="AD76" s="71">
        <v>1.6615519340818841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1837</v>
      </c>
      <c r="B77" s="70">
        <v>312</v>
      </c>
      <c r="C77" s="70">
        <v>6</v>
      </c>
      <c r="D77" s="70">
        <v>19</v>
      </c>
      <c r="E77" s="70">
        <v>2009</v>
      </c>
      <c r="F77" s="70" t="s">
        <v>176</v>
      </c>
      <c r="G77" s="70" t="s">
        <v>1831</v>
      </c>
      <c r="H77" s="70" t="s">
        <v>1832</v>
      </c>
      <c r="I77" s="148"/>
      <c r="J77" s="71">
        <v>66.029223660500321</v>
      </c>
      <c r="K77" s="71">
        <v>0.58408259567617504</v>
      </c>
      <c r="L77" s="71">
        <v>1.3216730289727781</v>
      </c>
      <c r="M77" s="71">
        <v>15.77336463952928</v>
      </c>
      <c r="N77" s="71">
        <v>18.183163718111381</v>
      </c>
      <c r="O77" s="71">
        <v>16.446287466724009</v>
      </c>
      <c r="P77" s="71">
        <v>16.952374869029061</v>
      </c>
      <c r="Q77" s="71">
        <v>0.83248627733216896</v>
      </c>
      <c r="R77" s="71">
        <v>0</v>
      </c>
      <c r="S77" s="71">
        <v>1.77398179823798</v>
      </c>
      <c r="T77" s="72"/>
      <c r="U77" s="71">
        <v>5632358</v>
      </c>
      <c r="V77" s="71">
        <v>295</v>
      </c>
      <c r="W77" s="71">
        <v>35</v>
      </c>
      <c r="X77" s="71">
        <v>3765</v>
      </c>
      <c r="Y77" s="71">
        <v>5297</v>
      </c>
      <c r="Z77" s="71">
        <v>8314</v>
      </c>
      <c r="AA77" s="71">
        <v>3412</v>
      </c>
      <c r="AB77" s="71">
        <v>14280</v>
      </c>
      <c r="AC77" s="71">
        <v>0</v>
      </c>
      <c r="AD77" s="71">
        <v>1.77398179823798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5.0999999999999996</v>
      </c>
      <c r="BK77" s="71">
        <v>0</v>
      </c>
      <c r="BL77" s="71">
        <v>0</v>
      </c>
      <c r="BM77" s="71">
        <v>0</v>
      </c>
      <c r="BN77" s="72"/>
      <c r="BO77" s="71">
        <v>0</v>
      </c>
      <c r="BP77" s="71">
        <v>0</v>
      </c>
      <c r="BQ77" s="71">
        <v>1</v>
      </c>
      <c r="BR77" s="71">
        <v>0</v>
      </c>
      <c r="BS77" s="71">
        <v>0</v>
      </c>
      <c r="BT77" s="71">
        <v>0</v>
      </c>
      <c r="BU77"/>
      <c r="BV77" s="70">
        <v>5.0999999999999996</v>
      </c>
      <c r="BW77" s="70">
        <v>0</v>
      </c>
      <c r="BX77" s="70">
        <v>0</v>
      </c>
      <c r="BY77" s="70">
        <v>0</v>
      </c>
      <c r="BZ77" s="70">
        <v>0</v>
      </c>
      <c r="CA77" s="70">
        <v>0</v>
      </c>
      <c r="CB77" s="70">
        <v>0</v>
      </c>
      <c r="CC77" s="70">
        <v>0</v>
      </c>
      <c r="CD77" s="70">
        <v>0</v>
      </c>
    </row>
    <row r="78" spans="1:82">
      <c r="A78" s="70" t="s">
        <v>1838</v>
      </c>
      <c r="B78" s="70">
        <v>313</v>
      </c>
      <c r="C78" s="70">
        <v>7</v>
      </c>
      <c r="D78" s="70">
        <v>19</v>
      </c>
      <c r="E78" s="70">
        <v>2010</v>
      </c>
      <c r="F78" s="70" t="s">
        <v>177</v>
      </c>
      <c r="G78" s="70" t="s">
        <v>1831</v>
      </c>
      <c r="H78" s="70" t="s">
        <v>1832</v>
      </c>
      <c r="I78" s="148"/>
      <c r="J78" s="71">
        <v>48.990878507722812</v>
      </c>
      <c r="K78" s="71">
        <v>0.57129719233968113</v>
      </c>
      <c r="L78" s="71">
        <v>1.1307869124329051</v>
      </c>
      <c r="M78" s="71">
        <v>14.73579899118443</v>
      </c>
      <c r="N78" s="71">
        <v>15.31560431331275</v>
      </c>
      <c r="O78" s="71">
        <v>16.39581526925323</v>
      </c>
      <c r="P78" s="71">
        <v>17.07064759527691</v>
      </c>
      <c r="Q78" s="71">
        <v>0.86628603973659202</v>
      </c>
      <c r="R78" s="71">
        <v>0</v>
      </c>
      <c r="S78" s="71">
        <v>2.3925462402386151</v>
      </c>
      <c r="T78" s="72"/>
      <c r="U78" s="71">
        <v>4868014</v>
      </c>
      <c r="V78" s="71">
        <v>295</v>
      </c>
      <c r="W78" s="71">
        <v>35</v>
      </c>
      <c r="X78" s="71">
        <v>3765</v>
      </c>
      <c r="Y78" s="71">
        <v>5364</v>
      </c>
      <c r="Z78" s="71">
        <v>8327</v>
      </c>
      <c r="AA78" s="71">
        <v>3350</v>
      </c>
      <c r="AB78" s="71">
        <v>14239</v>
      </c>
      <c r="AC78" s="71">
        <v>0</v>
      </c>
      <c r="AD78" s="71">
        <v>2.3925462402386151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5.01</v>
      </c>
      <c r="BK78" s="71">
        <v>0</v>
      </c>
      <c r="BL78" s="71">
        <v>0</v>
      </c>
      <c r="BM78" s="71">
        <v>0</v>
      </c>
      <c r="BN78" s="72"/>
      <c r="BO78" s="71">
        <v>0</v>
      </c>
      <c r="BP78" s="71">
        <v>0</v>
      </c>
      <c r="BQ78" s="71">
        <v>1</v>
      </c>
      <c r="BR78" s="71">
        <v>0</v>
      </c>
      <c r="BS78" s="71">
        <v>0</v>
      </c>
      <c r="BT78" s="71">
        <v>0</v>
      </c>
      <c r="BU78"/>
      <c r="BV78" s="70">
        <v>5.01</v>
      </c>
      <c r="BW78" s="70">
        <v>0</v>
      </c>
      <c r="BX78" s="70">
        <v>0</v>
      </c>
      <c r="BY78" s="70">
        <v>0</v>
      </c>
      <c r="BZ78" s="70">
        <v>0</v>
      </c>
      <c r="CA78" s="70">
        <v>0</v>
      </c>
      <c r="CB78" s="70">
        <v>0</v>
      </c>
      <c r="CC78" s="70">
        <v>0</v>
      </c>
      <c r="CD78" s="70">
        <v>0</v>
      </c>
    </row>
    <row r="79" spans="1:82">
      <c r="A79" s="70" t="s">
        <v>1839</v>
      </c>
      <c r="B79" s="70">
        <v>314</v>
      </c>
      <c r="C79" s="70">
        <v>8</v>
      </c>
      <c r="D79" s="70">
        <v>19</v>
      </c>
      <c r="E79" s="70">
        <v>2011</v>
      </c>
      <c r="F79" s="70" t="s">
        <v>178</v>
      </c>
      <c r="G79" s="70" t="s">
        <v>1831</v>
      </c>
      <c r="H79" s="70" t="s">
        <v>1832</v>
      </c>
      <c r="I79" s="148"/>
      <c r="J79" s="71">
        <v>52.723583248840953</v>
      </c>
      <c r="K79" s="71">
        <v>0.81383436892792682</v>
      </c>
      <c r="L79" s="71">
        <v>1.567994214080034</v>
      </c>
      <c r="M79" s="71">
        <v>20.143893548463101</v>
      </c>
      <c r="N79" s="71">
        <v>23.163804903372998</v>
      </c>
      <c r="O79" s="71">
        <v>16.187870391446051</v>
      </c>
      <c r="P79" s="71">
        <v>16.324962078299325</v>
      </c>
      <c r="Q79" s="71">
        <v>0.99104018435107899</v>
      </c>
      <c r="R79" s="71">
        <v>0</v>
      </c>
      <c r="S79" s="71">
        <v>2.4920961791109688</v>
      </c>
      <c r="T79" s="72"/>
      <c r="U79" s="71">
        <v>4134637</v>
      </c>
      <c r="V79" s="71">
        <v>295</v>
      </c>
      <c r="W79" s="71">
        <v>35</v>
      </c>
      <c r="X79" s="71">
        <v>3765</v>
      </c>
      <c r="Y79" s="71">
        <v>5379</v>
      </c>
      <c r="Z79" s="71">
        <v>8400</v>
      </c>
      <c r="AA79" s="71">
        <v>3299</v>
      </c>
      <c r="AB79" s="71">
        <v>14122</v>
      </c>
      <c r="AC79" s="71">
        <v>0</v>
      </c>
      <c r="AD79" s="71">
        <v>2.4920961791109688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4.641</v>
      </c>
      <c r="BK79" s="71">
        <v>0</v>
      </c>
      <c r="BL79" s="71">
        <v>0</v>
      </c>
      <c r="BM79" s="71">
        <v>0</v>
      </c>
      <c r="BN79" s="72"/>
      <c r="BO79" s="71">
        <v>0</v>
      </c>
      <c r="BP79" s="71">
        <v>0</v>
      </c>
      <c r="BQ79" s="71">
        <v>1</v>
      </c>
      <c r="BR79" s="71">
        <v>0</v>
      </c>
      <c r="BS79" s="71">
        <v>0</v>
      </c>
      <c r="BT79" s="71">
        <v>0</v>
      </c>
      <c r="BU79"/>
      <c r="BV79" s="70">
        <v>4.641</v>
      </c>
      <c r="BW79" s="70">
        <v>0</v>
      </c>
      <c r="BX79" s="70">
        <v>0</v>
      </c>
      <c r="BY79" s="70">
        <v>0</v>
      </c>
      <c r="BZ79" s="70">
        <v>0</v>
      </c>
      <c r="CA79" s="70">
        <v>0</v>
      </c>
      <c r="CB79" s="70">
        <v>0</v>
      </c>
      <c r="CC79" s="70">
        <v>0</v>
      </c>
      <c r="CD79" s="70">
        <v>0</v>
      </c>
    </row>
    <row r="80" spans="1:82">
      <c r="A80" s="70" t="s">
        <v>1840</v>
      </c>
      <c r="B80" s="70">
        <v>315</v>
      </c>
      <c r="C80" s="70">
        <v>9</v>
      </c>
      <c r="D80" s="70">
        <v>19</v>
      </c>
      <c r="E80" s="70">
        <v>2012</v>
      </c>
      <c r="F80" s="70" t="s">
        <v>179</v>
      </c>
      <c r="G80" s="70" t="s">
        <v>1831</v>
      </c>
      <c r="H80" s="70" t="s">
        <v>1832</v>
      </c>
      <c r="I80" s="148"/>
      <c r="J80" s="71">
        <v>61.135637881605518</v>
      </c>
      <c r="K80" s="71">
        <v>0.8337196200298701</v>
      </c>
      <c r="L80" s="71">
        <v>1.567148200550966</v>
      </c>
      <c r="M80" s="71">
        <v>23.422957370574011</v>
      </c>
      <c r="N80" s="71">
        <v>28.2956639042932</v>
      </c>
      <c r="O80" s="71">
        <v>16.278449292048279</v>
      </c>
      <c r="P80" s="71">
        <v>16.597001052497159</v>
      </c>
      <c r="Q80" s="71">
        <v>1.06995930202328</v>
      </c>
      <c r="R80" s="71">
        <v>0</v>
      </c>
      <c r="S80" s="71">
        <v>2.874513354304554</v>
      </c>
      <c r="T80" s="72"/>
      <c r="U80" s="71">
        <v>4381700</v>
      </c>
      <c r="V80" s="71">
        <v>295</v>
      </c>
      <c r="W80" s="71">
        <v>35</v>
      </c>
      <c r="X80" s="71">
        <v>3765</v>
      </c>
      <c r="Y80" s="71">
        <v>5488</v>
      </c>
      <c r="Z80" s="71">
        <v>8514</v>
      </c>
      <c r="AA80" s="71">
        <v>3335</v>
      </c>
      <c r="AB80" s="71">
        <v>14033</v>
      </c>
      <c r="AC80" s="71">
        <v>0</v>
      </c>
      <c r="AD80" s="71">
        <v>2.874513354304554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7.4550000000000001</v>
      </c>
      <c r="BK80" s="71">
        <v>0</v>
      </c>
      <c r="BL80" s="71">
        <v>0</v>
      </c>
      <c r="BM80" s="71">
        <v>0</v>
      </c>
      <c r="BN80" s="72"/>
      <c r="BO80" s="71">
        <v>0</v>
      </c>
      <c r="BP80" s="71">
        <v>0</v>
      </c>
      <c r="BQ80" s="71">
        <v>1</v>
      </c>
      <c r="BR80" s="71">
        <v>0</v>
      </c>
      <c r="BS80" s="71">
        <v>0</v>
      </c>
      <c r="BT80" s="71">
        <v>0</v>
      </c>
      <c r="BU80"/>
      <c r="BV80" s="70">
        <v>7.4550000000000001</v>
      </c>
      <c r="BW80" s="70">
        <v>0</v>
      </c>
      <c r="BX80" s="70">
        <v>0</v>
      </c>
      <c r="BY80" s="70">
        <v>0</v>
      </c>
      <c r="BZ80" s="70">
        <v>0</v>
      </c>
      <c r="CA80" s="70">
        <v>0</v>
      </c>
      <c r="CB80" s="70">
        <v>0</v>
      </c>
      <c r="CC80" s="70">
        <v>0</v>
      </c>
      <c r="CD80" s="70">
        <v>0</v>
      </c>
    </row>
    <row r="81" spans="1:82">
      <c r="A81" s="70" t="s">
        <v>1841</v>
      </c>
      <c r="B81" s="70">
        <v>316</v>
      </c>
      <c r="C81" s="70">
        <v>10</v>
      </c>
      <c r="D81" s="70">
        <v>19</v>
      </c>
      <c r="E81" s="70">
        <v>2013</v>
      </c>
      <c r="F81" s="70" t="s">
        <v>180</v>
      </c>
      <c r="G81" s="70" t="s">
        <v>1831</v>
      </c>
      <c r="H81" s="70" t="s">
        <v>1832</v>
      </c>
      <c r="I81" s="148"/>
      <c r="J81" s="71">
        <v>67.417009621483004</v>
      </c>
      <c r="K81" s="71">
        <v>0.7067654606690591</v>
      </c>
      <c r="L81" s="71">
        <v>1.4064882711751321</v>
      </c>
      <c r="M81" s="71">
        <v>21.932213867802648</v>
      </c>
      <c r="N81" s="71">
        <v>28.604066958561891</v>
      </c>
      <c r="O81" s="71">
        <v>15.879209777103549</v>
      </c>
      <c r="P81" s="71">
        <v>16.439742660349204</v>
      </c>
      <c r="Q81" s="71">
        <v>1.08018373699529</v>
      </c>
      <c r="R81" s="71">
        <v>0</v>
      </c>
      <c r="S81" s="71">
        <v>1.85849825121632</v>
      </c>
      <c r="T81" s="72"/>
      <c r="U81" s="71">
        <v>4814643</v>
      </c>
      <c r="V81" s="71">
        <v>295</v>
      </c>
      <c r="W81" s="71">
        <v>35</v>
      </c>
      <c r="X81" s="71">
        <v>3765</v>
      </c>
      <c r="Y81" s="71">
        <v>5511</v>
      </c>
      <c r="Z81" s="71">
        <v>8676</v>
      </c>
      <c r="AA81" s="71">
        <v>3291</v>
      </c>
      <c r="AB81" s="71">
        <v>13964</v>
      </c>
      <c r="AC81" s="71">
        <v>0</v>
      </c>
      <c r="AD81" s="71">
        <v>1.85849825121632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8.86</v>
      </c>
      <c r="BK81" s="71">
        <v>0</v>
      </c>
      <c r="BL81" s="71">
        <v>0</v>
      </c>
      <c r="BM81" s="71">
        <v>0</v>
      </c>
      <c r="BN81" s="72"/>
      <c r="BO81" s="71">
        <v>0</v>
      </c>
      <c r="BP81" s="71">
        <v>0</v>
      </c>
      <c r="BQ81" s="71">
        <v>1</v>
      </c>
      <c r="BR81" s="71">
        <v>0</v>
      </c>
      <c r="BS81" s="71">
        <v>0</v>
      </c>
      <c r="BT81" s="71">
        <v>0</v>
      </c>
      <c r="BU81"/>
      <c r="BV81" s="70">
        <v>8.86</v>
      </c>
      <c r="BW81" s="70">
        <v>0</v>
      </c>
      <c r="BX81" s="70">
        <v>0</v>
      </c>
      <c r="BY81" s="70">
        <v>0</v>
      </c>
      <c r="BZ81" s="70">
        <v>0</v>
      </c>
      <c r="CA81" s="70">
        <v>0</v>
      </c>
      <c r="CB81" s="70">
        <v>0</v>
      </c>
      <c r="CC81" s="70">
        <v>0</v>
      </c>
      <c r="CD81" s="70">
        <v>0</v>
      </c>
    </row>
    <row r="82" spans="1:82">
      <c r="A82" s="70" t="s">
        <v>1842</v>
      </c>
      <c r="B82" s="70">
        <v>317</v>
      </c>
      <c r="C82" s="70">
        <v>11</v>
      </c>
      <c r="D82" s="70">
        <v>19</v>
      </c>
      <c r="E82" s="70">
        <v>2014</v>
      </c>
      <c r="F82" s="70" t="s">
        <v>181</v>
      </c>
      <c r="G82" s="70" t="s">
        <v>1831</v>
      </c>
      <c r="H82" s="70" t="s">
        <v>1832</v>
      </c>
      <c r="I82" s="148"/>
      <c r="J82" s="71">
        <v>78.432697406908957</v>
      </c>
      <c r="K82" s="71">
        <v>0.92294386248584759</v>
      </c>
      <c r="L82" s="71">
        <v>5.8965618909527837</v>
      </c>
      <c r="M82" s="71">
        <v>25.83170976398149</v>
      </c>
      <c r="N82" s="71">
        <v>25.690722156947981</v>
      </c>
      <c r="O82" s="71">
        <v>15.181050332074918</v>
      </c>
      <c r="P82" s="71">
        <v>16.434810008816491</v>
      </c>
      <c r="Q82" s="71">
        <v>1.0263526055675101</v>
      </c>
      <c r="R82" s="71">
        <v>0</v>
      </c>
      <c r="S82" s="71">
        <v>2.215203141986223</v>
      </c>
      <c r="T82" s="72"/>
      <c r="U82" s="71">
        <v>5803795</v>
      </c>
      <c r="V82" s="71">
        <v>325</v>
      </c>
      <c r="W82" s="71">
        <v>133</v>
      </c>
      <c r="X82" s="71">
        <v>4136</v>
      </c>
      <c r="Y82" s="71">
        <v>5553</v>
      </c>
      <c r="Z82" s="71">
        <v>8736</v>
      </c>
      <c r="AA82" s="71">
        <v>3273</v>
      </c>
      <c r="AB82" s="71">
        <v>13829</v>
      </c>
      <c r="AC82" s="71">
        <v>0</v>
      </c>
      <c r="AD82" s="71">
        <v>2.215203141986223</v>
      </c>
      <c r="AE82" s="72"/>
      <c r="AF82" s="71"/>
      <c r="AG82" s="71"/>
      <c r="AH82" s="71"/>
      <c r="AI82" s="71"/>
      <c r="AJ82" s="71"/>
      <c r="AK82" s="71"/>
      <c r="AL82" s="71"/>
      <c r="AM82" s="71"/>
      <c r="AN82" s="71"/>
      <c r="AO82" s="71"/>
      <c r="AP82" s="71"/>
      <c r="AQ82" s="72"/>
      <c r="AR82" s="71">
        <v>270</v>
      </c>
      <c r="AS82" s="71">
        <v>93</v>
      </c>
      <c r="AT82" s="71">
        <v>0</v>
      </c>
      <c r="AU82" s="71">
        <v>0</v>
      </c>
      <c r="AV82" s="71">
        <v>0</v>
      </c>
      <c r="AW82" s="71">
        <v>0</v>
      </c>
      <c r="AX82" s="71"/>
      <c r="AY82" s="72"/>
      <c r="AZ82" s="71">
        <v>1238.135</v>
      </c>
      <c r="BA82" s="71">
        <v>4859.18</v>
      </c>
      <c r="BB82" s="71">
        <v>0</v>
      </c>
      <c r="BC82" s="71">
        <v>0</v>
      </c>
      <c r="BD82" s="71">
        <v>0</v>
      </c>
      <c r="BE82" s="71">
        <v>0</v>
      </c>
      <c r="BF82" s="71"/>
      <c r="BG82" s="72"/>
      <c r="BH82" s="71">
        <v>0</v>
      </c>
      <c r="BI82" s="71">
        <v>0</v>
      </c>
      <c r="BJ82" s="71">
        <v>8.86</v>
      </c>
      <c r="BK82" s="71">
        <v>0</v>
      </c>
      <c r="BL82" s="71">
        <v>0</v>
      </c>
      <c r="BM82" s="71">
        <v>0</v>
      </c>
      <c r="BN82" s="72"/>
      <c r="BO82" s="71">
        <v>0</v>
      </c>
      <c r="BP82" s="71">
        <v>0</v>
      </c>
      <c r="BQ82" s="71">
        <v>1</v>
      </c>
      <c r="BR82" s="71">
        <v>0</v>
      </c>
      <c r="BS82" s="71">
        <v>0</v>
      </c>
      <c r="BT82" s="71">
        <v>0</v>
      </c>
      <c r="BU82"/>
      <c r="BV82" s="70">
        <v>8.86</v>
      </c>
      <c r="BW82" s="70">
        <v>0</v>
      </c>
      <c r="BX82" s="70">
        <v>0</v>
      </c>
      <c r="BY82" s="70">
        <v>0</v>
      </c>
      <c r="BZ82" s="70">
        <v>0</v>
      </c>
      <c r="CA82" s="70">
        <v>0</v>
      </c>
      <c r="CB82" s="70">
        <v>0</v>
      </c>
      <c r="CC82" s="70">
        <v>0</v>
      </c>
      <c r="CD82" s="70">
        <v>0</v>
      </c>
    </row>
    <row r="83" spans="1:82">
      <c r="A83" s="70" t="s">
        <v>1843</v>
      </c>
      <c r="B83" s="70">
        <v>318</v>
      </c>
      <c r="C83" s="70">
        <v>12</v>
      </c>
      <c r="D83" s="70">
        <v>19</v>
      </c>
      <c r="E83" s="70">
        <v>2015</v>
      </c>
      <c r="F83" s="70" t="s">
        <v>182</v>
      </c>
      <c r="G83" s="1064" t="s">
        <v>1831</v>
      </c>
      <c r="H83" s="70" t="s">
        <v>1832</v>
      </c>
      <c r="I83" s="148"/>
      <c r="J83" s="71">
        <v>88.294677911136475</v>
      </c>
      <c r="K83" s="71">
        <v>0.82379959320224616</v>
      </c>
      <c r="L83" s="71">
        <v>5.694499127348462</v>
      </c>
      <c r="M83" s="71">
        <v>23.51940169144423</v>
      </c>
      <c r="N83" s="71">
        <v>22.72594654676853</v>
      </c>
      <c r="O83" s="71">
        <v>15.103468360578319</v>
      </c>
      <c r="P83" s="71">
        <v>16.29201028684929</v>
      </c>
      <c r="Q83" s="71">
        <v>0.99158266801306605</v>
      </c>
      <c r="R83" s="71">
        <v>0</v>
      </c>
      <c r="S83" s="71">
        <v>2.6045608896389649</v>
      </c>
      <c r="T83" s="72"/>
      <c r="U83" s="71">
        <v>6712527</v>
      </c>
      <c r="V83" s="71">
        <v>325</v>
      </c>
      <c r="W83" s="71">
        <v>133</v>
      </c>
      <c r="X83" s="71">
        <v>4136</v>
      </c>
      <c r="Y83" s="71">
        <v>5530</v>
      </c>
      <c r="Z83" s="71">
        <v>8775</v>
      </c>
      <c r="AA83" s="71">
        <v>3242</v>
      </c>
      <c r="AB83" s="71">
        <v>13648</v>
      </c>
      <c r="AC83" s="71">
        <v>0</v>
      </c>
      <c r="AD83" s="71">
        <v>2.6045608896389649</v>
      </c>
      <c r="AE83" s="72"/>
      <c r="AF83" s="71">
        <v>78731933.076383322</v>
      </c>
      <c r="AG83" s="71">
        <v>557592.33019209432</v>
      </c>
      <c r="AH83" s="71">
        <v>1042602.047557621</v>
      </c>
      <c r="AI83" s="71">
        <v>25280785.4428262</v>
      </c>
      <c r="AJ83" s="71">
        <v>30572543.86083382</v>
      </c>
      <c r="AK83" s="71">
        <v>0</v>
      </c>
      <c r="AL83" s="71">
        <v>0</v>
      </c>
      <c r="AM83" s="71">
        <v>1870401.1487932589</v>
      </c>
      <c r="AN83" s="71">
        <v>0</v>
      </c>
      <c r="AO83" s="71">
        <v>0</v>
      </c>
      <c r="AP83" s="71">
        <v>138055857.90658629</v>
      </c>
      <c r="AQ83" s="72"/>
      <c r="AR83" s="71">
        <v>291</v>
      </c>
      <c r="AS83" s="71">
        <v>159</v>
      </c>
      <c r="AT83" s="71">
        <v>0</v>
      </c>
      <c r="AU83" s="71">
        <v>0</v>
      </c>
      <c r="AV83" s="71">
        <v>0</v>
      </c>
      <c r="AW83" s="71">
        <v>0</v>
      </c>
      <c r="AX83" s="71"/>
      <c r="AY83" s="72"/>
      <c r="AZ83" s="71">
        <v>1364.9190000000001</v>
      </c>
      <c r="BA83" s="71">
        <v>8703.98</v>
      </c>
      <c r="BB83" s="71">
        <v>0</v>
      </c>
      <c r="BC83" s="71">
        <v>0</v>
      </c>
      <c r="BD83" s="71">
        <v>0</v>
      </c>
      <c r="BE83" s="71">
        <v>0</v>
      </c>
      <c r="BF83" s="71"/>
      <c r="BG83" s="72"/>
      <c r="BH83" s="71">
        <v>0</v>
      </c>
      <c r="BI83" s="71">
        <v>0</v>
      </c>
      <c r="BJ83" s="71">
        <v>8.8219999999999992</v>
      </c>
      <c r="BK83" s="71">
        <v>0</v>
      </c>
      <c r="BL83" s="71">
        <v>0</v>
      </c>
      <c r="BM83" s="71">
        <v>0</v>
      </c>
      <c r="BN83" s="72"/>
      <c r="BO83" s="71">
        <v>0</v>
      </c>
      <c r="BP83" s="71">
        <v>0</v>
      </c>
      <c r="BQ83" s="71">
        <v>1</v>
      </c>
      <c r="BR83" s="71">
        <v>0</v>
      </c>
      <c r="BS83" s="71">
        <v>0</v>
      </c>
      <c r="BT83" s="71">
        <v>0</v>
      </c>
      <c r="BU83"/>
      <c r="BV83" s="70">
        <v>8.8219999999999992</v>
      </c>
      <c r="BW83" s="70">
        <v>0</v>
      </c>
      <c r="BX83" s="70">
        <v>0</v>
      </c>
      <c r="BY83" s="70">
        <v>0</v>
      </c>
      <c r="BZ83" s="70">
        <v>0</v>
      </c>
      <c r="CA83" s="70">
        <v>0</v>
      </c>
      <c r="CB83" s="70">
        <v>0</v>
      </c>
      <c r="CC83" s="70">
        <v>0</v>
      </c>
      <c r="CD83" s="70">
        <v>0</v>
      </c>
    </row>
    <row r="84" spans="1:82">
      <c r="A84" s="70" t="s">
        <v>1844</v>
      </c>
      <c r="B84" s="70">
        <v>319</v>
      </c>
      <c r="C84" s="70">
        <v>13</v>
      </c>
      <c r="D84" s="70">
        <v>19</v>
      </c>
      <c r="E84" s="70">
        <v>2016</v>
      </c>
      <c r="F84" s="70" t="s">
        <v>155</v>
      </c>
      <c r="G84" s="1064" t="s">
        <v>1831</v>
      </c>
      <c r="H84" s="70" t="s">
        <v>1832</v>
      </c>
      <c r="I84" s="148"/>
      <c r="J84" s="71">
        <v>77.484321610269504</v>
      </c>
      <c r="K84" s="71">
        <v>0.78146807704690213</v>
      </c>
      <c r="L84" s="71">
        <v>6.1436892347177858</v>
      </c>
      <c r="M84" s="71">
        <v>16.74404601796634</v>
      </c>
      <c r="N84" s="71">
        <v>19.185119978933756</v>
      </c>
      <c r="O84" s="71">
        <v>14.994872512160409</v>
      </c>
      <c r="P84" s="71">
        <v>15.703389290884243</v>
      </c>
      <c r="Q84" s="71">
        <v>0.96419781219817913</v>
      </c>
      <c r="R84" s="71">
        <v>0</v>
      </c>
      <c r="S84" s="71">
        <v>2.5598948116350622</v>
      </c>
      <c r="T84" s="72"/>
      <c r="U84" s="71">
        <v>6952023</v>
      </c>
      <c r="V84" s="71">
        <v>325</v>
      </c>
      <c r="W84" s="71">
        <v>133</v>
      </c>
      <c r="X84" s="71">
        <v>4136</v>
      </c>
      <c r="Y84" s="71">
        <v>5588</v>
      </c>
      <c r="Z84" s="71">
        <v>8819</v>
      </c>
      <c r="AA84" s="71">
        <v>3232</v>
      </c>
      <c r="AB84" s="71">
        <v>13651</v>
      </c>
      <c r="AC84" s="71">
        <v>0</v>
      </c>
      <c r="AD84" s="71">
        <v>2.5598948116350622</v>
      </c>
      <c r="AE84" s="72"/>
      <c r="AF84" s="71">
        <v>76818182.92913872</v>
      </c>
      <c r="AG84" s="71">
        <v>555857.46244587528</v>
      </c>
      <c r="AH84" s="71">
        <v>970016.90165651403</v>
      </c>
      <c r="AI84" s="71">
        <v>24355696.88068188</v>
      </c>
      <c r="AJ84" s="71">
        <v>32970144.77215483</v>
      </c>
      <c r="AK84" s="71">
        <v>0</v>
      </c>
      <c r="AL84" s="71">
        <v>0</v>
      </c>
      <c r="AM84" s="71">
        <v>1872265.723792661</v>
      </c>
      <c r="AN84" s="71">
        <v>0</v>
      </c>
      <c r="AO84" s="71">
        <v>0</v>
      </c>
      <c r="AP84" s="71">
        <v>137542164.6698705</v>
      </c>
      <c r="AQ84" s="72"/>
      <c r="AR84" s="71">
        <v>306</v>
      </c>
      <c r="AS84" s="71">
        <v>191</v>
      </c>
      <c r="AT84" s="71">
        <v>0</v>
      </c>
      <c r="AU84" s="71">
        <v>0</v>
      </c>
      <c r="AV84" s="71">
        <v>0</v>
      </c>
      <c r="AW84" s="71">
        <v>0</v>
      </c>
      <c r="AX84" s="71"/>
      <c r="AY84" s="72"/>
      <c r="AZ84" s="71">
        <v>1440.8789999999999</v>
      </c>
      <c r="BA84" s="71">
        <v>10054.879999999999</v>
      </c>
      <c r="BB84" s="71">
        <v>0</v>
      </c>
      <c r="BC84" s="71">
        <v>0</v>
      </c>
      <c r="BD84" s="71">
        <v>0</v>
      </c>
      <c r="BE84" s="71">
        <v>0</v>
      </c>
      <c r="BF84" s="71"/>
      <c r="BG84" s="72"/>
      <c r="BH84" s="71">
        <v>0</v>
      </c>
      <c r="BI84" s="71">
        <v>0</v>
      </c>
      <c r="BJ84" s="71">
        <v>8.6389999999999993</v>
      </c>
      <c r="BK84" s="71">
        <v>0</v>
      </c>
      <c r="BL84" s="71">
        <v>0</v>
      </c>
      <c r="BM84" s="71">
        <v>0</v>
      </c>
      <c r="BN84" s="72"/>
      <c r="BO84" s="71">
        <v>0</v>
      </c>
      <c r="BP84" s="71">
        <v>0</v>
      </c>
      <c r="BQ84" s="71">
        <v>1</v>
      </c>
      <c r="BR84" s="71">
        <v>0</v>
      </c>
      <c r="BS84" s="71">
        <v>0</v>
      </c>
      <c r="BT84" s="71">
        <v>0</v>
      </c>
      <c r="BU84"/>
      <c r="BV84" s="70">
        <v>8.6389999999999993</v>
      </c>
      <c r="BW84" s="70">
        <v>0</v>
      </c>
      <c r="BX84" s="70">
        <v>0</v>
      </c>
      <c r="BY84" s="70">
        <v>0</v>
      </c>
      <c r="BZ84" s="70">
        <v>0</v>
      </c>
      <c r="CA84" s="70">
        <v>0</v>
      </c>
      <c r="CB84" s="70">
        <v>0</v>
      </c>
      <c r="CC84" s="70">
        <v>0</v>
      </c>
      <c r="CD84" s="70">
        <v>0</v>
      </c>
    </row>
    <row r="85" spans="1:82">
      <c r="A85" s="70" t="s">
        <v>1845</v>
      </c>
      <c r="B85" s="70">
        <v>320</v>
      </c>
      <c r="C85" s="70">
        <v>14</v>
      </c>
      <c r="D85" s="70">
        <v>19</v>
      </c>
      <c r="E85" s="70">
        <v>2017</v>
      </c>
      <c r="F85" s="70" t="s">
        <v>156</v>
      </c>
      <c r="G85" s="70" t="s">
        <v>1831</v>
      </c>
      <c r="H85" s="70" t="s">
        <v>1832</v>
      </c>
      <c r="I85" s="148"/>
      <c r="J85" s="71">
        <v>104.54312538135792</v>
      </c>
      <c r="K85" s="71">
        <v>0.79192368861901208</v>
      </c>
      <c r="L85" s="71">
        <v>5.8076351052951569</v>
      </c>
      <c r="M85" s="71">
        <v>16.938025342913289</v>
      </c>
      <c r="N85" s="71">
        <v>19.151945821805054</v>
      </c>
      <c r="O85" s="71">
        <v>14.807058519426926</v>
      </c>
      <c r="P85" s="71">
        <v>15.772891955499995</v>
      </c>
      <c r="Q85" s="71">
        <v>0.92850749011226297</v>
      </c>
      <c r="R85" s="71">
        <v>0</v>
      </c>
      <c r="S85" s="71">
        <v>2.1057907774183144</v>
      </c>
      <c r="T85" s="72"/>
      <c r="U85" s="71">
        <v>9412781</v>
      </c>
      <c r="V85" s="71">
        <v>325</v>
      </c>
      <c r="W85" s="71">
        <v>133</v>
      </c>
      <c r="X85" s="71">
        <v>4136</v>
      </c>
      <c r="Y85" s="71">
        <v>5596</v>
      </c>
      <c r="Z85" s="71">
        <v>8853</v>
      </c>
      <c r="AA85" s="71">
        <v>3267</v>
      </c>
      <c r="AB85" s="71">
        <v>13594</v>
      </c>
      <c r="AC85" s="71">
        <v>0</v>
      </c>
      <c r="AD85" s="71">
        <v>2.105790777418314</v>
      </c>
      <c r="AE85" s="72"/>
      <c r="AF85" s="71">
        <v>107116896.6473667</v>
      </c>
      <c r="AG85" s="71">
        <v>566404.59165533818</v>
      </c>
      <c r="AH85" s="71">
        <v>1212015.609737437</v>
      </c>
      <c r="AI85" s="71">
        <v>25315039.182292812</v>
      </c>
      <c r="AJ85" s="71">
        <v>31160011.237097971</v>
      </c>
      <c r="AK85" s="71">
        <v>0</v>
      </c>
      <c r="AL85" s="71">
        <v>0</v>
      </c>
      <c r="AM85" s="71">
        <v>1867365.3962927831</v>
      </c>
      <c r="AN85" s="71">
        <v>0</v>
      </c>
      <c r="AO85" s="71">
        <v>0</v>
      </c>
      <c r="AP85" s="71">
        <v>167237732.66444305</v>
      </c>
      <c r="AQ85" s="72"/>
      <c r="AR85" s="71">
        <v>325</v>
      </c>
      <c r="AS85" s="71">
        <v>211</v>
      </c>
      <c r="AT85" s="71">
        <v>0</v>
      </c>
      <c r="AU85" s="71">
        <v>0</v>
      </c>
      <c r="AV85" s="71">
        <v>0</v>
      </c>
      <c r="AW85" s="71">
        <v>0</v>
      </c>
      <c r="AX85" s="71"/>
      <c r="AY85" s="72"/>
      <c r="AZ85" s="71">
        <v>1559.079</v>
      </c>
      <c r="BA85" s="71">
        <v>10796.98</v>
      </c>
      <c r="BB85" s="71">
        <v>0</v>
      </c>
      <c r="BC85" s="71">
        <v>0</v>
      </c>
      <c r="BD85" s="71">
        <v>0</v>
      </c>
      <c r="BE85" s="71">
        <v>0</v>
      </c>
      <c r="BF85" s="71"/>
      <c r="BG85" s="72"/>
      <c r="BH85" s="71">
        <v>0</v>
      </c>
      <c r="BI85" s="71">
        <v>0</v>
      </c>
      <c r="BJ85" s="71">
        <v>7.2830000000000004</v>
      </c>
      <c r="BK85" s="71">
        <v>0</v>
      </c>
      <c r="BL85" s="71">
        <v>0</v>
      </c>
      <c r="BM85" s="71">
        <v>0</v>
      </c>
      <c r="BN85" s="72"/>
      <c r="BO85" s="71">
        <v>0</v>
      </c>
      <c r="BP85" s="71">
        <v>0</v>
      </c>
      <c r="BQ85" s="71">
        <v>1</v>
      </c>
      <c r="BR85" s="71">
        <v>0</v>
      </c>
      <c r="BS85" s="71">
        <v>0</v>
      </c>
      <c r="BT85" s="71">
        <v>0</v>
      </c>
      <c r="BU85"/>
      <c r="BV85" s="70">
        <v>7.2830000000000004</v>
      </c>
      <c r="BW85" s="70">
        <v>0</v>
      </c>
      <c r="BX85" s="70">
        <v>0</v>
      </c>
      <c r="BY85" s="70">
        <v>0</v>
      </c>
      <c r="BZ85" s="70">
        <v>0</v>
      </c>
      <c r="CA85" s="70">
        <v>0</v>
      </c>
      <c r="CB85" s="70">
        <v>0</v>
      </c>
      <c r="CC85" s="70">
        <v>0</v>
      </c>
      <c r="CD85" s="70">
        <v>0</v>
      </c>
    </row>
    <row r="86" spans="1:82">
      <c r="A86" s="70" t="s">
        <v>1846</v>
      </c>
      <c r="B86" s="70">
        <v>321</v>
      </c>
      <c r="C86" s="70">
        <v>15</v>
      </c>
      <c r="D86" s="70">
        <v>19</v>
      </c>
      <c r="E86" s="70">
        <v>2018</v>
      </c>
      <c r="F86" s="70" t="s">
        <v>183</v>
      </c>
      <c r="G86" s="70" t="s">
        <v>1831</v>
      </c>
      <c r="H86" s="70" t="s">
        <v>1832</v>
      </c>
      <c r="I86" s="148"/>
      <c r="J86" s="71">
        <v>112.3156050161753</v>
      </c>
      <c r="K86" s="71">
        <v>0.75025179599057179</v>
      </c>
      <c r="L86" s="71">
        <v>5.3052123777443168</v>
      </c>
      <c r="M86" s="71">
        <v>16.755984236855287</v>
      </c>
      <c r="N86" s="71">
        <v>18.579112029242616</v>
      </c>
      <c r="O86" s="71">
        <v>14.537071822835882</v>
      </c>
      <c r="P86" s="71">
        <v>15.716262433706703</v>
      </c>
      <c r="Q86" s="71">
        <v>0.85906381563522005</v>
      </c>
      <c r="R86" s="71">
        <v>0</v>
      </c>
      <c r="S86" s="71">
        <v>1.7622995849819461</v>
      </c>
      <c r="T86" s="72"/>
      <c r="U86" s="71">
        <v>10869775</v>
      </c>
      <c r="V86" s="71">
        <v>325</v>
      </c>
      <c r="W86" s="71">
        <v>133</v>
      </c>
      <c r="X86" s="71">
        <v>4136</v>
      </c>
      <c r="Y86" s="71">
        <v>5651</v>
      </c>
      <c r="Z86" s="71">
        <v>8858</v>
      </c>
      <c r="AA86" s="71">
        <v>3288</v>
      </c>
      <c r="AB86" s="71">
        <v>13554</v>
      </c>
      <c r="AC86" s="71">
        <v>0</v>
      </c>
      <c r="AD86" s="71">
        <v>1.7622995849819461</v>
      </c>
      <c r="AE86" s="72"/>
      <c r="AF86" s="71">
        <v>121159932.2978778</v>
      </c>
      <c r="AG86" s="71">
        <v>505030.48835820542</v>
      </c>
      <c r="AH86" s="71">
        <v>1116585.254069342</v>
      </c>
      <c r="AI86" s="71">
        <v>24043181.899543758</v>
      </c>
      <c r="AJ86" s="71">
        <v>30226538.024163801</v>
      </c>
      <c r="AK86" s="71">
        <v>0</v>
      </c>
      <c r="AL86" s="71">
        <v>0</v>
      </c>
      <c r="AM86" s="71">
        <v>1865723.1545856891</v>
      </c>
      <c r="AN86" s="71">
        <v>0</v>
      </c>
      <c r="AO86" s="71">
        <v>0</v>
      </c>
      <c r="AP86" s="71">
        <v>178916991.11859861</v>
      </c>
      <c r="AQ86" s="72"/>
      <c r="AR86" s="71">
        <v>352</v>
      </c>
      <c r="AS86" s="71">
        <v>229</v>
      </c>
      <c r="AT86" s="71">
        <v>0</v>
      </c>
      <c r="AU86" s="71">
        <v>0</v>
      </c>
      <c r="AV86" s="71">
        <v>0</v>
      </c>
      <c r="AW86" s="71">
        <v>0</v>
      </c>
      <c r="AX86" s="71"/>
      <c r="AY86" s="72"/>
      <c r="AZ86" s="71">
        <v>1698.5389999999995</v>
      </c>
      <c r="BA86" s="71">
        <v>11506.18</v>
      </c>
      <c r="BB86" s="71">
        <v>0</v>
      </c>
      <c r="BC86" s="71">
        <v>0</v>
      </c>
      <c r="BD86" s="71">
        <v>0</v>
      </c>
      <c r="BE86" s="71">
        <v>0</v>
      </c>
      <c r="BF86" s="71"/>
      <c r="BG86" s="72"/>
      <c r="BH86" s="71">
        <v>0</v>
      </c>
      <c r="BI86" s="71">
        <v>0</v>
      </c>
      <c r="BJ86" s="71">
        <v>7.2380000000000004</v>
      </c>
      <c r="BK86" s="71">
        <v>0</v>
      </c>
      <c r="BL86" s="71">
        <v>0</v>
      </c>
      <c r="BM86" s="71">
        <v>0</v>
      </c>
      <c r="BN86" s="72"/>
      <c r="BO86" s="71">
        <v>0</v>
      </c>
      <c r="BP86" s="71">
        <v>0</v>
      </c>
      <c r="BQ86" s="71">
        <v>1</v>
      </c>
      <c r="BR86" s="71">
        <v>0</v>
      </c>
      <c r="BS86" s="71">
        <v>0</v>
      </c>
      <c r="BT86" s="71">
        <v>0</v>
      </c>
      <c r="BU86"/>
      <c r="BV86" s="70">
        <v>7.2380000000000004</v>
      </c>
      <c r="BW86" s="70">
        <v>0</v>
      </c>
      <c r="BX86" s="70">
        <v>0</v>
      </c>
      <c r="BY86" s="70">
        <v>0</v>
      </c>
      <c r="BZ86" s="70">
        <v>0</v>
      </c>
      <c r="CA86" s="70">
        <v>0</v>
      </c>
      <c r="CB86" s="70">
        <v>0</v>
      </c>
      <c r="CC86" s="70">
        <v>0</v>
      </c>
      <c r="CD86" s="70">
        <v>0</v>
      </c>
    </row>
    <row r="87" spans="1:82">
      <c r="A87" s="70" t="s">
        <v>1847</v>
      </c>
      <c r="B87" s="70">
        <v>322</v>
      </c>
      <c r="C87" s="70">
        <v>16</v>
      </c>
      <c r="D87" s="70">
        <v>19</v>
      </c>
      <c r="E87" s="70">
        <v>2019</v>
      </c>
      <c r="F87" s="70" t="s">
        <v>158</v>
      </c>
      <c r="G87" s="70" t="s">
        <v>1831</v>
      </c>
      <c r="H87" s="70" t="s">
        <v>1832</v>
      </c>
      <c r="I87" s="148"/>
      <c r="J87" s="71">
        <v>129.17608621237463</v>
      </c>
      <c r="K87" s="71">
        <v>0.64137655767627366</v>
      </c>
      <c r="L87" s="71">
        <v>5.2227203243898206</v>
      </c>
      <c r="M87" s="71">
        <v>14.15060783592144</v>
      </c>
      <c r="N87" s="71">
        <v>14.707028904901657</v>
      </c>
      <c r="O87" s="71">
        <v>14.209341484314308</v>
      </c>
      <c r="P87" s="71">
        <v>15.757731999383692</v>
      </c>
      <c r="Q87" s="71">
        <v>0.82950877111010402</v>
      </c>
      <c r="R87" s="71">
        <v>0</v>
      </c>
      <c r="S87" s="71">
        <v>2.0300077346130854</v>
      </c>
      <c r="T87" s="72"/>
      <c r="U87" s="71">
        <v>15262396</v>
      </c>
      <c r="V87" s="71">
        <v>325</v>
      </c>
      <c r="W87" s="71">
        <v>133</v>
      </c>
      <c r="X87" s="71">
        <v>4136</v>
      </c>
      <c r="Y87" s="71">
        <v>5688</v>
      </c>
      <c r="Z87" s="71">
        <v>8896</v>
      </c>
      <c r="AA87" s="71">
        <v>3272</v>
      </c>
      <c r="AB87" s="71">
        <v>13442</v>
      </c>
      <c r="AC87" s="71">
        <v>0</v>
      </c>
      <c r="AD87" s="71">
        <v>2.0300077346130849</v>
      </c>
      <c r="AE87" s="72"/>
      <c r="AF87" s="71">
        <v>167143021.41863999</v>
      </c>
      <c r="AG87" s="71">
        <v>490761.85165059392</v>
      </c>
      <c r="AH87" s="71">
        <v>1227485.5632651399</v>
      </c>
      <c r="AI87" s="71">
        <v>25382813.180901531</v>
      </c>
      <c r="AJ87" s="71">
        <v>28189916.307057709</v>
      </c>
      <c r="AK87" s="71">
        <v>0</v>
      </c>
      <c r="AL87" s="71">
        <v>0</v>
      </c>
      <c r="AM87" s="71">
        <v>1830699.2086781776</v>
      </c>
      <c r="AN87" s="71">
        <v>0</v>
      </c>
      <c r="AO87" s="71">
        <v>0</v>
      </c>
      <c r="AP87" s="71">
        <v>224264697.53019315</v>
      </c>
      <c r="AQ87" s="72"/>
      <c r="AR87" s="71">
        <v>372</v>
      </c>
      <c r="AS87" s="71">
        <v>259</v>
      </c>
      <c r="AT87" s="71">
        <v>0</v>
      </c>
      <c r="AU87" s="71">
        <v>0</v>
      </c>
      <c r="AV87" s="71">
        <v>0</v>
      </c>
      <c r="AW87" s="71">
        <v>0</v>
      </c>
      <c r="AX87" s="71"/>
      <c r="AY87" s="72"/>
      <c r="AZ87" s="71">
        <v>1803.918999999999</v>
      </c>
      <c r="BA87" s="71">
        <v>12748.88</v>
      </c>
      <c r="BB87" s="71">
        <v>0</v>
      </c>
      <c r="BC87" s="71">
        <v>0</v>
      </c>
      <c r="BD87" s="71">
        <v>0</v>
      </c>
      <c r="BE87" s="71">
        <v>0</v>
      </c>
      <c r="BF87" s="71"/>
      <c r="BG87" s="72"/>
      <c r="BH87" s="71">
        <v>0</v>
      </c>
      <c r="BI87" s="71">
        <v>0</v>
      </c>
      <c r="BJ87" s="71">
        <v>7.0330000000000004</v>
      </c>
      <c r="BK87" s="71">
        <v>0</v>
      </c>
      <c r="BL87" s="71">
        <v>0</v>
      </c>
      <c r="BM87" s="71">
        <v>0</v>
      </c>
      <c r="BN87" s="72"/>
      <c r="BO87" s="71">
        <v>0</v>
      </c>
      <c r="BP87" s="71">
        <v>0</v>
      </c>
      <c r="BQ87" s="71">
        <v>1</v>
      </c>
      <c r="BR87" s="71">
        <v>0</v>
      </c>
      <c r="BS87" s="71">
        <v>0</v>
      </c>
      <c r="BT87" s="71">
        <v>0</v>
      </c>
      <c r="BU87"/>
      <c r="BV87" s="70">
        <v>7.0330000000000004</v>
      </c>
      <c r="BW87" s="70">
        <v>0</v>
      </c>
      <c r="BX87" s="70">
        <v>0</v>
      </c>
      <c r="BY87" s="70">
        <v>0</v>
      </c>
      <c r="BZ87" s="70">
        <v>0</v>
      </c>
      <c r="CA87" s="70">
        <v>0</v>
      </c>
      <c r="CB87" s="70">
        <v>0</v>
      </c>
      <c r="CC87" s="70">
        <v>0</v>
      </c>
      <c r="CD87" s="70">
        <v>0</v>
      </c>
    </row>
    <row r="88" spans="1:82">
      <c r="A88" s="70" t="s">
        <v>1848</v>
      </c>
      <c r="B88" s="70">
        <v>323</v>
      </c>
      <c r="C88" s="70">
        <v>17</v>
      </c>
      <c r="D88" s="70">
        <v>19</v>
      </c>
      <c r="E88" s="70">
        <v>2020</v>
      </c>
      <c r="F88" s="70" t="s">
        <v>159</v>
      </c>
      <c r="G88" s="70" t="s">
        <v>1831</v>
      </c>
      <c r="H88" s="70" t="s">
        <v>1832</v>
      </c>
      <c r="I88" s="148"/>
      <c r="J88" s="71">
        <v>162.37825841961191</v>
      </c>
      <c r="K88" s="71">
        <v>1.21073186337799</v>
      </c>
      <c r="L88" s="71">
        <v>5.4062940305521554</v>
      </c>
      <c r="M88" s="71">
        <v>16.244728102824084</v>
      </c>
      <c r="N88" s="71">
        <v>21.810016760291422</v>
      </c>
      <c r="O88" s="71">
        <v>12.502570707729253</v>
      </c>
      <c r="P88" s="71">
        <v>14.807175843495143</v>
      </c>
      <c r="Q88" s="71">
        <v>0.787302539545777</v>
      </c>
      <c r="R88" s="71">
        <v>0</v>
      </c>
      <c r="S88" s="71">
        <v>2.0017564729099719</v>
      </c>
      <c r="T88" s="72"/>
      <c r="U88" s="71">
        <v>15332124</v>
      </c>
      <c r="V88" s="71">
        <v>486</v>
      </c>
      <c r="W88" s="71">
        <v>133</v>
      </c>
      <c r="X88" s="71">
        <v>4087</v>
      </c>
      <c r="Y88" s="71">
        <v>5769</v>
      </c>
      <c r="Z88" s="71">
        <v>8934</v>
      </c>
      <c r="AA88" s="71">
        <v>3268</v>
      </c>
      <c r="AB88" s="71">
        <v>13353</v>
      </c>
      <c r="AC88" s="71">
        <v>0</v>
      </c>
      <c r="AD88" s="71">
        <v>2.0017564729099719</v>
      </c>
      <c r="AE88" s="72"/>
      <c r="AF88" s="71">
        <v>161887228.1210129</v>
      </c>
      <c r="AG88" s="71">
        <v>778913.53353003645</v>
      </c>
      <c r="AH88" s="71">
        <v>1353033.2794697308</v>
      </c>
      <c r="AI88" s="71">
        <v>22409520.435238183</v>
      </c>
      <c r="AJ88" s="71">
        <v>36117694.218854837</v>
      </c>
      <c r="AK88" s="71"/>
      <c r="AL88" s="71"/>
      <c r="AM88" s="71">
        <v>1742714.8549242455</v>
      </c>
      <c r="AN88" s="71"/>
      <c r="AO88" s="71"/>
      <c r="AP88" s="71">
        <v>224289104.44302991</v>
      </c>
      <c r="AQ88" s="72"/>
      <c r="AR88" s="71">
        <v>395</v>
      </c>
      <c r="AS88" s="71">
        <v>292</v>
      </c>
      <c r="AT88" s="71">
        <v>0</v>
      </c>
      <c r="AU88" s="71">
        <v>0</v>
      </c>
      <c r="AV88" s="71">
        <v>0</v>
      </c>
      <c r="AW88" s="71">
        <v>0</v>
      </c>
      <c r="AX88" s="71"/>
      <c r="AY88" s="72"/>
      <c r="AZ88" s="71">
        <v>1941.5489999999991</v>
      </c>
      <c r="BA88" s="71">
        <v>15069.28000000001</v>
      </c>
      <c r="BB88" s="71">
        <v>0</v>
      </c>
      <c r="BC88" s="71">
        <v>0</v>
      </c>
      <c r="BD88" s="71">
        <v>0</v>
      </c>
      <c r="BE88" s="71">
        <v>0</v>
      </c>
      <c r="BF88" s="71"/>
      <c r="BG88" s="72"/>
      <c r="BH88" s="71">
        <v>0</v>
      </c>
      <c r="BI88" s="71">
        <v>0</v>
      </c>
      <c r="BJ88" s="71">
        <v>5.49</v>
      </c>
      <c r="BK88" s="71">
        <v>0</v>
      </c>
      <c r="BL88" s="71">
        <v>0</v>
      </c>
      <c r="BM88" s="71">
        <v>0</v>
      </c>
      <c r="BN88" s="72"/>
      <c r="BO88" s="71">
        <v>0</v>
      </c>
      <c r="BP88" s="71">
        <v>0</v>
      </c>
      <c r="BQ88" s="71">
        <v>1</v>
      </c>
      <c r="BR88" s="71">
        <v>0</v>
      </c>
      <c r="BS88" s="71">
        <v>0</v>
      </c>
      <c r="BT88" s="71">
        <v>0</v>
      </c>
      <c r="BU88"/>
      <c r="BV88" s="70">
        <v>5.49</v>
      </c>
      <c r="BW88" s="70">
        <v>0</v>
      </c>
      <c r="BX88" s="70">
        <v>0</v>
      </c>
      <c r="BY88" s="70">
        <v>0</v>
      </c>
      <c r="BZ88" s="70">
        <v>0</v>
      </c>
      <c r="CA88" s="70">
        <v>0</v>
      </c>
      <c r="CB88" s="70">
        <v>0</v>
      </c>
      <c r="CC88" s="70">
        <v>0</v>
      </c>
      <c r="CD88" s="70">
        <v>0</v>
      </c>
    </row>
    <row r="89" spans="1:82">
      <c r="A89" s="70" t="s">
        <v>1849</v>
      </c>
      <c r="B89" s="70">
        <v>323</v>
      </c>
      <c r="C89" s="70">
        <v>18</v>
      </c>
      <c r="D89" s="70">
        <v>19</v>
      </c>
      <c r="E89" s="70">
        <v>2021</v>
      </c>
      <c r="F89" s="70" t="s">
        <v>160</v>
      </c>
      <c r="G89" s="70" t="s">
        <v>1831</v>
      </c>
      <c r="H89" s="70" t="s">
        <v>1832</v>
      </c>
      <c r="I89" s="148"/>
      <c r="J89" s="71">
        <v>154.92050084512243</v>
      </c>
      <c r="K89" s="71">
        <v>1.1998672979253984</v>
      </c>
      <c r="L89" s="71">
        <v>5.5621618601947755</v>
      </c>
      <c r="M89" s="71">
        <v>17.334758928707767</v>
      </c>
      <c r="N89" s="71">
        <v>19.482625066080473</v>
      </c>
      <c r="O89" s="71">
        <v>12.078638674829845</v>
      </c>
      <c r="P89" s="71">
        <v>15.129361839700593</v>
      </c>
      <c r="Q89" s="71">
        <v>0.76866626888724499</v>
      </c>
      <c r="R89" s="71">
        <v>0</v>
      </c>
      <c r="S89" s="71">
        <v>2.169665850866378</v>
      </c>
      <c r="T89" s="72"/>
      <c r="U89" s="71">
        <v>17184902</v>
      </c>
      <c r="V89" s="71">
        <v>486</v>
      </c>
      <c r="W89" s="71">
        <v>133</v>
      </c>
      <c r="X89" s="71">
        <v>4087</v>
      </c>
      <c r="Y89" s="71">
        <v>5742</v>
      </c>
      <c r="Z89" s="71">
        <v>8887</v>
      </c>
      <c r="AA89" s="71">
        <v>3256</v>
      </c>
      <c r="AB89" s="71">
        <v>13165</v>
      </c>
      <c r="AC89" s="71">
        <v>0</v>
      </c>
      <c r="AD89" s="71">
        <v>2.169665850866378</v>
      </c>
      <c r="AE89" s="72"/>
      <c r="AF89" s="71">
        <v>165781475.72474998</v>
      </c>
      <c r="AG89" s="71">
        <v>794792.99198431335</v>
      </c>
      <c r="AH89" s="71">
        <v>1435858.6690013949</v>
      </c>
      <c r="AI89" s="71">
        <v>26326103.45209112</v>
      </c>
      <c r="AJ89" s="71">
        <v>33430199.67373763</v>
      </c>
      <c r="AK89" s="71">
        <v>0</v>
      </c>
      <c r="AL89" s="71">
        <v>0</v>
      </c>
      <c r="AM89" s="71">
        <v>1728089.0829897255</v>
      </c>
      <c r="AN89" s="71">
        <v>0</v>
      </c>
      <c r="AO89" s="71">
        <v>0</v>
      </c>
      <c r="AP89" s="71">
        <v>229496519.59455416</v>
      </c>
      <c r="AQ89" s="72"/>
      <c r="AR89" s="71">
        <v>433</v>
      </c>
      <c r="AS89" s="71">
        <v>306</v>
      </c>
      <c r="AT89" s="71">
        <v>0</v>
      </c>
      <c r="AU89" s="71">
        <v>0</v>
      </c>
      <c r="AV89" s="71">
        <v>0</v>
      </c>
      <c r="AW89" s="71">
        <v>0</v>
      </c>
      <c r="AX89" s="71"/>
      <c r="AY89" s="72"/>
      <c r="AZ89" s="71">
        <v>2196.2489999999989</v>
      </c>
      <c r="BA89" s="71">
        <v>15720.88000000001</v>
      </c>
      <c r="BB89" s="71">
        <v>0</v>
      </c>
      <c r="BC89" s="71">
        <v>0</v>
      </c>
      <c r="BD89" s="71">
        <v>0</v>
      </c>
      <c r="BE89" s="71">
        <v>0</v>
      </c>
      <c r="BF89" s="71"/>
      <c r="BG89" s="72"/>
      <c r="BH89" s="71">
        <v>0</v>
      </c>
      <c r="BI89" s="71">
        <v>0</v>
      </c>
      <c r="BJ89" s="71">
        <v>7.5410000000000004</v>
      </c>
      <c r="BK89" s="71">
        <v>0</v>
      </c>
      <c r="BL89" s="71">
        <v>0</v>
      </c>
      <c r="BM89" s="71">
        <v>0</v>
      </c>
      <c r="BN89" s="72"/>
      <c r="BO89" s="71">
        <v>0</v>
      </c>
      <c r="BP89" s="71">
        <v>0</v>
      </c>
      <c r="BQ89" s="71">
        <v>1</v>
      </c>
      <c r="BR89" s="71">
        <v>0</v>
      </c>
      <c r="BS89" s="71">
        <v>0</v>
      </c>
      <c r="BT89" s="71">
        <v>0</v>
      </c>
      <c r="BU89"/>
      <c r="BV89" s="70">
        <v>7.5410000000000004</v>
      </c>
      <c r="BW89" s="70">
        <v>0</v>
      </c>
      <c r="BX89" s="70">
        <v>0</v>
      </c>
      <c r="BY89" s="70">
        <v>0</v>
      </c>
      <c r="BZ89" s="70">
        <v>0</v>
      </c>
      <c r="CA89" s="70">
        <v>0</v>
      </c>
      <c r="CB89" s="70">
        <v>0</v>
      </c>
      <c r="CC89" s="70">
        <v>0</v>
      </c>
      <c r="CD89" s="70">
        <v>0</v>
      </c>
    </row>
    <row r="90" spans="1:82">
      <c r="A90" s="70" t="s">
        <v>1850</v>
      </c>
      <c r="B90" s="70">
        <v>323</v>
      </c>
      <c r="C90" s="70">
        <v>19</v>
      </c>
      <c r="D90" s="70">
        <v>19</v>
      </c>
      <c r="E90" s="70">
        <v>2022</v>
      </c>
      <c r="F90" s="70" t="s">
        <v>161</v>
      </c>
      <c r="G90" s="70" t="s">
        <v>1831</v>
      </c>
      <c r="H90" s="70" t="s">
        <v>1832</v>
      </c>
      <c r="I90" s="148"/>
      <c r="J90" s="71">
        <v>135.58474048341972</v>
      </c>
      <c r="K90" s="71">
        <v>1.0055291549515932</v>
      </c>
      <c r="L90" s="71">
        <v>4.2061030409771218</v>
      </c>
      <c r="M90" s="71">
        <v>14.560184154916708</v>
      </c>
      <c r="N90" s="71">
        <v>16.25956289762938</v>
      </c>
      <c r="O90" s="71">
        <v>12.69002498656552</v>
      </c>
      <c r="P90" s="71">
        <v>14.842687726989915</v>
      </c>
      <c r="Q90" s="71">
        <v>0.76760387644987171</v>
      </c>
      <c r="R90" s="71">
        <v>0</v>
      </c>
      <c r="S90" s="71">
        <v>2.3874660138494028</v>
      </c>
      <c r="T90" s="72"/>
      <c r="U90" s="71">
        <v>19012146</v>
      </c>
      <c r="V90" s="71">
        <v>486</v>
      </c>
      <c r="W90" s="71">
        <v>133</v>
      </c>
      <c r="X90" s="71">
        <v>4087</v>
      </c>
      <c r="Y90" s="71">
        <v>5791</v>
      </c>
      <c r="Z90" s="71">
        <v>8871</v>
      </c>
      <c r="AA90" s="71">
        <v>3243</v>
      </c>
      <c r="AB90" s="71">
        <v>13039</v>
      </c>
      <c r="AC90" s="71">
        <v>0</v>
      </c>
      <c r="AD90" s="71">
        <v>2.3874660138494028</v>
      </c>
      <c r="AE90" s="72"/>
      <c r="AF90" s="71">
        <v>165828522.13827804</v>
      </c>
      <c r="AG90" s="71">
        <v>783373.23325415235</v>
      </c>
      <c r="AH90" s="71">
        <v>1322507.5170976475</v>
      </c>
      <c r="AI90" s="71">
        <v>25590798.974084266</v>
      </c>
      <c r="AJ90" s="71">
        <v>34729203.583942421</v>
      </c>
      <c r="AK90" s="71">
        <v>0</v>
      </c>
      <c r="AL90" s="71">
        <v>0</v>
      </c>
      <c r="AM90" s="71">
        <v>1683690.7917743798</v>
      </c>
      <c r="AN90" s="71">
        <v>0</v>
      </c>
      <c r="AO90" s="71">
        <v>0</v>
      </c>
      <c r="AP90" s="71">
        <v>229938096.23843089</v>
      </c>
      <c r="AQ90" s="72"/>
      <c r="AR90" s="71">
        <v>473</v>
      </c>
      <c r="AS90" s="71">
        <v>311</v>
      </c>
      <c r="AT90" s="71">
        <v>0</v>
      </c>
      <c r="AU90" s="71">
        <v>0</v>
      </c>
      <c r="AV90" s="71">
        <v>0</v>
      </c>
      <c r="AW90" s="71">
        <v>0</v>
      </c>
      <c r="AX90" s="71"/>
      <c r="AY90" s="72"/>
      <c r="AZ90" s="71">
        <v>2463.7089999999994</v>
      </c>
      <c r="BA90" s="71">
        <v>15941.020000000011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1851</v>
      </c>
      <c r="B91" s="70">
        <v>323</v>
      </c>
      <c r="C91" s="70">
        <v>20</v>
      </c>
      <c r="D91" s="70">
        <v>19</v>
      </c>
      <c r="E91" s="70">
        <v>2023</v>
      </c>
      <c r="F91" s="70" t="s">
        <v>1539</v>
      </c>
      <c r="G91" s="70" t="s">
        <v>1831</v>
      </c>
      <c r="H91" s="70" t="s">
        <v>1832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503</v>
      </c>
      <c r="AS91" s="71">
        <v>323</v>
      </c>
      <c r="AT91" s="71">
        <v>0</v>
      </c>
      <c r="AU91" s="71">
        <v>0</v>
      </c>
      <c r="AV91" s="71">
        <v>0</v>
      </c>
      <c r="AW91" s="71">
        <v>0</v>
      </c>
      <c r="AX91" s="71"/>
      <c r="AY91" s="72"/>
      <c r="AZ91" s="71">
        <v>2672.1090000000004</v>
      </c>
      <c r="BA91" s="71">
        <v>16481.420000000013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1852</v>
      </c>
      <c r="B92" s="70">
        <v>323</v>
      </c>
      <c r="C92" s="70">
        <v>21</v>
      </c>
      <c r="D92" s="70">
        <v>19</v>
      </c>
      <c r="E92" s="70">
        <v>2024</v>
      </c>
      <c r="F92" s="70" t="s">
        <v>1554</v>
      </c>
      <c r="G92" s="70" t="s">
        <v>1831</v>
      </c>
      <c r="H92" s="70" t="s">
        <v>1832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1853</v>
      </c>
      <c r="B93" s="70">
        <v>120</v>
      </c>
      <c r="C93" s="70">
        <v>1</v>
      </c>
      <c r="D93" s="70">
        <v>8</v>
      </c>
      <c r="E93" s="70">
        <v>1990</v>
      </c>
      <c r="F93" s="70" t="s">
        <v>787</v>
      </c>
      <c r="G93" s="70" t="s">
        <v>1854</v>
      </c>
      <c r="H93" s="70" t="s">
        <v>1855</v>
      </c>
      <c r="I93" s="148"/>
      <c r="J93" s="71">
        <v>16.445124953192579</v>
      </c>
      <c r="K93" s="71">
        <v>1.955088483663822</v>
      </c>
      <c r="L93" s="71">
        <v>0.64840399520055547</v>
      </c>
      <c r="M93" s="71">
        <v>14.950723041132861</v>
      </c>
      <c r="N93" s="71">
        <v>12.70163688112463</v>
      </c>
      <c r="O93" s="71">
        <v>13.12872957944195</v>
      </c>
      <c r="P93" s="71">
        <v>10.62142575002196</v>
      </c>
      <c r="Q93" s="71">
        <v>1.0715292245311001</v>
      </c>
      <c r="R93" s="71">
        <v>0.26357693757884049</v>
      </c>
      <c r="S93" s="71">
        <v>1.102251871208987</v>
      </c>
      <c r="T93" s="72"/>
      <c r="U93" s="71">
        <v>434637</v>
      </c>
      <c r="V93" s="71">
        <v>475</v>
      </c>
      <c r="W93" s="71">
        <v>6</v>
      </c>
      <c r="X93" s="71">
        <v>5365</v>
      </c>
      <c r="Y93" s="71">
        <v>5569</v>
      </c>
      <c r="Z93" s="71">
        <v>5400</v>
      </c>
      <c r="AA93" s="71">
        <v>2579</v>
      </c>
      <c r="AB93" s="71">
        <v>17398</v>
      </c>
      <c r="AC93" s="71">
        <v>45652</v>
      </c>
      <c r="AD93" s="71">
        <v>1.102251871208987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1856</v>
      </c>
      <c r="B94" s="70">
        <v>121</v>
      </c>
      <c r="C94" s="70">
        <v>2</v>
      </c>
      <c r="D94" s="70">
        <v>8</v>
      </c>
      <c r="E94" s="70">
        <v>2005</v>
      </c>
      <c r="F94" s="70" t="s">
        <v>789</v>
      </c>
      <c r="G94" s="70" t="s">
        <v>1854</v>
      </c>
      <c r="H94" s="70" t="s">
        <v>1855</v>
      </c>
      <c r="I94" s="148"/>
      <c r="J94" s="71">
        <v>15.993093621587571</v>
      </c>
      <c r="K94" s="71">
        <v>0.79783377836379876</v>
      </c>
      <c r="L94" s="71">
        <v>0</v>
      </c>
      <c r="M94" s="71">
        <v>10.2283655227082</v>
      </c>
      <c r="N94" s="71">
        <v>18.392876723088481</v>
      </c>
      <c r="O94" s="71">
        <v>18.530733265133879</v>
      </c>
      <c r="P94" s="71">
        <v>10.117670978164851</v>
      </c>
      <c r="Q94" s="71">
        <v>0.96696068394404699</v>
      </c>
      <c r="R94" s="71">
        <v>0.84936153114284552</v>
      </c>
      <c r="S94" s="71">
        <v>2.1005701905816418</v>
      </c>
      <c r="T94" s="72"/>
      <c r="U94" s="71">
        <v>616913</v>
      </c>
      <c r="V94" s="71">
        <v>384</v>
      </c>
      <c r="W94" s="71">
        <v>0</v>
      </c>
      <c r="X94" s="71">
        <v>2269</v>
      </c>
      <c r="Y94" s="71">
        <v>6687</v>
      </c>
      <c r="Z94" s="71">
        <v>8820</v>
      </c>
      <c r="AA94" s="71">
        <v>2012</v>
      </c>
      <c r="AB94" s="71">
        <v>16413</v>
      </c>
      <c r="AC94" s="71">
        <v>150192</v>
      </c>
      <c r="AD94" s="71">
        <v>2.1005701905816418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1857</v>
      </c>
      <c r="B95" s="70">
        <v>122</v>
      </c>
      <c r="C95" s="70">
        <v>3</v>
      </c>
      <c r="D95" s="70">
        <v>8</v>
      </c>
      <c r="E95" s="70">
        <v>2006</v>
      </c>
      <c r="F95" s="70" t="s">
        <v>790</v>
      </c>
      <c r="G95" s="70" t="s">
        <v>1854</v>
      </c>
      <c r="H95" s="70" t="s">
        <v>1855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1858</v>
      </c>
      <c r="B96" s="70">
        <v>123</v>
      </c>
      <c r="C96" s="70">
        <v>4</v>
      </c>
      <c r="D96" s="70">
        <v>8</v>
      </c>
      <c r="E96" s="70">
        <v>2007</v>
      </c>
      <c r="F96" s="70" t="s">
        <v>791</v>
      </c>
      <c r="G96" s="70" t="s">
        <v>1854</v>
      </c>
      <c r="H96" s="70" t="s">
        <v>1855</v>
      </c>
      <c r="I96" s="148"/>
      <c r="J96" s="71">
        <v>13.73287388446494</v>
      </c>
      <c r="K96" s="71">
        <v>0.79993236454625261</v>
      </c>
      <c r="L96" s="71">
        <v>0</v>
      </c>
      <c r="M96" s="71">
        <v>18.17212651314313</v>
      </c>
      <c r="N96" s="71">
        <v>18.16625108268963</v>
      </c>
      <c r="O96" s="71">
        <v>17.91866663728997</v>
      </c>
      <c r="P96" s="71">
        <v>9.988316758718506</v>
      </c>
      <c r="Q96" s="71">
        <v>0.99550682468763396</v>
      </c>
      <c r="R96" s="71">
        <v>0.63230959211295323</v>
      </c>
      <c r="S96" s="71">
        <v>2.1436951803313391E-2</v>
      </c>
      <c r="T96" s="72"/>
      <c r="U96" s="71">
        <v>586709</v>
      </c>
      <c r="V96" s="71">
        <v>358</v>
      </c>
      <c r="W96" s="71">
        <v>0</v>
      </c>
      <c r="X96" s="71">
        <v>4802</v>
      </c>
      <c r="Y96" s="71">
        <v>6690</v>
      </c>
      <c r="Z96" s="71">
        <v>8866</v>
      </c>
      <c r="AA96" s="71">
        <v>1956</v>
      </c>
      <c r="AB96" s="71">
        <v>16004</v>
      </c>
      <c r="AC96" s="71">
        <v>115019</v>
      </c>
      <c r="AD96" s="71">
        <v>2.1436951803313391E-2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1859</v>
      </c>
      <c r="B97" s="70">
        <v>124</v>
      </c>
      <c r="C97" s="70">
        <v>5</v>
      </c>
      <c r="D97" s="70">
        <v>8</v>
      </c>
      <c r="E97" s="70">
        <v>2008</v>
      </c>
      <c r="F97" s="70" t="s">
        <v>792</v>
      </c>
      <c r="G97" s="70" t="s">
        <v>1854</v>
      </c>
      <c r="H97" s="70" t="s">
        <v>1855</v>
      </c>
      <c r="I97" s="148"/>
      <c r="J97" s="71">
        <v>11.14501552776504</v>
      </c>
      <c r="K97" s="71">
        <v>0.62476301999720085</v>
      </c>
      <c r="L97" s="71">
        <v>0</v>
      </c>
      <c r="M97" s="71">
        <v>19.01697922742569</v>
      </c>
      <c r="N97" s="71">
        <v>16.981196032044931</v>
      </c>
      <c r="O97" s="71">
        <v>17.301315512014579</v>
      </c>
      <c r="P97" s="71">
        <v>9.7270001852801613</v>
      </c>
      <c r="Q97" s="71">
        <v>0.969483894737729</v>
      </c>
      <c r="R97" s="71">
        <v>1.1919343562279481</v>
      </c>
      <c r="S97" s="71">
        <v>0</v>
      </c>
      <c r="T97" s="72"/>
      <c r="U97" s="71">
        <v>491833</v>
      </c>
      <c r="V97" s="71">
        <v>358</v>
      </c>
      <c r="W97" s="71">
        <v>0</v>
      </c>
      <c r="X97" s="71">
        <v>4802</v>
      </c>
      <c r="Y97" s="71">
        <v>6681</v>
      </c>
      <c r="Z97" s="71">
        <v>8861</v>
      </c>
      <c r="AA97" s="71">
        <v>1907</v>
      </c>
      <c r="AB97" s="71">
        <v>15842</v>
      </c>
      <c r="AC97" s="71">
        <v>225140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1860</v>
      </c>
      <c r="B98" s="70">
        <v>125</v>
      </c>
      <c r="C98" s="70">
        <v>6</v>
      </c>
      <c r="D98" s="70">
        <v>8</v>
      </c>
      <c r="E98" s="70">
        <v>2009</v>
      </c>
      <c r="F98" s="70" t="s">
        <v>176</v>
      </c>
      <c r="G98" s="70" t="s">
        <v>1854</v>
      </c>
      <c r="H98" s="70" t="s">
        <v>1855</v>
      </c>
      <c r="I98" s="148"/>
      <c r="J98" s="71">
        <v>7.4402504859332952</v>
      </c>
      <c r="K98" s="71">
        <v>0.47171179242790728</v>
      </c>
      <c r="L98" s="71">
        <v>0</v>
      </c>
      <c r="M98" s="71">
        <v>17.301810438581931</v>
      </c>
      <c r="N98" s="71">
        <v>16.436278997326959</v>
      </c>
      <c r="O98" s="71">
        <v>17.680649191433631</v>
      </c>
      <c r="P98" s="71">
        <v>9.1220868287037948</v>
      </c>
      <c r="Q98" s="71">
        <v>0.91002176394643997</v>
      </c>
      <c r="R98" s="71">
        <v>0.52926172767781754</v>
      </c>
      <c r="S98" s="71">
        <v>0</v>
      </c>
      <c r="T98" s="72"/>
      <c r="U98" s="71">
        <v>336012</v>
      </c>
      <c r="V98" s="71">
        <v>340</v>
      </c>
      <c r="W98" s="71">
        <v>0</v>
      </c>
      <c r="X98" s="71">
        <v>4607</v>
      </c>
      <c r="Y98" s="71">
        <v>6648</v>
      </c>
      <c r="Z98" s="71">
        <v>8938</v>
      </c>
      <c r="AA98" s="71">
        <v>1836</v>
      </c>
      <c r="AB98" s="71">
        <v>15610</v>
      </c>
      <c r="AC98" s="71">
        <v>97529</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8.1519999999999992</v>
      </c>
      <c r="BM98" s="71">
        <v>0</v>
      </c>
      <c r="BN98" s="72"/>
      <c r="BO98" s="71">
        <v>0</v>
      </c>
      <c r="BP98" s="71">
        <v>0</v>
      </c>
      <c r="BQ98" s="71">
        <v>0</v>
      </c>
      <c r="BR98" s="71">
        <v>0</v>
      </c>
      <c r="BS98" s="71">
        <v>2</v>
      </c>
      <c r="BT98" s="71">
        <v>0</v>
      </c>
      <c r="BU98"/>
      <c r="BV98" s="70">
        <v>8.1519999999999992</v>
      </c>
      <c r="BW98" s="70">
        <v>0</v>
      </c>
      <c r="BX98" s="70">
        <v>0</v>
      </c>
      <c r="BY98" s="70">
        <v>0</v>
      </c>
      <c r="BZ98" s="70">
        <v>0</v>
      </c>
      <c r="CA98" s="70">
        <v>0</v>
      </c>
      <c r="CB98" s="70">
        <v>0</v>
      </c>
      <c r="CC98" s="70">
        <v>0</v>
      </c>
      <c r="CD98" s="70">
        <v>0</v>
      </c>
    </row>
    <row r="99" spans="1:82">
      <c r="A99" s="70" t="s">
        <v>1861</v>
      </c>
      <c r="B99" s="70">
        <v>126</v>
      </c>
      <c r="C99" s="70">
        <v>7</v>
      </c>
      <c r="D99" s="70">
        <v>8</v>
      </c>
      <c r="E99" s="70">
        <v>2010</v>
      </c>
      <c r="F99" s="70" t="s">
        <v>177</v>
      </c>
      <c r="G99" s="70" t="s">
        <v>1854</v>
      </c>
      <c r="H99" s="70" t="s">
        <v>1855</v>
      </c>
      <c r="I99" s="148"/>
      <c r="J99" s="71">
        <v>3.8863322426664499</v>
      </c>
      <c r="K99" s="71">
        <v>0.52855532405942129</v>
      </c>
      <c r="L99" s="71">
        <v>0</v>
      </c>
      <c r="M99" s="71">
        <v>18.198573700109971</v>
      </c>
      <c r="N99" s="71">
        <v>16.554227836559399</v>
      </c>
      <c r="O99" s="71">
        <v>17.464979156752271</v>
      </c>
      <c r="P99" s="71">
        <v>9.1468096816483762</v>
      </c>
      <c r="Q99" s="71">
        <v>0.93886692641443104</v>
      </c>
      <c r="R99" s="71">
        <v>0.62361503940400431</v>
      </c>
      <c r="S99" s="71">
        <v>0</v>
      </c>
      <c r="T99" s="72"/>
      <c r="U99" s="71">
        <v>162022</v>
      </c>
      <c r="V99" s="71">
        <v>340</v>
      </c>
      <c r="W99" s="71">
        <v>0</v>
      </c>
      <c r="X99" s="71">
        <v>4607</v>
      </c>
      <c r="Y99" s="71">
        <v>6604</v>
      </c>
      <c r="Z99" s="71">
        <v>8870</v>
      </c>
      <c r="AA99" s="71">
        <v>1795</v>
      </c>
      <c r="AB99" s="71">
        <v>15432</v>
      </c>
      <c r="AC99" s="71">
        <v>108901</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10.573</v>
      </c>
      <c r="BM99" s="71">
        <v>0</v>
      </c>
      <c r="BN99" s="72"/>
      <c r="BO99" s="71">
        <v>0</v>
      </c>
      <c r="BP99" s="71">
        <v>0</v>
      </c>
      <c r="BQ99" s="71">
        <v>0</v>
      </c>
      <c r="BR99" s="71">
        <v>0</v>
      </c>
      <c r="BS99" s="71">
        <v>2</v>
      </c>
      <c r="BT99" s="71">
        <v>0</v>
      </c>
      <c r="BU99"/>
      <c r="BV99" s="70">
        <v>10.573</v>
      </c>
      <c r="BW99" s="70">
        <v>0</v>
      </c>
      <c r="BX99" s="70">
        <v>0</v>
      </c>
      <c r="BY99" s="70">
        <v>0</v>
      </c>
      <c r="BZ99" s="70">
        <v>0</v>
      </c>
      <c r="CA99" s="70">
        <v>0</v>
      </c>
      <c r="CB99" s="70">
        <v>0</v>
      </c>
      <c r="CC99" s="70">
        <v>0</v>
      </c>
      <c r="CD99" s="70">
        <v>0</v>
      </c>
    </row>
    <row r="100" spans="1:82">
      <c r="A100" s="70" t="s">
        <v>1862</v>
      </c>
      <c r="B100" s="70">
        <v>127</v>
      </c>
      <c r="C100" s="70">
        <v>8</v>
      </c>
      <c r="D100" s="70">
        <v>8</v>
      </c>
      <c r="E100" s="70">
        <v>2011</v>
      </c>
      <c r="F100" s="70" t="s">
        <v>178</v>
      </c>
      <c r="G100" s="70" t="s">
        <v>1854</v>
      </c>
      <c r="H100" s="70" t="s">
        <v>1855</v>
      </c>
      <c r="I100" s="148"/>
      <c r="J100" s="71">
        <v>8.1052433947111098</v>
      </c>
      <c r="K100" s="71">
        <v>0.85680019574695065</v>
      </c>
      <c r="L100" s="71">
        <v>0</v>
      </c>
      <c r="M100" s="71">
        <v>22.022303987292698</v>
      </c>
      <c r="N100" s="71">
        <v>20.012203346415021</v>
      </c>
      <c r="O100" s="71">
        <v>17.095547409823563</v>
      </c>
      <c r="P100" s="71">
        <v>8.8379455204130348</v>
      </c>
      <c r="Q100" s="71">
        <v>1.06437519303588</v>
      </c>
      <c r="R100" s="71">
        <v>0.56012469283091715</v>
      </c>
      <c r="S100" s="71">
        <v>0</v>
      </c>
      <c r="T100" s="72"/>
      <c r="U100" s="71">
        <v>319078</v>
      </c>
      <c r="V100" s="71">
        <v>340</v>
      </c>
      <c r="W100" s="71">
        <v>0</v>
      </c>
      <c r="X100" s="71">
        <v>4607</v>
      </c>
      <c r="Y100" s="71">
        <v>6543</v>
      </c>
      <c r="Z100" s="71">
        <v>8871</v>
      </c>
      <c r="AA100" s="71">
        <v>1786</v>
      </c>
      <c r="AB100" s="71">
        <v>15167</v>
      </c>
      <c r="AC100" s="71">
        <v>97652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9.879999999999999</v>
      </c>
      <c r="BM100" s="71">
        <v>0</v>
      </c>
      <c r="BN100" s="72"/>
      <c r="BO100" s="71">
        <v>0</v>
      </c>
      <c r="BP100" s="71">
        <v>0</v>
      </c>
      <c r="BQ100" s="71">
        <v>0</v>
      </c>
      <c r="BR100" s="71">
        <v>0</v>
      </c>
      <c r="BS100" s="71">
        <v>2</v>
      </c>
      <c r="BT100" s="71">
        <v>0</v>
      </c>
      <c r="BU100"/>
      <c r="BV100" s="70">
        <v>9.8800000000000008</v>
      </c>
      <c r="BW100" s="70">
        <v>0</v>
      </c>
      <c r="BX100" s="70">
        <v>0</v>
      </c>
      <c r="BY100" s="70">
        <v>0</v>
      </c>
      <c r="BZ100" s="70">
        <v>0</v>
      </c>
      <c r="CA100" s="70">
        <v>0</v>
      </c>
      <c r="CB100" s="70">
        <v>0</v>
      </c>
      <c r="CC100" s="70">
        <v>0</v>
      </c>
      <c r="CD100" s="70">
        <v>0</v>
      </c>
    </row>
    <row r="101" spans="1:82">
      <c r="A101" s="70" t="s">
        <v>1863</v>
      </c>
      <c r="B101" s="70">
        <v>128</v>
      </c>
      <c r="C101" s="70">
        <v>9</v>
      </c>
      <c r="D101" s="70">
        <v>8</v>
      </c>
      <c r="E101" s="70">
        <v>2012</v>
      </c>
      <c r="F101" s="70" t="s">
        <v>179</v>
      </c>
      <c r="G101" s="70" t="s">
        <v>1854</v>
      </c>
      <c r="H101" s="70" t="s">
        <v>1855</v>
      </c>
      <c r="I101" s="148"/>
      <c r="J101" s="71">
        <v>7.6352503462917261</v>
      </c>
      <c r="K101" s="71">
        <v>0.80038039950005968</v>
      </c>
      <c r="L101" s="71">
        <v>0</v>
      </c>
      <c r="M101" s="71">
        <v>24.431330040060089</v>
      </c>
      <c r="N101" s="71">
        <v>23.18051819880705</v>
      </c>
      <c r="O101" s="71">
        <v>17.110153008520093</v>
      </c>
      <c r="P101" s="71">
        <v>8.4901000886237341</v>
      </c>
      <c r="Q101" s="71">
        <v>1.1500175409689399</v>
      </c>
      <c r="R101" s="71">
        <v>0.52593207588974678</v>
      </c>
      <c r="S101" s="71">
        <v>0</v>
      </c>
      <c r="T101" s="72"/>
      <c r="U101" s="71">
        <v>289154</v>
      </c>
      <c r="V101" s="71">
        <v>340</v>
      </c>
      <c r="W101" s="71">
        <v>0</v>
      </c>
      <c r="X101" s="71">
        <v>4607</v>
      </c>
      <c r="Y101" s="71">
        <v>6557</v>
      </c>
      <c r="Z101" s="71">
        <v>8949</v>
      </c>
      <c r="AA101" s="71">
        <v>1706</v>
      </c>
      <c r="AB101" s="71">
        <v>15083</v>
      </c>
      <c r="AC101" s="71">
        <v>89316</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11.471</v>
      </c>
      <c r="BM101" s="71">
        <v>0</v>
      </c>
      <c r="BN101" s="72"/>
      <c r="BO101" s="71">
        <v>0</v>
      </c>
      <c r="BP101" s="71">
        <v>0</v>
      </c>
      <c r="BQ101" s="71">
        <v>0</v>
      </c>
      <c r="BR101" s="71">
        <v>0</v>
      </c>
      <c r="BS101" s="71">
        <v>2</v>
      </c>
      <c r="BT101" s="71">
        <v>0</v>
      </c>
      <c r="BU101"/>
      <c r="BV101" s="70">
        <v>11.471</v>
      </c>
      <c r="BW101" s="70">
        <v>0</v>
      </c>
      <c r="BX101" s="70">
        <v>0</v>
      </c>
      <c r="BY101" s="70">
        <v>0</v>
      </c>
      <c r="BZ101" s="70">
        <v>0</v>
      </c>
      <c r="CA101" s="70">
        <v>0</v>
      </c>
      <c r="CB101" s="70">
        <v>0</v>
      </c>
      <c r="CC101" s="70">
        <v>0</v>
      </c>
      <c r="CD101" s="70">
        <v>0</v>
      </c>
    </row>
    <row r="102" spans="1:82">
      <c r="A102" s="70" t="s">
        <v>1864</v>
      </c>
      <c r="B102" s="70">
        <v>129</v>
      </c>
      <c r="C102" s="70">
        <v>10</v>
      </c>
      <c r="D102" s="70">
        <v>8</v>
      </c>
      <c r="E102" s="70">
        <v>2013</v>
      </c>
      <c r="F102" s="70" t="s">
        <v>180</v>
      </c>
      <c r="G102" s="1064" t="s">
        <v>1854</v>
      </c>
      <c r="H102" s="70" t="s">
        <v>1855</v>
      </c>
      <c r="I102" s="148"/>
      <c r="J102" s="71">
        <v>8.1061933869775</v>
      </c>
      <c r="K102" s="71">
        <v>0.66657724615873359</v>
      </c>
      <c r="L102" s="71">
        <v>0</v>
      </c>
      <c r="M102" s="71">
        <v>24.205253195201362</v>
      </c>
      <c r="N102" s="71">
        <v>22.062864447152752</v>
      </c>
      <c r="O102" s="71">
        <v>16.395339002223793</v>
      </c>
      <c r="P102" s="71">
        <v>8.5121001194880108</v>
      </c>
      <c r="Q102" s="71">
        <v>1.1534388214219999</v>
      </c>
      <c r="R102" s="71">
        <v>0.3841787099065111</v>
      </c>
      <c r="S102" s="71">
        <v>0</v>
      </c>
      <c r="T102" s="72"/>
      <c r="U102" s="71">
        <v>308353</v>
      </c>
      <c r="V102" s="71">
        <v>340</v>
      </c>
      <c r="W102" s="71">
        <v>0</v>
      </c>
      <c r="X102" s="71">
        <v>4607</v>
      </c>
      <c r="Y102" s="71">
        <v>6549</v>
      </c>
      <c r="Z102" s="71">
        <v>8958</v>
      </c>
      <c r="AA102" s="71">
        <v>1704</v>
      </c>
      <c r="AB102" s="71">
        <v>14911</v>
      </c>
      <c r="AC102" s="71">
        <v>63686</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12.584</v>
      </c>
      <c r="BM102" s="71">
        <v>0</v>
      </c>
      <c r="BN102" s="72"/>
      <c r="BO102" s="71">
        <v>0</v>
      </c>
      <c r="BP102" s="71">
        <v>0</v>
      </c>
      <c r="BQ102" s="71">
        <v>0</v>
      </c>
      <c r="BR102" s="71">
        <v>0</v>
      </c>
      <c r="BS102" s="71">
        <v>2</v>
      </c>
      <c r="BT102" s="71">
        <v>0</v>
      </c>
      <c r="BU102"/>
      <c r="BV102" s="70">
        <v>12.584</v>
      </c>
      <c r="BW102" s="70">
        <v>0</v>
      </c>
      <c r="BX102" s="70">
        <v>0</v>
      </c>
      <c r="BY102" s="70">
        <v>0</v>
      </c>
      <c r="BZ102" s="70">
        <v>0</v>
      </c>
      <c r="CA102" s="70">
        <v>0</v>
      </c>
      <c r="CB102" s="70">
        <v>0</v>
      </c>
      <c r="CC102" s="70">
        <v>0</v>
      </c>
      <c r="CD102" s="70">
        <v>0</v>
      </c>
    </row>
    <row r="103" spans="1:82">
      <c r="A103" s="70" t="s">
        <v>1865</v>
      </c>
      <c r="B103" s="70">
        <v>130</v>
      </c>
      <c r="C103" s="70">
        <v>11</v>
      </c>
      <c r="D103" s="70">
        <v>8</v>
      </c>
      <c r="E103" s="70">
        <v>2014</v>
      </c>
      <c r="F103" s="70" t="s">
        <v>181</v>
      </c>
      <c r="G103" s="1064" t="s">
        <v>1854</v>
      </c>
      <c r="H103" s="70" t="s">
        <v>1855</v>
      </c>
      <c r="I103" s="148"/>
      <c r="J103" s="71">
        <v>9.2401994180286557</v>
      </c>
      <c r="K103" s="71">
        <v>0.84615252567342836</v>
      </c>
      <c r="L103" s="71">
        <v>4.358182092222266E-2</v>
      </c>
      <c r="M103" s="71">
        <v>22.716284310688181</v>
      </c>
      <c r="N103" s="71">
        <v>19.12632516738973</v>
      </c>
      <c r="O103" s="71">
        <v>15.575521305676226</v>
      </c>
      <c r="P103" s="71">
        <v>8.4358328184575946</v>
      </c>
      <c r="Q103" s="71">
        <v>1.0896600589299501</v>
      </c>
      <c r="R103" s="71">
        <v>0.44080011930408292</v>
      </c>
      <c r="S103" s="71">
        <v>0</v>
      </c>
      <c r="T103" s="72"/>
      <c r="U103" s="71">
        <v>358571</v>
      </c>
      <c r="V103" s="71">
        <v>331</v>
      </c>
      <c r="W103" s="71">
        <v>1</v>
      </c>
      <c r="X103" s="71">
        <v>4420</v>
      </c>
      <c r="Y103" s="71">
        <v>6493</v>
      </c>
      <c r="Z103" s="71">
        <v>8963</v>
      </c>
      <c r="AA103" s="71">
        <v>1680</v>
      </c>
      <c r="AB103" s="71">
        <v>14682</v>
      </c>
      <c r="AC103" s="71">
        <v>73302</v>
      </c>
      <c r="AD103" s="71">
        <v>0</v>
      </c>
      <c r="AE103" s="72"/>
      <c r="AF103" s="71"/>
      <c r="AG103" s="71"/>
      <c r="AH103" s="71"/>
      <c r="AI103" s="71"/>
      <c r="AJ103" s="71"/>
      <c r="AK103" s="71"/>
      <c r="AL103" s="71"/>
      <c r="AM103" s="71"/>
      <c r="AN103" s="71"/>
      <c r="AO103" s="71"/>
      <c r="AP103" s="71"/>
      <c r="AQ103" s="72"/>
      <c r="AR103" s="71">
        <v>311</v>
      </c>
      <c r="AS103" s="71">
        <v>12</v>
      </c>
      <c r="AT103" s="71">
        <v>0</v>
      </c>
      <c r="AU103" s="71">
        <v>0</v>
      </c>
      <c r="AV103" s="71">
        <v>0</v>
      </c>
      <c r="AW103" s="71">
        <v>0</v>
      </c>
      <c r="AX103" s="71"/>
      <c r="AY103" s="72"/>
      <c r="AZ103" s="71">
        <v>1295.51</v>
      </c>
      <c r="BA103" s="71">
        <v>190.1</v>
      </c>
      <c r="BB103" s="71">
        <v>0</v>
      </c>
      <c r="BC103" s="71">
        <v>0</v>
      </c>
      <c r="BD103" s="71">
        <v>0</v>
      </c>
      <c r="BE103" s="71">
        <v>0</v>
      </c>
      <c r="BF103" s="71"/>
      <c r="BG103" s="72"/>
      <c r="BH103" s="71">
        <v>0</v>
      </c>
      <c r="BI103" s="71">
        <v>0</v>
      </c>
      <c r="BJ103" s="71">
        <v>0</v>
      </c>
      <c r="BK103" s="71">
        <v>0</v>
      </c>
      <c r="BL103" s="71">
        <v>10.43</v>
      </c>
      <c r="BM103" s="71">
        <v>0</v>
      </c>
      <c r="BN103" s="72"/>
      <c r="BO103" s="71">
        <v>0</v>
      </c>
      <c r="BP103" s="71">
        <v>0</v>
      </c>
      <c r="BQ103" s="71">
        <v>0</v>
      </c>
      <c r="BR103" s="71">
        <v>0</v>
      </c>
      <c r="BS103" s="71">
        <v>2</v>
      </c>
      <c r="BT103" s="71">
        <v>0</v>
      </c>
      <c r="BU103"/>
      <c r="BV103" s="70">
        <v>10.43</v>
      </c>
      <c r="BW103" s="70">
        <v>0</v>
      </c>
      <c r="BX103" s="70">
        <v>0</v>
      </c>
      <c r="BY103" s="70">
        <v>0</v>
      </c>
      <c r="BZ103" s="70">
        <v>0</v>
      </c>
      <c r="CA103" s="70">
        <v>0</v>
      </c>
      <c r="CB103" s="70">
        <v>0</v>
      </c>
      <c r="CC103" s="70">
        <v>0</v>
      </c>
      <c r="CD103" s="70">
        <v>0</v>
      </c>
    </row>
    <row r="104" spans="1:82">
      <c r="A104" s="70" t="s">
        <v>1866</v>
      </c>
      <c r="B104" s="70">
        <v>131</v>
      </c>
      <c r="C104" s="70">
        <v>12</v>
      </c>
      <c r="D104" s="70">
        <v>8</v>
      </c>
      <c r="E104" s="70">
        <v>2015</v>
      </c>
      <c r="F104" s="70" t="s">
        <v>182</v>
      </c>
      <c r="G104" s="70" t="s">
        <v>1854</v>
      </c>
      <c r="H104" s="70" t="s">
        <v>1855</v>
      </c>
      <c r="I104" s="148"/>
      <c r="J104" s="71">
        <v>11.44248926104437</v>
      </c>
      <c r="K104" s="71">
        <v>0.75974617944804179</v>
      </c>
      <c r="L104" s="71">
        <v>4.3591741559761969E-2</v>
      </c>
      <c r="M104" s="71">
        <v>21.739858718732449</v>
      </c>
      <c r="N104" s="71">
        <v>16.911265993833819</v>
      </c>
      <c r="O104" s="71">
        <v>15.487294394129197</v>
      </c>
      <c r="P104" s="71">
        <v>8.3872193611201293</v>
      </c>
      <c r="Q104" s="71">
        <v>1.0483254921424701</v>
      </c>
      <c r="R104" s="71">
        <v>0.33795562663243589</v>
      </c>
      <c r="S104" s="71">
        <v>0</v>
      </c>
      <c r="T104" s="72"/>
      <c r="U104" s="71">
        <v>506866</v>
      </c>
      <c r="V104" s="71">
        <v>331</v>
      </c>
      <c r="W104" s="71">
        <v>1</v>
      </c>
      <c r="X104" s="71">
        <v>4420</v>
      </c>
      <c r="Y104" s="71">
        <v>6477</v>
      </c>
      <c r="Z104" s="71">
        <v>8998</v>
      </c>
      <c r="AA104" s="71">
        <v>1669</v>
      </c>
      <c r="AB104" s="71">
        <v>14429</v>
      </c>
      <c r="AC104" s="71">
        <v>57768</v>
      </c>
      <c r="AD104" s="71">
        <v>0</v>
      </c>
      <c r="AE104" s="72"/>
      <c r="AF104" s="71">
        <v>5815934.659130916</v>
      </c>
      <c r="AG104" s="71">
        <v>609309.47766995954</v>
      </c>
      <c r="AH104" s="71">
        <v>8187.6664719528226</v>
      </c>
      <c r="AI104" s="71">
        <v>27322305.99881164</v>
      </c>
      <c r="AJ104" s="71">
        <v>26995202.12653527</v>
      </c>
      <c r="AK104" s="71">
        <v>0</v>
      </c>
      <c r="AL104" s="71">
        <v>0</v>
      </c>
      <c r="AM104" s="71">
        <v>1977433.922621479</v>
      </c>
      <c r="AN104" s="71">
        <v>0</v>
      </c>
      <c r="AO104" s="71">
        <v>0</v>
      </c>
      <c r="AP104" s="71">
        <v>62728373.851241224</v>
      </c>
      <c r="AQ104" s="72"/>
      <c r="AR104" s="71">
        <v>331</v>
      </c>
      <c r="AS104" s="71">
        <v>20</v>
      </c>
      <c r="AT104" s="71">
        <v>0</v>
      </c>
      <c r="AU104" s="71">
        <v>0</v>
      </c>
      <c r="AV104" s="71">
        <v>0</v>
      </c>
      <c r="AW104" s="71">
        <v>0</v>
      </c>
      <c r="AX104" s="71"/>
      <c r="AY104" s="72"/>
      <c r="AZ104" s="71">
        <v>1401.11</v>
      </c>
      <c r="BA104" s="71">
        <v>3966.1</v>
      </c>
      <c r="BB104" s="71">
        <v>0</v>
      </c>
      <c r="BC104" s="71">
        <v>0</v>
      </c>
      <c r="BD104" s="71">
        <v>0</v>
      </c>
      <c r="BE104" s="71">
        <v>0</v>
      </c>
      <c r="BF104" s="71"/>
      <c r="BG104" s="72"/>
      <c r="BH104" s="71">
        <v>0</v>
      </c>
      <c r="BI104" s="71">
        <v>0</v>
      </c>
      <c r="BJ104" s="71">
        <v>0</v>
      </c>
      <c r="BK104" s="71">
        <v>0</v>
      </c>
      <c r="BL104" s="71">
        <v>10.737</v>
      </c>
      <c r="BM104" s="71">
        <v>0</v>
      </c>
      <c r="BN104" s="72"/>
      <c r="BO104" s="71">
        <v>0</v>
      </c>
      <c r="BP104" s="71">
        <v>0</v>
      </c>
      <c r="BQ104" s="71">
        <v>0</v>
      </c>
      <c r="BR104" s="71">
        <v>0</v>
      </c>
      <c r="BS104" s="71">
        <v>2</v>
      </c>
      <c r="BT104" s="71">
        <v>0</v>
      </c>
      <c r="BU104"/>
      <c r="BV104" s="70">
        <v>10.737</v>
      </c>
      <c r="BW104" s="70">
        <v>0</v>
      </c>
      <c r="BX104" s="70">
        <v>0</v>
      </c>
      <c r="BY104" s="70">
        <v>0</v>
      </c>
      <c r="BZ104" s="70">
        <v>0</v>
      </c>
      <c r="CA104" s="70">
        <v>0</v>
      </c>
      <c r="CB104" s="70">
        <v>0</v>
      </c>
      <c r="CC104" s="70">
        <v>0</v>
      </c>
      <c r="CD104" s="70">
        <v>0</v>
      </c>
    </row>
    <row r="105" spans="1:82">
      <c r="A105" s="70" t="s">
        <v>1867</v>
      </c>
      <c r="B105" s="70">
        <v>132</v>
      </c>
      <c r="C105" s="70">
        <v>13</v>
      </c>
      <c r="D105" s="70">
        <v>8</v>
      </c>
      <c r="E105" s="70">
        <v>2016</v>
      </c>
      <c r="F105" s="70" t="s">
        <v>155</v>
      </c>
      <c r="G105" s="70" t="s">
        <v>1854</v>
      </c>
      <c r="H105" s="70" t="s">
        <v>1855</v>
      </c>
      <c r="I105" s="148"/>
      <c r="J105" s="71">
        <v>9.968434865993105</v>
      </c>
      <c r="K105" s="71">
        <v>0.73901922145619747</v>
      </c>
      <c r="L105" s="71">
        <v>4.1152555583687855E-2</v>
      </c>
      <c r="M105" s="71">
        <v>17.679405577995926</v>
      </c>
      <c r="N105" s="71">
        <v>16.930365639702373</v>
      </c>
      <c r="O105" s="71">
        <v>15.336631144085143</v>
      </c>
      <c r="P105" s="71">
        <v>8.1286417956835813</v>
      </c>
      <c r="Q105" s="71">
        <v>1.0137814957497961</v>
      </c>
      <c r="R105" s="71">
        <v>0.37293059139605622</v>
      </c>
      <c r="S105" s="71">
        <v>0</v>
      </c>
      <c r="T105" s="72"/>
      <c r="U105" s="71">
        <v>467056.00000000012</v>
      </c>
      <c r="V105" s="71">
        <v>331</v>
      </c>
      <c r="W105" s="71">
        <v>1</v>
      </c>
      <c r="X105" s="71">
        <v>4420</v>
      </c>
      <c r="Y105" s="71">
        <v>6521</v>
      </c>
      <c r="Z105" s="71">
        <v>9020</v>
      </c>
      <c r="AA105" s="71">
        <v>1673</v>
      </c>
      <c r="AB105" s="71">
        <v>14353</v>
      </c>
      <c r="AC105" s="71">
        <v>63692.874075610918</v>
      </c>
      <c r="AD105" s="71">
        <v>0</v>
      </c>
      <c r="AE105" s="72"/>
      <c r="AF105" s="71">
        <v>5221236.766709324</v>
      </c>
      <c r="AG105" s="71">
        <v>613967.17949394719</v>
      </c>
      <c r="AH105" s="71">
        <v>6072.6801947329013</v>
      </c>
      <c r="AI105" s="71">
        <v>28407899.318081371</v>
      </c>
      <c r="AJ105" s="71">
        <v>28332701.09722399</v>
      </c>
      <c r="AK105" s="71">
        <v>0</v>
      </c>
      <c r="AL105" s="71">
        <v>0</v>
      </c>
      <c r="AM105" s="71">
        <v>1968546.621756359</v>
      </c>
      <c r="AN105" s="71">
        <v>0</v>
      </c>
      <c r="AO105" s="71">
        <v>0</v>
      </c>
      <c r="AP105" s="71">
        <v>64550423.663459726</v>
      </c>
      <c r="AQ105" s="72"/>
      <c r="AR105" s="71">
        <v>357</v>
      </c>
      <c r="AS105" s="71">
        <v>22</v>
      </c>
      <c r="AT105" s="71">
        <v>0</v>
      </c>
      <c r="AU105" s="71">
        <v>0</v>
      </c>
      <c r="AV105" s="71">
        <v>0</v>
      </c>
      <c r="AW105" s="71">
        <v>0</v>
      </c>
      <c r="AX105" s="71"/>
      <c r="AY105" s="72"/>
      <c r="AZ105" s="71">
        <v>1532.41</v>
      </c>
      <c r="BA105" s="71">
        <v>3996</v>
      </c>
      <c r="BB105" s="71">
        <v>0</v>
      </c>
      <c r="BC105" s="71">
        <v>0</v>
      </c>
      <c r="BD105" s="71">
        <v>0</v>
      </c>
      <c r="BE105" s="71">
        <v>0</v>
      </c>
      <c r="BF105" s="71"/>
      <c r="BG105" s="72"/>
      <c r="BH105" s="71">
        <v>0</v>
      </c>
      <c r="BI105" s="71">
        <v>0</v>
      </c>
      <c r="BJ105" s="71">
        <v>0</v>
      </c>
      <c r="BK105" s="71">
        <v>0</v>
      </c>
      <c r="BL105" s="71">
        <v>10.188000000000001</v>
      </c>
      <c r="BM105" s="71">
        <v>0</v>
      </c>
      <c r="BN105" s="72"/>
      <c r="BO105" s="71">
        <v>0</v>
      </c>
      <c r="BP105" s="71">
        <v>0</v>
      </c>
      <c r="BQ105" s="71">
        <v>0</v>
      </c>
      <c r="BR105" s="71">
        <v>0</v>
      </c>
      <c r="BS105" s="71">
        <v>2</v>
      </c>
      <c r="BT105" s="71">
        <v>0</v>
      </c>
      <c r="BU105"/>
      <c r="BV105" s="70">
        <v>10.188000000000001</v>
      </c>
      <c r="BW105" s="70">
        <v>0</v>
      </c>
      <c r="BX105" s="70">
        <v>0</v>
      </c>
      <c r="BY105" s="70">
        <v>0</v>
      </c>
      <c r="BZ105" s="70">
        <v>0</v>
      </c>
      <c r="CA105" s="70">
        <v>0</v>
      </c>
      <c r="CB105" s="70">
        <v>0</v>
      </c>
      <c r="CC105" s="70">
        <v>0</v>
      </c>
      <c r="CD105" s="70">
        <v>0</v>
      </c>
    </row>
    <row r="106" spans="1:82">
      <c r="A106" s="70" t="s">
        <v>1868</v>
      </c>
      <c r="B106" s="70">
        <v>133</v>
      </c>
      <c r="C106" s="70">
        <v>14</v>
      </c>
      <c r="D106" s="70">
        <v>8</v>
      </c>
      <c r="E106" s="70">
        <v>2017</v>
      </c>
      <c r="F106" s="70" t="s">
        <v>156</v>
      </c>
      <c r="G106" s="70" t="s">
        <v>1854</v>
      </c>
      <c r="H106" s="70" t="s">
        <v>1855</v>
      </c>
      <c r="I106" s="148"/>
      <c r="J106" s="71">
        <v>10.862806506548694</v>
      </c>
      <c r="K106" s="71">
        <v>0.75928638659053893</v>
      </c>
      <c r="L106" s="71">
        <v>4.0820221635095008E-2</v>
      </c>
      <c r="M106" s="71">
        <v>16.46067399118246</v>
      </c>
      <c r="N106" s="71">
        <v>15.580747564672571</v>
      </c>
      <c r="O106" s="71">
        <v>15.004419064472941</v>
      </c>
      <c r="P106" s="71">
        <v>8.0626659215442302</v>
      </c>
      <c r="Q106" s="71">
        <v>0.96477624671441098</v>
      </c>
      <c r="R106" s="71">
        <v>0.34653433461107563</v>
      </c>
      <c r="S106" s="71">
        <v>0</v>
      </c>
      <c r="T106" s="72"/>
      <c r="U106" s="71">
        <v>547391</v>
      </c>
      <c r="V106" s="71">
        <v>331</v>
      </c>
      <c r="W106" s="71">
        <v>1</v>
      </c>
      <c r="X106" s="71">
        <v>4420</v>
      </c>
      <c r="Y106" s="71">
        <v>6484</v>
      </c>
      <c r="Z106" s="71">
        <v>8971</v>
      </c>
      <c r="AA106" s="71">
        <v>1670</v>
      </c>
      <c r="AB106" s="71">
        <v>14125</v>
      </c>
      <c r="AC106" s="71">
        <v>60358.999999999993</v>
      </c>
      <c r="AD106" s="71">
        <v>0</v>
      </c>
      <c r="AE106" s="72"/>
      <c r="AF106" s="71">
        <v>5827510.8003790509</v>
      </c>
      <c r="AG106" s="71">
        <v>621545.07099587203</v>
      </c>
      <c r="AH106" s="71">
        <v>8149.003216554338</v>
      </c>
      <c r="AI106" s="71">
        <v>26991643.116766568</v>
      </c>
      <c r="AJ106" s="71">
        <v>28729807.847346801</v>
      </c>
      <c r="AK106" s="71">
        <v>0</v>
      </c>
      <c r="AL106" s="71">
        <v>0</v>
      </c>
      <c r="AM106" s="71">
        <v>1940307.2107279359</v>
      </c>
      <c r="AN106" s="71">
        <v>0</v>
      </c>
      <c r="AO106" s="71">
        <v>0</v>
      </c>
      <c r="AP106" s="71">
        <v>64118963.049432784</v>
      </c>
      <c r="AQ106" s="72"/>
      <c r="AR106" s="71">
        <v>377</v>
      </c>
      <c r="AS106" s="71">
        <v>24</v>
      </c>
      <c r="AT106" s="71">
        <v>0</v>
      </c>
      <c r="AU106" s="71">
        <v>0</v>
      </c>
      <c r="AV106" s="71">
        <v>0</v>
      </c>
      <c r="AW106" s="71">
        <v>0</v>
      </c>
      <c r="AX106" s="71"/>
      <c r="AY106" s="72"/>
      <c r="AZ106" s="71">
        <v>1641.44</v>
      </c>
      <c r="BA106" s="71">
        <v>4019.8</v>
      </c>
      <c r="BB106" s="71">
        <v>0</v>
      </c>
      <c r="BC106" s="71">
        <v>0</v>
      </c>
      <c r="BD106" s="71">
        <v>0</v>
      </c>
      <c r="BE106" s="71">
        <v>0</v>
      </c>
      <c r="BF106" s="71"/>
      <c r="BG106" s="72"/>
      <c r="BH106" s="71">
        <v>0</v>
      </c>
      <c r="BI106" s="71">
        <v>0</v>
      </c>
      <c r="BJ106" s="71">
        <v>0</v>
      </c>
      <c r="BK106" s="71">
        <v>0</v>
      </c>
      <c r="BL106" s="71">
        <v>9.3010000000000002</v>
      </c>
      <c r="BM106" s="71">
        <v>0</v>
      </c>
      <c r="BN106" s="72"/>
      <c r="BO106" s="71">
        <v>0</v>
      </c>
      <c r="BP106" s="71">
        <v>0</v>
      </c>
      <c r="BQ106" s="71">
        <v>0</v>
      </c>
      <c r="BR106" s="71">
        <v>0</v>
      </c>
      <c r="BS106" s="71">
        <v>2</v>
      </c>
      <c r="BT106" s="71">
        <v>0</v>
      </c>
      <c r="BU106"/>
      <c r="BV106" s="70">
        <v>9.3010000000000002</v>
      </c>
      <c r="BW106" s="70">
        <v>0</v>
      </c>
      <c r="BX106" s="70">
        <v>0</v>
      </c>
      <c r="BY106" s="70">
        <v>0</v>
      </c>
      <c r="BZ106" s="70">
        <v>0</v>
      </c>
      <c r="CA106" s="70">
        <v>0</v>
      </c>
      <c r="CB106" s="70">
        <v>0</v>
      </c>
      <c r="CC106" s="70">
        <v>0</v>
      </c>
      <c r="CD106" s="70">
        <v>0</v>
      </c>
    </row>
    <row r="107" spans="1:82">
      <c r="A107" s="70" t="s">
        <v>1869</v>
      </c>
      <c r="B107" s="70">
        <v>134</v>
      </c>
      <c r="C107" s="70">
        <v>15</v>
      </c>
      <c r="D107" s="70">
        <v>8</v>
      </c>
      <c r="E107" s="70">
        <v>2018</v>
      </c>
      <c r="F107" s="70" t="s">
        <v>183</v>
      </c>
      <c r="G107" s="70" t="s">
        <v>1854</v>
      </c>
      <c r="H107" s="70" t="s">
        <v>1855</v>
      </c>
      <c r="I107" s="148"/>
      <c r="J107" s="71">
        <v>11.043147805530387</v>
      </c>
      <c r="K107" s="71">
        <v>0.64076137606737549</v>
      </c>
      <c r="L107" s="71">
        <v>3.6865260474180532E-2</v>
      </c>
      <c r="M107" s="71">
        <v>15.018546490453501</v>
      </c>
      <c r="N107" s="71">
        <v>10.783703869352474</v>
      </c>
      <c r="O107" s="71">
        <v>14.630615861433945</v>
      </c>
      <c r="P107" s="71">
        <v>7.9154898388741772</v>
      </c>
      <c r="Q107" s="71">
        <v>0.88181753481871095</v>
      </c>
      <c r="R107" s="71">
        <v>0.44800940634892178</v>
      </c>
      <c r="S107" s="71">
        <v>0</v>
      </c>
      <c r="T107" s="72"/>
      <c r="U107" s="71">
        <v>614106</v>
      </c>
      <c r="V107" s="71">
        <v>331</v>
      </c>
      <c r="W107" s="71">
        <v>1</v>
      </c>
      <c r="X107" s="71">
        <v>4420</v>
      </c>
      <c r="Y107" s="71">
        <v>6492</v>
      </c>
      <c r="Z107" s="71">
        <v>8915</v>
      </c>
      <c r="AA107" s="71">
        <v>1656</v>
      </c>
      <c r="AB107" s="71">
        <v>13913</v>
      </c>
      <c r="AC107" s="71">
        <v>77728</v>
      </c>
      <c r="AD107" s="71">
        <v>0</v>
      </c>
      <c r="AE107" s="72"/>
      <c r="AF107" s="71">
        <v>5999408.4296625499</v>
      </c>
      <c r="AG107" s="71">
        <v>562262.23687793361</v>
      </c>
      <c r="AH107" s="71">
        <v>7739.4377125469091</v>
      </c>
      <c r="AI107" s="71">
        <v>25924668.949442301</v>
      </c>
      <c r="AJ107" s="71">
        <v>24167724.99965575</v>
      </c>
      <c r="AK107" s="71">
        <v>0</v>
      </c>
      <c r="AL107" s="71">
        <v>0</v>
      </c>
      <c r="AM107" s="71">
        <v>1915139.903331171</v>
      </c>
      <c r="AN107" s="71">
        <v>0</v>
      </c>
      <c r="AO107" s="71">
        <v>0</v>
      </c>
      <c r="AP107" s="71">
        <v>58576943.95668225</v>
      </c>
      <c r="AQ107" s="72"/>
      <c r="AR107" s="71">
        <v>395</v>
      </c>
      <c r="AS107" s="71">
        <v>24</v>
      </c>
      <c r="AT107" s="71">
        <v>0</v>
      </c>
      <c r="AU107" s="71">
        <v>0</v>
      </c>
      <c r="AV107" s="71">
        <v>0</v>
      </c>
      <c r="AW107" s="71">
        <v>0</v>
      </c>
      <c r="AX107" s="71"/>
      <c r="AY107" s="72"/>
      <c r="AZ107" s="71">
        <v>1726.6200000000003</v>
      </c>
      <c r="BA107" s="71">
        <v>4020</v>
      </c>
      <c r="BB107" s="71">
        <v>0</v>
      </c>
      <c r="BC107" s="71">
        <v>0</v>
      </c>
      <c r="BD107" s="71">
        <v>0</v>
      </c>
      <c r="BE107" s="71">
        <v>0</v>
      </c>
      <c r="BF107" s="71"/>
      <c r="BG107" s="72"/>
      <c r="BH107" s="71">
        <v>0</v>
      </c>
      <c r="BI107" s="71">
        <v>0</v>
      </c>
      <c r="BJ107" s="71">
        <v>0</v>
      </c>
      <c r="BK107" s="71">
        <v>0</v>
      </c>
      <c r="BL107" s="71">
        <v>9.7430000000000003</v>
      </c>
      <c r="BM107" s="71">
        <v>0</v>
      </c>
      <c r="BN107" s="72"/>
      <c r="BO107" s="71">
        <v>0</v>
      </c>
      <c r="BP107" s="71">
        <v>0</v>
      </c>
      <c r="BQ107" s="71">
        <v>0</v>
      </c>
      <c r="BR107" s="71">
        <v>0</v>
      </c>
      <c r="BS107" s="71">
        <v>2</v>
      </c>
      <c r="BT107" s="71">
        <v>0</v>
      </c>
      <c r="BU107"/>
      <c r="BV107" s="70">
        <v>9.7430000000000003</v>
      </c>
      <c r="BW107" s="70">
        <v>0</v>
      </c>
      <c r="BX107" s="70">
        <v>0</v>
      </c>
      <c r="BY107" s="70">
        <v>0</v>
      </c>
      <c r="BZ107" s="70">
        <v>0</v>
      </c>
      <c r="CA107" s="70">
        <v>0</v>
      </c>
      <c r="CB107" s="70">
        <v>0</v>
      </c>
      <c r="CC107" s="70">
        <v>0</v>
      </c>
      <c r="CD107" s="70">
        <v>0</v>
      </c>
    </row>
    <row r="108" spans="1:82">
      <c r="A108" s="70" t="s">
        <v>1870</v>
      </c>
      <c r="B108" s="70">
        <v>135</v>
      </c>
      <c r="C108" s="70">
        <v>16</v>
      </c>
      <c r="D108" s="70">
        <v>8</v>
      </c>
      <c r="E108" s="70">
        <v>2019</v>
      </c>
      <c r="F108" s="70" t="s">
        <v>158</v>
      </c>
      <c r="G108" s="70" t="s">
        <v>1854</v>
      </c>
      <c r="H108" s="70" t="s">
        <v>1855</v>
      </c>
      <c r="I108" s="148"/>
      <c r="J108" s="71">
        <v>10.414383187445038</v>
      </c>
      <c r="K108" s="71">
        <v>0.6088389441018367</v>
      </c>
      <c r="L108" s="71">
        <v>3.7489114249748552E-2</v>
      </c>
      <c r="M108" s="71">
        <v>15.77178714749301</v>
      </c>
      <c r="N108" s="71">
        <v>10.598455469113809</v>
      </c>
      <c r="O108" s="71">
        <v>14.067184178547224</v>
      </c>
      <c r="P108" s="71">
        <v>7.9318412600809713</v>
      </c>
      <c r="Q108" s="71">
        <v>0.84691105302150405</v>
      </c>
      <c r="R108" s="71">
        <v>0.46901966891779528</v>
      </c>
      <c r="S108" s="71">
        <v>0</v>
      </c>
      <c r="T108" s="72"/>
      <c r="U108" s="71">
        <v>577928</v>
      </c>
      <c r="V108" s="71">
        <v>331</v>
      </c>
      <c r="W108" s="71">
        <v>1</v>
      </c>
      <c r="X108" s="71">
        <v>4420</v>
      </c>
      <c r="Y108" s="71">
        <v>6501</v>
      </c>
      <c r="Z108" s="71">
        <v>8807</v>
      </c>
      <c r="AA108" s="71">
        <v>1647</v>
      </c>
      <c r="AB108" s="71">
        <v>13724</v>
      </c>
      <c r="AC108" s="71">
        <v>82706</v>
      </c>
      <c r="AD108" s="71">
        <v>0</v>
      </c>
      <c r="AE108" s="72"/>
      <c r="AF108" s="71">
        <v>5779031.888156591</v>
      </c>
      <c r="AG108" s="71">
        <v>544899.69296543673</v>
      </c>
      <c r="AH108" s="71">
        <v>8224.6417997763147</v>
      </c>
      <c r="AI108" s="71">
        <v>26505852.321821898</v>
      </c>
      <c r="AJ108" s="71">
        <v>21832459.405234519</v>
      </c>
      <c r="AK108" s="71">
        <v>0</v>
      </c>
      <c r="AL108" s="71">
        <v>0</v>
      </c>
      <c r="AM108" s="71">
        <v>1869105.4857833141</v>
      </c>
      <c r="AN108" s="71">
        <v>0</v>
      </c>
      <c r="AO108" s="71">
        <v>0</v>
      </c>
      <c r="AP108" s="71">
        <v>56539573.435761534</v>
      </c>
      <c r="AQ108" s="72"/>
      <c r="AR108" s="71">
        <v>409</v>
      </c>
      <c r="AS108" s="71">
        <v>24</v>
      </c>
      <c r="AT108" s="71">
        <v>0</v>
      </c>
      <c r="AU108" s="71">
        <v>0</v>
      </c>
      <c r="AV108" s="71">
        <v>0</v>
      </c>
      <c r="AW108" s="71">
        <v>0</v>
      </c>
      <c r="AX108" s="71"/>
      <c r="AY108" s="72"/>
      <c r="AZ108" s="71">
        <v>1797.95</v>
      </c>
      <c r="BA108" s="71">
        <v>4019.8</v>
      </c>
      <c r="BB108" s="71">
        <v>0</v>
      </c>
      <c r="BC108" s="71">
        <v>0</v>
      </c>
      <c r="BD108" s="71">
        <v>0</v>
      </c>
      <c r="BE108" s="71">
        <v>0</v>
      </c>
      <c r="BF108" s="71"/>
      <c r="BG108" s="72"/>
      <c r="BH108" s="71">
        <v>0</v>
      </c>
      <c r="BI108" s="71">
        <v>0</v>
      </c>
      <c r="BJ108" s="71">
        <v>0</v>
      </c>
      <c r="BK108" s="71">
        <v>0</v>
      </c>
      <c r="BL108" s="71">
        <v>8.0449999999999999</v>
      </c>
      <c r="BM108" s="71">
        <v>0</v>
      </c>
      <c r="BN108" s="72"/>
      <c r="BO108" s="71">
        <v>0</v>
      </c>
      <c r="BP108" s="71">
        <v>0</v>
      </c>
      <c r="BQ108" s="71">
        <v>0</v>
      </c>
      <c r="BR108" s="71">
        <v>0</v>
      </c>
      <c r="BS108" s="71">
        <v>2</v>
      </c>
      <c r="BT108" s="71">
        <v>0</v>
      </c>
      <c r="BU108"/>
      <c r="BV108" s="70">
        <v>8.0449999999999999</v>
      </c>
      <c r="BW108" s="70">
        <v>0</v>
      </c>
      <c r="BX108" s="70">
        <v>0</v>
      </c>
      <c r="BY108" s="70">
        <v>0</v>
      </c>
      <c r="BZ108" s="70">
        <v>0</v>
      </c>
      <c r="CA108" s="70">
        <v>0</v>
      </c>
      <c r="CB108" s="70">
        <v>0</v>
      </c>
      <c r="CC108" s="70">
        <v>0</v>
      </c>
      <c r="CD108" s="70">
        <v>0</v>
      </c>
    </row>
    <row r="109" spans="1:82">
      <c r="A109" s="70" t="s">
        <v>1871</v>
      </c>
      <c r="B109" s="70">
        <v>136</v>
      </c>
      <c r="C109" s="70">
        <v>17</v>
      </c>
      <c r="D109" s="70">
        <v>8</v>
      </c>
      <c r="E109" s="70">
        <v>2020</v>
      </c>
      <c r="F109" s="70" t="s">
        <v>159</v>
      </c>
      <c r="G109" s="70" t="s">
        <v>1854</v>
      </c>
      <c r="H109" s="70" t="s">
        <v>1855</v>
      </c>
      <c r="I109" s="148"/>
      <c r="J109" s="71">
        <v>8.3006947540556517</v>
      </c>
      <c r="K109" s="71">
        <v>0.48575249836100176</v>
      </c>
      <c r="L109" s="71">
        <v>0</v>
      </c>
      <c r="M109" s="71">
        <v>14.320283519354311</v>
      </c>
      <c r="N109" s="71">
        <v>12.306929138929402</v>
      </c>
      <c r="O109" s="71">
        <v>12.225482169545865</v>
      </c>
      <c r="P109" s="71">
        <v>7.3764021643849746</v>
      </c>
      <c r="Q109" s="71">
        <v>0.79862299843837004</v>
      </c>
      <c r="R109" s="71">
        <v>0.45214139745182352</v>
      </c>
      <c r="S109" s="71">
        <v>0</v>
      </c>
      <c r="T109" s="72"/>
      <c r="U109" s="71">
        <v>468587</v>
      </c>
      <c r="V109" s="71">
        <v>261</v>
      </c>
      <c r="W109" s="71">
        <v>0</v>
      </c>
      <c r="X109" s="71">
        <v>4226</v>
      </c>
      <c r="Y109" s="71">
        <v>6508</v>
      </c>
      <c r="Z109" s="71">
        <v>8736</v>
      </c>
      <c r="AA109" s="71">
        <v>1628</v>
      </c>
      <c r="AB109" s="71">
        <v>13545</v>
      </c>
      <c r="AC109" s="71">
        <v>80151</v>
      </c>
      <c r="AD109" s="71">
        <v>0</v>
      </c>
      <c r="AE109" s="72"/>
      <c r="AF109" s="71">
        <v>4764657.4237930747</v>
      </c>
      <c r="AG109" s="71">
        <v>392244.02340464992</v>
      </c>
      <c r="AH109" s="71">
        <v>0</v>
      </c>
      <c r="AI109" s="71">
        <v>23847953.14883751</v>
      </c>
      <c r="AJ109" s="71">
        <v>25687121.865613438</v>
      </c>
      <c r="AK109" s="71"/>
      <c r="AL109" s="71"/>
      <c r="AM109" s="71">
        <v>1767772.988088737</v>
      </c>
      <c r="AN109" s="71"/>
      <c r="AO109" s="71"/>
      <c r="AP109" s="71">
        <v>56459749.449737407</v>
      </c>
      <c r="AQ109" s="72"/>
      <c r="AR109" s="71">
        <v>428</v>
      </c>
      <c r="AS109" s="71">
        <v>25</v>
      </c>
      <c r="AT109" s="71">
        <v>0</v>
      </c>
      <c r="AU109" s="71">
        <v>0</v>
      </c>
      <c r="AV109" s="71">
        <v>0</v>
      </c>
      <c r="AW109" s="71">
        <v>0</v>
      </c>
      <c r="AX109" s="71"/>
      <c r="AY109" s="72"/>
      <c r="AZ109" s="71">
        <v>1891.57</v>
      </c>
      <c r="BA109" s="71">
        <v>4069.3</v>
      </c>
      <c r="BB109" s="71">
        <v>0</v>
      </c>
      <c r="BC109" s="71">
        <v>0</v>
      </c>
      <c r="BD109" s="71">
        <v>0</v>
      </c>
      <c r="BE109" s="71">
        <v>0</v>
      </c>
      <c r="BF109" s="71"/>
      <c r="BG109" s="72"/>
      <c r="BH109" s="71">
        <v>0</v>
      </c>
      <c r="BI109" s="71">
        <v>0</v>
      </c>
      <c r="BJ109" s="71">
        <v>0</v>
      </c>
      <c r="BK109" s="71">
        <v>0</v>
      </c>
      <c r="BL109" s="71">
        <v>8.354000000000001</v>
      </c>
      <c r="BM109" s="71">
        <v>0</v>
      </c>
      <c r="BN109" s="72"/>
      <c r="BO109" s="71">
        <v>0</v>
      </c>
      <c r="BP109" s="71">
        <v>0</v>
      </c>
      <c r="BQ109" s="71">
        <v>0</v>
      </c>
      <c r="BR109" s="71">
        <v>0</v>
      </c>
      <c r="BS109" s="71">
        <v>2</v>
      </c>
      <c r="BT109" s="71">
        <v>0</v>
      </c>
      <c r="BU109"/>
      <c r="BV109" s="70">
        <v>8.3539999999999992</v>
      </c>
      <c r="BW109" s="70">
        <v>0</v>
      </c>
      <c r="BX109" s="70">
        <v>0</v>
      </c>
      <c r="BY109" s="70">
        <v>0</v>
      </c>
      <c r="BZ109" s="70">
        <v>0</v>
      </c>
      <c r="CA109" s="70">
        <v>0</v>
      </c>
      <c r="CB109" s="70">
        <v>0</v>
      </c>
      <c r="CC109" s="70">
        <v>0</v>
      </c>
      <c r="CD109" s="70">
        <v>0</v>
      </c>
    </row>
    <row r="110" spans="1:82">
      <c r="A110" s="70" t="s">
        <v>1872</v>
      </c>
      <c r="B110" s="70">
        <v>136</v>
      </c>
      <c r="C110" s="70">
        <v>18</v>
      </c>
      <c r="D110" s="70">
        <v>8</v>
      </c>
      <c r="E110" s="70">
        <v>2021</v>
      </c>
      <c r="F110" s="70" t="s">
        <v>160</v>
      </c>
      <c r="G110" s="70" t="s">
        <v>1854</v>
      </c>
      <c r="H110" s="70" t="s">
        <v>1855</v>
      </c>
      <c r="I110" s="148"/>
      <c r="J110" s="71">
        <v>9.5054697127836789</v>
      </c>
      <c r="K110" s="71">
        <v>0.52502478801942254</v>
      </c>
      <c r="L110" s="71">
        <v>0</v>
      </c>
      <c r="M110" s="71">
        <v>13.177313754680059</v>
      </c>
      <c r="N110" s="71">
        <v>11.712150164996766</v>
      </c>
      <c r="O110" s="71">
        <v>11.774192285366373</v>
      </c>
      <c r="P110" s="71">
        <v>7.4810419416209939</v>
      </c>
      <c r="Q110" s="71">
        <v>0.77672368970809103</v>
      </c>
      <c r="R110" s="71">
        <v>0.48431590524294604</v>
      </c>
      <c r="S110" s="71">
        <v>0</v>
      </c>
      <c r="T110" s="72"/>
      <c r="U110" s="71">
        <v>585009</v>
      </c>
      <c r="V110" s="71">
        <v>261</v>
      </c>
      <c r="W110" s="71">
        <v>0</v>
      </c>
      <c r="X110" s="71">
        <v>4226</v>
      </c>
      <c r="Y110" s="71">
        <v>6468</v>
      </c>
      <c r="Z110" s="71">
        <v>8663</v>
      </c>
      <c r="AA110" s="71">
        <v>1610</v>
      </c>
      <c r="AB110" s="71">
        <v>13303</v>
      </c>
      <c r="AC110" s="71">
        <v>83288.999999999985</v>
      </c>
      <c r="AD110" s="71">
        <v>0</v>
      </c>
      <c r="AE110" s="72"/>
      <c r="AF110" s="71">
        <v>5673721.375681608</v>
      </c>
      <c r="AG110" s="71">
        <v>437365.1075584584</v>
      </c>
      <c r="AH110" s="71">
        <v>0</v>
      </c>
      <c r="AI110" s="71">
        <v>25364608.379256044</v>
      </c>
      <c r="AJ110" s="71">
        <v>26891808.80816726</v>
      </c>
      <c r="AK110" s="71">
        <v>0</v>
      </c>
      <c r="AL110" s="71">
        <v>0</v>
      </c>
      <c r="AM110" s="71">
        <v>1746203.4995072023</v>
      </c>
      <c r="AN110" s="71">
        <v>0</v>
      </c>
      <c r="AO110" s="71">
        <v>0</v>
      </c>
      <c r="AP110" s="71">
        <v>60113707.170170575</v>
      </c>
      <c r="AQ110" s="72"/>
      <c r="AR110" s="71">
        <v>446</v>
      </c>
      <c r="AS110" s="71">
        <v>25</v>
      </c>
      <c r="AT110" s="71">
        <v>0</v>
      </c>
      <c r="AU110" s="71">
        <v>0</v>
      </c>
      <c r="AV110" s="71">
        <v>0</v>
      </c>
      <c r="AW110" s="71">
        <v>0</v>
      </c>
      <c r="AX110" s="71"/>
      <c r="AY110" s="72"/>
      <c r="AZ110" s="71">
        <v>1998.73</v>
      </c>
      <c r="BA110" s="71">
        <v>4069.3</v>
      </c>
      <c r="BB110" s="71">
        <v>0</v>
      </c>
      <c r="BC110" s="71">
        <v>0</v>
      </c>
      <c r="BD110" s="71">
        <v>0</v>
      </c>
      <c r="BE110" s="71">
        <v>0</v>
      </c>
      <c r="BF110" s="71"/>
      <c r="BG110" s="72"/>
      <c r="BH110" s="71">
        <v>0</v>
      </c>
      <c r="BI110" s="71">
        <v>0</v>
      </c>
      <c r="BJ110" s="71">
        <v>0</v>
      </c>
      <c r="BK110" s="71">
        <v>0</v>
      </c>
      <c r="BL110" s="71">
        <v>5.1310000000000002</v>
      </c>
      <c r="BM110" s="71">
        <v>0</v>
      </c>
      <c r="BN110" s="72"/>
      <c r="BO110" s="71">
        <v>0</v>
      </c>
      <c r="BP110" s="71">
        <v>0</v>
      </c>
      <c r="BQ110" s="71">
        <v>0</v>
      </c>
      <c r="BR110" s="71">
        <v>0</v>
      </c>
      <c r="BS110" s="71">
        <v>2</v>
      </c>
      <c r="BT110" s="71">
        <v>0</v>
      </c>
      <c r="BU110"/>
      <c r="BV110" s="70">
        <v>5.1310000000000002</v>
      </c>
      <c r="BW110" s="70">
        <v>0</v>
      </c>
      <c r="BX110" s="70">
        <v>0</v>
      </c>
      <c r="BY110" s="70">
        <v>0</v>
      </c>
      <c r="BZ110" s="70">
        <v>0</v>
      </c>
      <c r="CA110" s="70">
        <v>0</v>
      </c>
      <c r="CB110" s="70">
        <v>0</v>
      </c>
      <c r="CC110" s="70">
        <v>0</v>
      </c>
      <c r="CD110" s="70">
        <v>0</v>
      </c>
    </row>
    <row r="111" spans="1:82">
      <c r="A111" s="70" t="s">
        <v>1873</v>
      </c>
      <c r="B111" s="70">
        <v>136</v>
      </c>
      <c r="C111" s="70">
        <v>19</v>
      </c>
      <c r="D111" s="70">
        <v>8</v>
      </c>
      <c r="E111" s="70">
        <v>2022</v>
      </c>
      <c r="F111" s="70" t="s">
        <v>161</v>
      </c>
      <c r="G111" s="70" t="s">
        <v>1854</v>
      </c>
      <c r="H111" s="70" t="s">
        <v>1855</v>
      </c>
      <c r="I111" s="148"/>
      <c r="J111" s="71">
        <v>9.5387521617544149</v>
      </c>
      <c r="K111" s="71">
        <v>0.52236525670868683</v>
      </c>
      <c r="L111" s="71">
        <v>0</v>
      </c>
      <c r="M111" s="71">
        <v>14.913879266168587</v>
      </c>
      <c r="N111" s="71">
        <v>14.803489071254354</v>
      </c>
      <c r="O111" s="71">
        <v>12.326676283309107</v>
      </c>
      <c r="P111" s="71">
        <v>7.387017573654556</v>
      </c>
      <c r="Q111" s="71">
        <v>0.77384407975562275</v>
      </c>
      <c r="R111" s="71">
        <v>0.39084065956169883</v>
      </c>
      <c r="S111" s="71">
        <v>0</v>
      </c>
      <c r="T111" s="72"/>
      <c r="U111" s="71">
        <v>630803</v>
      </c>
      <c r="V111" s="71">
        <v>261</v>
      </c>
      <c r="W111" s="71">
        <v>0</v>
      </c>
      <c r="X111" s="71">
        <v>4226</v>
      </c>
      <c r="Y111" s="71">
        <v>6456</v>
      </c>
      <c r="Z111" s="71">
        <v>8617</v>
      </c>
      <c r="AA111" s="71">
        <v>1614</v>
      </c>
      <c r="AB111" s="71">
        <v>13145</v>
      </c>
      <c r="AC111" s="71">
        <v>68058</v>
      </c>
      <c r="AD111" s="71">
        <v>0</v>
      </c>
      <c r="AE111" s="72"/>
      <c r="AF111" s="71">
        <v>5684166.0829754183</v>
      </c>
      <c r="AG111" s="71">
        <v>436972.82605736901</v>
      </c>
      <c r="AH111" s="71">
        <v>0</v>
      </c>
      <c r="AI111" s="71">
        <v>25401948.840005249</v>
      </c>
      <c r="AJ111" s="71">
        <v>28325481.313036256</v>
      </c>
      <c r="AK111" s="71">
        <v>0</v>
      </c>
      <c r="AL111" s="71">
        <v>0</v>
      </c>
      <c r="AM111" s="71">
        <v>1697378.2849815339</v>
      </c>
      <c r="AN111" s="71">
        <v>0</v>
      </c>
      <c r="AO111" s="71">
        <v>0</v>
      </c>
      <c r="AP111" s="71">
        <v>61545947.347055823</v>
      </c>
      <c r="AQ111" s="72"/>
      <c r="AR111" s="71">
        <v>463</v>
      </c>
      <c r="AS111" s="71">
        <v>25</v>
      </c>
      <c r="AT111" s="71">
        <v>0</v>
      </c>
      <c r="AU111" s="71">
        <v>0</v>
      </c>
      <c r="AV111" s="71">
        <v>0</v>
      </c>
      <c r="AW111" s="71">
        <v>0</v>
      </c>
      <c r="AX111" s="71"/>
      <c r="AY111" s="72"/>
      <c r="AZ111" s="71">
        <v>2098.9100000000008</v>
      </c>
      <c r="BA111" s="71">
        <v>4069.2999999999997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1874</v>
      </c>
      <c r="B112" s="70">
        <v>136</v>
      </c>
      <c r="C112" s="70">
        <v>20</v>
      </c>
      <c r="D112" s="70">
        <v>8</v>
      </c>
      <c r="E112" s="70">
        <v>2023</v>
      </c>
      <c r="F112" s="70" t="s">
        <v>1539</v>
      </c>
      <c r="G112" s="70" t="s">
        <v>1854</v>
      </c>
      <c r="H112" s="70" t="s">
        <v>1855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484</v>
      </c>
      <c r="AS112" s="71">
        <v>25</v>
      </c>
      <c r="AT112" s="71">
        <v>0</v>
      </c>
      <c r="AU112" s="71">
        <v>0</v>
      </c>
      <c r="AV112" s="71">
        <v>0</v>
      </c>
      <c r="AW112" s="71">
        <v>0</v>
      </c>
      <c r="AX112" s="71"/>
      <c r="AY112" s="72"/>
      <c r="AZ112" s="71">
        <v>2225.5100000000007</v>
      </c>
      <c r="BA112" s="71">
        <v>4069.2999999999997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1875</v>
      </c>
      <c r="B113" s="70">
        <v>136</v>
      </c>
      <c r="C113" s="70">
        <v>21</v>
      </c>
      <c r="D113" s="70">
        <v>8</v>
      </c>
      <c r="E113" s="70">
        <v>2024</v>
      </c>
      <c r="F113" s="70" t="s">
        <v>1554</v>
      </c>
      <c r="G113" s="70" t="s">
        <v>1854</v>
      </c>
      <c r="H113" s="70" t="s">
        <v>1855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1876</v>
      </c>
      <c r="B114" s="70">
        <v>35</v>
      </c>
      <c r="C114" s="70">
        <v>1</v>
      </c>
      <c r="D114" s="70">
        <v>3</v>
      </c>
      <c r="E114" s="70">
        <v>1990</v>
      </c>
      <c r="F114" s="70" t="s">
        <v>787</v>
      </c>
      <c r="G114" s="70" t="s">
        <v>1877</v>
      </c>
      <c r="H114" s="70" t="s">
        <v>1878</v>
      </c>
      <c r="I114" s="148"/>
      <c r="J114" s="71">
        <v>17.801542459501039</v>
      </c>
      <c r="K114" s="71">
        <v>1.5923856871020401</v>
      </c>
      <c r="L114" s="71">
        <v>2.2747681437983371</v>
      </c>
      <c r="M114" s="71">
        <v>7.0380412180964083</v>
      </c>
      <c r="N114" s="71">
        <v>9.6409296717166999</v>
      </c>
      <c r="O114" s="71">
        <v>15.008082906276879</v>
      </c>
      <c r="P114" s="71">
        <v>18.973597685285451</v>
      </c>
      <c r="Q114" s="71">
        <v>1.1078668634823201</v>
      </c>
      <c r="R114" s="71">
        <v>0</v>
      </c>
      <c r="S114" s="71">
        <v>1.1825034926303619</v>
      </c>
      <c r="T114" s="72"/>
      <c r="U114" s="71">
        <v>430586</v>
      </c>
      <c r="V114" s="71">
        <v>541</v>
      </c>
      <c r="W114" s="71">
        <v>22</v>
      </c>
      <c r="X114" s="71">
        <v>2371</v>
      </c>
      <c r="Y114" s="71">
        <v>4339</v>
      </c>
      <c r="Z114" s="71">
        <v>6173</v>
      </c>
      <c r="AA114" s="71">
        <v>4607</v>
      </c>
      <c r="AB114" s="71">
        <v>17988</v>
      </c>
      <c r="AC114" s="71">
        <v>0</v>
      </c>
      <c r="AD114" s="71">
        <v>1.1825034926303619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1879</v>
      </c>
      <c r="B115" s="70">
        <v>36</v>
      </c>
      <c r="C115" s="70">
        <v>2</v>
      </c>
      <c r="D115" s="70">
        <v>3</v>
      </c>
      <c r="E115" s="70">
        <v>2005</v>
      </c>
      <c r="F115" s="70" t="s">
        <v>789</v>
      </c>
      <c r="G115" s="70" t="s">
        <v>1877</v>
      </c>
      <c r="H115" s="70" t="s">
        <v>1878</v>
      </c>
      <c r="I115" s="148"/>
      <c r="J115" s="71">
        <v>48.470067628255279</v>
      </c>
      <c r="K115" s="71">
        <v>1.133265965279967</v>
      </c>
      <c r="L115" s="71">
        <v>6.2845787375188698</v>
      </c>
      <c r="M115" s="71">
        <v>10.428320758429949</v>
      </c>
      <c r="N115" s="71">
        <v>12.52405395060727</v>
      </c>
      <c r="O115" s="71">
        <v>20.553986795102581</v>
      </c>
      <c r="P115" s="71">
        <v>20.476717804715349</v>
      </c>
      <c r="Q115" s="71">
        <v>0.96925834230472596</v>
      </c>
      <c r="R115" s="71">
        <v>0</v>
      </c>
      <c r="S115" s="71">
        <v>1.676130954962467</v>
      </c>
      <c r="T115" s="72"/>
      <c r="U115" s="71">
        <v>1230405</v>
      </c>
      <c r="V115" s="71">
        <v>479</v>
      </c>
      <c r="W115" s="71">
        <v>67</v>
      </c>
      <c r="X115" s="71">
        <v>1952</v>
      </c>
      <c r="Y115" s="71">
        <v>4770</v>
      </c>
      <c r="Z115" s="71">
        <v>9783</v>
      </c>
      <c r="AA115" s="71">
        <v>4072</v>
      </c>
      <c r="AB115" s="71">
        <v>16452</v>
      </c>
      <c r="AC115" s="71">
        <v>0</v>
      </c>
      <c r="AD115" s="71">
        <v>1.676130954962467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1880</v>
      </c>
      <c r="B116" s="70">
        <v>37</v>
      </c>
      <c r="C116" s="70">
        <v>3</v>
      </c>
      <c r="D116" s="70">
        <v>3</v>
      </c>
      <c r="E116" s="70">
        <v>2006</v>
      </c>
      <c r="F116" s="70" t="s">
        <v>790</v>
      </c>
      <c r="G116" s="70" t="s">
        <v>1877</v>
      </c>
      <c r="H116" s="70" t="s">
        <v>1878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1881</v>
      </c>
      <c r="B117" s="70">
        <v>38</v>
      </c>
      <c r="C117" s="70">
        <v>4</v>
      </c>
      <c r="D117" s="70">
        <v>3</v>
      </c>
      <c r="E117" s="70">
        <v>2007</v>
      </c>
      <c r="F117" s="70" t="s">
        <v>791</v>
      </c>
      <c r="G117" s="70" t="s">
        <v>1877</v>
      </c>
      <c r="H117" s="70" t="s">
        <v>1878</v>
      </c>
      <c r="I117" s="148"/>
      <c r="J117" s="71">
        <v>55.385682828565912</v>
      </c>
      <c r="K117" s="71">
        <v>1.1765239632059039</v>
      </c>
      <c r="L117" s="71">
        <v>6.8450766953603956</v>
      </c>
      <c r="M117" s="71">
        <v>10.944472567085789</v>
      </c>
      <c r="N117" s="71">
        <v>15.000062090169671</v>
      </c>
      <c r="O117" s="71">
        <v>19.94982611963561</v>
      </c>
      <c r="P117" s="71">
        <v>20.507709664117339</v>
      </c>
      <c r="Q117" s="71">
        <v>1.00048311473855</v>
      </c>
      <c r="R117" s="71">
        <v>0</v>
      </c>
      <c r="S117" s="71">
        <v>2.0237645889875631</v>
      </c>
      <c r="T117" s="72"/>
      <c r="U117" s="71">
        <v>1579690</v>
      </c>
      <c r="V117" s="71">
        <v>485</v>
      </c>
      <c r="W117" s="71">
        <v>84</v>
      </c>
      <c r="X117" s="71">
        <v>2453</v>
      </c>
      <c r="Y117" s="71">
        <v>4788</v>
      </c>
      <c r="Z117" s="71">
        <v>9871</v>
      </c>
      <c r="AA117" s="71">
        <v>4016</v>
      </c>
      <c r="AB117" s="71">
        <v>16084</v>
      </c>
      <c r="AC117" s="71">
        <v>0</v>
      </c>
      <c r="AD117" s="71">
        <v>2.0237645889875631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1882</v>
      </c>
      <c r="B118" s="70">
        <v>39</v>
      </c>
      <c r="C118" s="70">
        <v>5</v>
      </c>
      <c r="D118" s="70">
        <v>3</v>
      </c>
      <c r="E118" s="70">
        <v>2008</v>
      </c>
      <c r="F118" s="70" t="s">
        <v>792</v>
      </c>
      <c r="G118" s="70" t="s">
        <v>1877</v>
      </c>
      <c r="H118" s="70" t="s">
        <v>1878</v>
      </c>
      <c r="I118" s="148"/>
      <c r="J118" s="71">
        <v>44.670330311060788</v>
      </c>
      <c r="K118" s="71">
        <v>0.92584821687472274</v>
      </c>
      <c r="L118" s="71">
        <v>15.659561867244189</v>
      </c>
      <c r="M118" s="71">
        <v>12.355066146180119</v>
      </c>
      <c r="N118" s="71">
        <v>14.283633156386889</v>
      </c>
      <c r="O118" s="71">
        <v>19.36122837344956</v>
      </c>
      <c r="P118" s="71">
        <v>20.188498549207591</v>
      </c>
      <c r="Q118" s="71">
        <v>0.96538369142075997</v>
      </c>
      <c r="R118" s="71">
        <v>0</v>
      </c>
      <c r="S118" s="71">
        <v>2.2688670230023988</v>
      </c>
      <c r="T118" s="72"/>
      <c r="U118" s="71">
        <v>1471832</v>
      </c>
      <c r="V118" s="71">
        <v>485</v>
      </c>
      <c r="W118" s="71">
        <v>219</v>
      </c>
      <c r="X118" s="71">
        <v>2453</v>
      </c>
      <c r="Y118" s="71">
        <v>4810</v>
      </c>
      <c r="Z118" s="71">
        <v>9916</v>
      </c>
      <c r="AA118" s="71">
        <v>3958</v>
      </c>
      <c r="AB118" s="71">
        <v>15775</v>
      </c>
      <c r="AC118" s="71">
        <v>0</v>
      </c>
      <c r="AD118" s="71">
        <v>2.2688670230023988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1883</v>
      </c>
      <c r="B119" s="70">
        <v>40</v>
      </c>
      <c r="C119" s="70">
        <v>6</v>
      </c>
      <c r="D119" s="70">
        <v>3</v>
      </c>
      <c r="E119" s="70">
        <v>2009</v>
      </c>
      <c r="F119" s="70" t="s">
        <v>176</v>
      </c>
      <c r="G119" s="70" t="s">
        <v>1877</v>
      </c>
      <c r="H119" s="70" t="s">
        <v>1878</v>
      </c>
      <c r="I119" s="148"/>
      <c r="J119" s="71">
        <v>39.010985815102181</v>
      </c>
      <c r="K119" s="71">
        <v>0.8183274302187038</v>
      </c>
      <c r="L119" s="71">
        <v>16.46774648782765</v>
      </c>
      <c r="M119" s="71">
        <v>11.638160995815189</v>
      </c>
      <c r="N119" s="71">
        <v>13.226793892580121</v>
      </c>
      <c r="O119" s="71">
        <v>19.411525007332539</v>
      </c>
      <c r="P119" s="71">
        <v>19.37201336879961</v>
      </c>
      <c r="Q119" s="71">
        <v>0.90885581677930805</v>
      </c>
      <c r="R119" s="71">
        <v>0</v>
      </c>
      <c r="S119" s="71">
        <v>2.243465849314255</v>
      </c>
      <c r="T119" s="72"/>
      <c r="U119" s="71">
        <v>1110704</v>
      </c>
      <c r="V119" s="71">
        <v>551</v>
      </c>
      <c r="W119" s="71">
        <v>297</v>
      </c>
      <c r="X119" s="71">
        <v>2630</v>
      </c>
      <c r="Y119" s="71">
        <v>4834</v>
      </c>
      <c r="Z119" s="71">
        <v>9813</v>
      </c>
      <c r="AA119" s="71">
        <v>3899</v>
      </c>
      <c r="AB119" s="71">
        <v>15590</v>
      </c>
      <c r="AC119" s="71">
        <v>0</v>
      </c>
      <c r="AD119" s="71">
        <v>2.243465849314255</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16.100000000000001</v>
      </c>
      <c r="BK119" s="71">
        <v>0</v>
      </c>
      <c r="BL119" s="71">
        <v>0</v>
      </c>
      <c r="BM119" s="71">
        <v>0</v>
      </c>
      <c r="BN119" s="72"/>
      <c r="BO119" s="71">
        <v>0</v>
      </c>
      <c r="BP119" s="71">
        <v>0</v>
      </c>
      <c r="BQ119" s="71">
        <v>1</v>
      </c>
      <c r="BR119" s="71">
        <v>0</v>
      </c>
      <c r="BS119" s="71">
        <v>0</v>
      </c>
      <c r="BT119" s="71">
        <v>0</v>
      </c>
      <c r="BU119"/>
      <c r="BV119" s="70">
        <v>16.100000000000001</v>
      </c>
      <c r="BW119" s="70">
        <v>0</v>
      </c>
      <c r="BX119" s="70">
        <v>0</v>
      </c>
      <c r="BY119" s="70">
        <v>0</v>
      </c>
      <c r="BZ119" s="70">
        <v>0</v>
      </c>
      <c r="CA119" s="70">
        <v>0</v>
      </c>
      <c r="CB119" s="70">
        <v>0</v>
      </c>
      <c r="CC119" s="70">
        <v>0</v>
      </c>
      <c r="CD119" s="70">
        <v>0</v>
      </c>
    </row>
    <row r="120" spans="1:82">
      <c r="A120" s="70" t="s">
        <v>1884</v>
      </c>
      <c r="B120" s="70">
        <v>41</v>
      </c>
      <c r="C120" s="70">
        <v>7</v>
      </c>
      <c r="D120" s="70">
        <v>3</v>
      </c>
      <c r="E120" s="70">
        <v>2010</v>
      </c>
      <c r="F120" s="70" t="s">
        <v>177</v>
      </c>
      <c r="G120" s="70" t="s">
        <v>1877</v>
      </c>
      <c r="H120" s="70" t="s">
        <v>1878</v>
      </c>
      <c r="I120" s="148"/>
      <c r="J120" s="71">
        <v>49.885913273215849</v>
      </c>
      <c r="K120" s="71">
        <v>0.87211218390137923</v>
      </c>
      <c r="L120" s="71">
        <v>15.590948753492221</v>
      </c>
      <c r="M120" s="71">
        <v>11.617249693942149</v>
      </c>
      <c r="N120" s="71">
        <v>13.542219053699361</v>
      </c>
      <c r="O120" s="71">
        <v>19.4083764992229</v>
      </c>
      <c r="P120" s="71">
        <v>19.842716936121882</v>
      </c>
      <c r="Q120" s="71">
        <v>0.937406791225606</v>
      </c>
      <c r="R120" s="71">
        <v>0</v>
      </c>
      <c r="S120" s="71">
        <v>2.3487726183423461</v>
      </c>
      <c r="T120" s="72"/>
      <c r="U120" s="71">
        <v>1288887</v>
      </c>
      <c r="V120" s="71">
        <v>551</v>
      </c>
      <c r="W120" s="71">
        <v>297</v>
      </c>
      <c r="X120" s="71">
        <v>2630</v>
      </c>
      <c r="Y120" s="71">
        <v>4845</v>
      </c>
      <c r="Z120" s="71">
        <v>9857</v>
      </c>
      <c r="AA120" s="71">
        <v>3894</v>
      </c>
      <c r="AB120" s="71">
        <v>15408</v>
      </c>
      <c r="AC120" s="71">
        <v>0</v>
      </c>
      <c r="AD120" s="71">
        <v>2.3487726183423461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16.670999999999999</v>
      </c>
      <c r="BK120" s="71">
        <v>0</v>
      </c>
      <c r="BL120" s="71">
        <v>0</v>
      </c>
      <c r="BM120" s="71">
        <v>0</v>
      </c>
      <c r="BN120" s="72"/>
      <c r="BO120" s="71">
        <v>0</v>
      </c>
      <c r="BP120" s="71">
        <v>0</v>
      </c>
      <c r="BQ120" s="71">
        <v>1</v>
      </c>
      <c r="BR120" s="71">
        <v>0</v>
      </c>
      <c r="BS120" s="71">
        <v>0</v>
      </c>
      <c r="BT120" s="71">
        <v>0</v>
      </c>
      <c r="BU120"/>
      <c r="BV120" s="70">
        <v>16.670999999999999</v>
      </c>
      <c r="BW120" s="70">
        <v>0</v>
      </c>
      <c r="BX120" s="70">
        <v>0</v>
      </c>
      <c r="BY120" s="70">
        <v>0</v>
      </c>
      <c r="BZ120" s="70">
        <v>0</v>
      </c>
      <c r="CA120" s="70">
        <v>0</v>
      </c>
      <c r="CB120" s="70">
        <v>0</v>
      </c>
      <c r="CC120" s="70">
        <v>0</v>
      </c>
      <c r="CD120" s="70">
        <v>0</v>
      </c>
    </row>
    <row r="121" spans="1:82">
      <c r="A121" s="70" t="s">
        <v>1885</v>
      </c>
      <c r="B121" s="70">
        <v>42</v>
      </c>
      <c r="C121" s="70">
        <v>8</v>
      </c>
      <c r="D121" s="70">
        <v>3</v>
      </c>
      <c r="E121" s="70">
        <v>2011</v>
      </c>
      <c r="F121" s="70" t="s">
        <v>178</v>
      </c>
      <c r="G121" s="1064" t="s">
        <v>1877</v>
      </c>
      <c r="H121" s="70" t="s">
        <v>1878</v>
      </c>
      <c r="I121" s="148"/>
      <c r="J121" s="71">
        <v>24.123261762508609</v>
      </c>
      <c r="K121" s="71">
        <v>1.376713096353978</v>
      </c>
      <c r="L121" s="71">
        <v>15.200268210461269</v>
      </c>
      <c r="M121" s="71">
        <v>13.459161120762809</v>
      </c>
      <c r="N121" s="71">
        <v>14.268144591627539</v>
      </c>
      <c r="O121" s="71">
        <v>19.13444822817474</v>
      </c>
      <c r="P121" s="71">
        <v>19.041665376567391</v>
      </c>
      <c r="Q121" s="71">
        <v>1.06486643232851</v>
      </c>
      <c r="R121" s="71">
        <v>0</v>
      </c>
      <c r="S121" s="71">
        <v>0.94942014359284332</v>
      </c>
      <c r="T121" s="72"/>
      <c r="U121" s="71">
        <v>652520</v>
      </c>
      <c r="V121" s="71">
        <v>551</v>
      </c>
      <c r="W121" s="71">
        <v>297</v>
      </c>
      <c r="X121" s="71">
        <v>2630</v>
      </c>
      <c r="Y121" s="71">
        <v>4858</v>
      </c>
      <c r="Z121" s="71">
        <v>9929</v>
      </c>
      <c r="AA121" s="71">
        <v>3848</v>
      </c>
      <c r="AB121" s="71">
        <v>15174</v>
      </c>
      <c r="AC121" s="71">
        <v>0</v>
      </c>
      <c r="AD121" s="71">
        <v>0.94942014359284332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18.056000000000001</v>
      </c>
      <c r="BK121" s="71">
        <v>0</v>
      </c>
      <c r="BL121" s="71">
        <v>0</v>
      </c>
      <c r="BM121" s="71">
        <v>0</v>
      </c>
      <c r="BN121" s="72"/>
      <c r="BO121" s="71">
        <v>0</v>
      </c>
      <c r="BP121" s="71">
        <v>0</v>
      </c>
      <c r="BQ121" s="71">
        <v>2</v>
      </c>
      <c r="BR121" s="71">
        <v>0</v>
      </c>
      <c r="BS121" s="71">
        <v>0</v>
      </c>
      <c r="BT121" s="71">
        <v>0</v>
      </c>
      <c r="BU121"/>
      <c r="BV121" s="70">
        <v>18.056000000000001</v>
      </c>
      <c r="BW121" s="70">
        <v>0</v>
      </c>
      <c r="BX121" s="70">
        <v>0</v>
      </c>
      <c r="BY121" s="70">
        <v>0</v>
      </c>
      <c r="BZ121" s="70">
        <v>0</v>
      </c>
      <c r="CA121" s="70">
        <v>0</v>
      </c>
      <c r="CB121" s="70">
        <v>0</v>
      </c>
      <c r="CC121" s="70">
        <v>0</v>
      </c>
      <c r="CD121" s="70">
        <v>0</v>
      </c>
    </row>
    <row r="122" spans="1:82">
      <c r="A122" s="70" t="s">
        <v>1886</v>
      </c>
      <c r="B122" s="70">
        <v>43</v>
      </c>
      <c r="C122" s="70">
        <v>9</v>
      </c>
      <c r="D122" s="70">
        <v>3</v>
      </c>
      <c r="E122" s="70">
        <v>2012</v>
      </c>
      <c r="F122" s="70" t="s">
        <v>179</v>
      </c>
      <c r="G122" s="1064" t="s">
        <v>1877</v>
      </c>
      <c r="H122" s="70" t="s">
        <v>1878</v>
      </c>
      <c r="I122" s="148"/>
      <c r="J122" s="71">
        <v>52.454988510344798</v>
      </c>
      <c r="K122" s="71">
        <v>1.365939079157847</v>
      </c>
      <c r="L122" s="71">
        <v>15.26092856601896</v>
      </c>
      <c r="M122" s="71">
        <v>15.04065036001434</v>
      </c>
      <c r="N122" s="71">
        <v>16.092255345911781</v>
      </c>
      <c r="O122" s="71">
        <v>19.161688842483898</v>
      </c>
      <c r="P122" s="71">
        <v>19.110190117418018</v>
      </c>
      <c r="Q122" s="71">
        <v>1.15321987052676</v>
      </c>
      <c r="R122" s="71">
        <v>0</v>
      </c>
      <c r="S122" s="71">
        <v>1.743988293598552</v>
      </c>
      <c r="T122" s="72"/>
      <c r="U122" s="71">
        <v>1425702</v>
      </c>
      <c r="V122" s="71">
        <v>551</v>
      </c>
      <c r="W122" s="71">
        <v>297</v>
      </c>
      <c r="X122" s="71">
        <v>2630</v>
      </c>
      <c r="Y122" s="71">
        <v>4984</v>
      </c>
      <c r="Z122" s="71">
        <v>10022</v>
      </c>
      <c r="AA122" s="71">
        <v>3840</v>
      </c>
      <c r="AB122" s="71">
        <v>15125</v>
      </c>
      <c r="AC122" s="71">
        <v>0</v>
      </c>
      <c r="AD122" s="71">
        <v>1.743988293598552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18.844999999999999</v>
      </c>
      <c r="BK122" s="71">
        <v>0</v>
      </c>
      <c r="BL122" s="71">
        <v>0</v>
      </c>
      <c r="BM122" s="71">
        <v>0</v>
      </c>
      <c r="BN122" s="72"/>
      <c r="BO122" s="71">
        <v>0</v>
      </c>
      <c r="BP122" s="71">
        <v>0</v>
      </c>
      <c r="BQ122" s="71">
        <v>2</v>
      </c>
      <c r="BR122" s="71">
        <v>0</v>
      </c>
      <c r="BS122" s="71">
        <v>0</v>
      </c>
      <c r="BT122" s="71">
        <v>0</v>
      </c>
      <c r="BU122"/>
      <c r="BV122" s="70">
        <v>18.844999999999999</v>
      </c>
      <c r="BW122" s="70">
        <v>0</v>
      </c>
      <c r="BX122" s="70">
        <v>0</v>
      </c>
      <c r="BY122" s="70">
        <v>0</v>
      </c>
      <c r="BZ122" s="70">
        <v>0</v>
      </c>
      <c r="CA122" s="70">
        <v>0</v>
      </c>
      <c r="CB122" s="70">
        <v>0</v>
      </c>
      <c r="CC122" s="70">
        <v>0</v>
      </c>
      <c r="CD122" s="70">
        <v>0</v>
      </c>
    </row>
    <row r="123" spans="1:82">
      <c r="A123" s="70" t="s">
        <v>1887</v>
      </c>
      <c r="B123" s="70">
        <v>44</v>
      </c>
      <c r="C123" s="70">
        <v>10</v>
      </c>
      <c r="D123" s="70">
        <v>3</v>
      </c>
      <c r="E123" s="70">
        <v>2013</v>
      </c>
      <c r="F123" s="70" t="s">
        <v>180</v>
      </c>
      <c r="G123" s="70" t="s">
        <v>1877</v>
      </c>
      <c r="H123" s="70" t="s">
        <v>1878</v>
      </c>
      <c r="I123" s="148"/>
      <c r="J123" s="71">
        <v>56.124744330622491</v>
      </c>
      <c r="K123" s="71">
        <v>1.2174438507788521</v>
      </c>
      <c r="L123" s="71">
        <v>15.264803868007141</v>
      </c>
      <c r="M123" s="71">
        <v>14.912603071077839</v>
      </c>
      <c r="N123" s="71">
        <v>17.011160064126791</v>
      </c>
      <c r="O123" s="71">
        <v>18.4799886029754</v>
      </c>
      <c r="P123" s="71">
        <v>19.207174271966785</v>
      </c>
      <c r="Q123" s="71">
        <v>1.1635723125095301</v>
      </c>
      <c r="R123" s="71">
        <v>0</v>
      </c>
      <c r="S123" s="71">
        <v>1.0243606600503321</v>
      </c>
      <c r="T123" s="72"/>
      <c r="U123" s="71">
        <v>1485952</v>
      </c>
      <c r="V123" s="71">
        <v>551</v>
      </c>
      <c r="W123" s="71">
        <v>297</v>
      </c>
      <c r="X123" s="71">
        <v>2630</v>
      </c>
      <c r="Y123" s="71">
        <v>5013</v>
      </c>
      <c r="Z123" s="71">
        <v>10097</v>
      </c>
      <c r="AA123" s="71">
        <v>3845</v>
      </c>
      <c r="AB123" s="71">
        <v>15042</v>
      </c>
      <c r="AC123" s="71">
        <v>0</v>
      </c>
      <c r="AD123" s="71">
        <v>1.0243606600503321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21.666</v>
      </c>
      <c r="BK123" s="71">
        <v>0</v>
      </c>
      <c r="BL123" s="71">
        <v>0</v>
      </c>
      <c r="BM123" s="71">
        <v>0</v>
      </c>
      <c r="BN123" s="72"/>
      <c r="BO123" s="71">
        <v>0</v>
      </c>
      <c r="BP123" s="71">
        <v>0</v>
      </c>
      <c r="BQ123" s="71">
        <v>2</v>
      </c>
      <c r="BR123" s="71">
        <v>0</v>
      </c>
      <c r="BS123" s="71">
        <v>0</v>
      </c>
      <c r="BT123" s="71">
        <v>0</v>
      </c>
      <c r="BU123"/>
      <c r="BV123" s="70">
        <v>21.666</v>
      </c>
      <c r="BW123" s="70">
        <v>0</v>
      </c>
      <c r="BX123" s="70">
        <v>0</v>
      </c>
      <c r="BY123" s="70">
        <v>0</v>
      </c>
      <c r="BZ123" s="70">
        <v>0</v>
      </c>
      <c r="CA123" s="70">
        <v>0</v>
      </c>
      <c r="CB123" s="70">
        <v>0</v>
      </c>
      <c r="CC123" s="70">
        <v>0</v>
      </c>
      <c r="CD123" s="70">
        <v>0</v>
      </c>
    </row>
    <row r="124" spans="1:82">
      <c r="A124" s="70" t="s">
        <v>1888</v>
      </c>
      <c r="B124" s="70">
        <v>45</v>
      </c>
      <c r="C124" s="70">
        <v>11</v>
      </c>
      <c r="D124" s="70">
        <v>3</v>
      </c>
      <c r="E124" s="70">
        <v>2014</v>
      </c>
      <c r="F124" s="70" t="s">
        <v>181</v>
      </c>
      <c r="G124" s="70" t="s">
        <v>1877</v>
      </c>
      <c r="H124" s="70" t="s">
        <v>1878</v>
      </c>
      <c r="I124" s="148"/>
      <c r="J124" s="71">
        <v>54.48684466186883</v>
      </c>
      <c r="K124" s="71">
        <v>1.1882903034435719</v>
      </c>
      <c r="L124" s="71">
        <v>16.160460733435102</v>
      </c>
      <c r="M124" s="71">
        <v>12.95310087304961</v>
      </c>
      <c r="N124" s="71">
        <v>14.072995614336969</v>
      </c>
      <c r="O124" s="71">
        <v>17.520072052195435</v>
      </c>
      <c r="P124" s="71">
        <v>19.076029093643097</v>
      </c>
      <c r="Q124" s="71">
        <v>1.1019801495022401</v>
      </c>
      <c r="R124" s="71">
        <v>0</v>
      </c>
      <c r="S124" s="71">
        <v>1.1254071229098399</v>
      </c>
      <c r="T124" s="72"/>
      <c r="U124" s="71">
        <v>1588066</v>
      </c>
      <c r="V124" s="71">
        <v>497</v>
      </c>
      <c r="W124" s="71">
        <v>282</v>
      </c>
      <c r="X124" s="71">
        <v>2484</v>
      </c>
      <c r="Y124" s="71">
        <v>5041</v>
      </c>
      <c r="Z124" s="71">
        <v>10082</v>
      </c>
      <c r="AA124" s="71">
        <v>3799</v>
      </c>
      <c r="AB124" s="71">
        <v>14848</v>
      </c>
      <c r="AC124" s="71">
        <v>0</v>
      </c>
      <c r="AD124" s="71">
        <v>1.1254071229098399</v>
      </c>
      <c r="AE124" s="72"/>
      <c r="AF124" s="71"/>
      <c r="AG124" s="71"/>
      <c r="AH124" s="71"/>
      <c r="AI124" s="71"/>
      <c r="AJ124" s="71"/>
      <c r="AK124" s="71"/>
      <c r="AL124" s="71"/>
      <c r="AM124" s="71"/>
      <c r="AN124" s="71"/>
      <c r="AO124" s="71"/>
      <c r="AP124" s="71"/>
      <c r="AQ124" s="72"/>
      <c r="AR124" s="71">
        <v>119</v>
      </c>
      <c r="AS124" s="71">
        <v>93</v>
      </c>
      <c r="AT124" s="71">
        <v>0</v>
      </c>
      <c r="AU124" s="71">
        <v>0</v>
      </c>
      <c r="AV124" s="71">
        <v>0</v>
      </c>
      <c r="AW124" s="71">
        <v>0</v>
      </c>
      <c r="AX124" s="71"/>
      <c r="AY124" s="72"/>
      <c r="AZ124" s="71">
        <v>567</v>
      </c>
      <c r="BA124" s="71">
        <v>3561.7</v>
      </c>
      <c r="BB124" s="71">
        <v>0</v>
      </c>
      <c r="BC124" s="71">
        <v>0</v>
      </c>
      <c r="BD124" s="71">
        <v>0</v>
      </c>
      <c r="BE124" s="71">
        <v>0</v>
      </c>
      <c r="BF124" s="71"/>
      <c r="BG124" s="72"/>
      <c r="BH124" s="71">
        <v>0</v>
      </c>
      <c r="BI124" s="71">
        <v>0</v>
      </c>
      <c r="BJ124" s="71">
        <v>26.096</v>
      </c>
      <c r="BK124" s="71">
        <v>0</v>
      </c>
      <c r="BL124" s="71">
        <v>0</v>
      </c>
      <c r="BM124" s="71">
        <v>0</v>
      </c>
      <c r="BN124" s="72"/>
      <c r="BO124" s="71">
        <v>0</v>
      </c>
      <c r="BP124" s="71">
        <v>0</v>
      </c>
      <c r="BQ124" s="71">
        <v>3</v>
      </c>
      <c r="BR124" s="71">
        <v>0</v>
      </c>
      <c r="BS124" s="71">
        <v>0</v>
      </c>
      <c r="BT124" s="71">
        <v>0</v>
      </c>
      <c r="BU124"/>
      <c r="BV124" s="70">
        <v>26.096</v>
      </c>
      <c r="BW124" s="70">
        <v>0</v>
      </c>
      <c r="BX124" s="70">
        <v>0</v>
      </c>
      <c r="BY124" s="70">
        <v>0</v>
      </c>
      <c r="BZ124" s="70">
        <v>0</v>
      </c>
      <c r="CA124" s="70">
        <v>0</v>
      </c>
      <c r="CB124" s="70">
        <v>0</v>
      </c>
      <c r="CC124" s="70">
        <v>0</v>
      </c>
      <c r="CD124" s="70">
        <v>0</v>
      </c>
    </row>
    <row r="125" spans="1:82">
      <c r="A125" s="70" t="s">
        <v>1889</v>
      </c>
      <c r="B125" s="70">
        <v>46</v>
      </c>
      <c r="C125" s="70">
        <v>12</v>
      </c>
      <c r="D125" s="70">
        <v>3</v>
      </c>
      <c r="E125" s="70">
        <v>2015</v>
      </c>
      <c r="F125" s="70" t="s">
        <v>182</v>
      </c>
      <c r="G125" s="70" t="s">
        <v>1877</v>
      </c>
      <c r="H125" s="70" t="s">
        <v>1878</v>
      </c>
      <c r="I125" s="148"/>
      <c r="J125" s="71">
        <v>74.394272896301686</v>
      </c>
      <c r="K125" s="71">
        <v>1.1800710258656399</v>
      </c>
      <c r="L125" s="71">
        <v>16.975225489280469</v>
      </c>
      <c r="M125" s="71">
        <v>13.15988494070044</v>
      </c>
      <c r="N125" s="71">
        <v>13.17329409354033</v>
      </c>
      <c r="O125" s="71">
        <v>17.296268211447469</v>
      </c>
      <c r="P125" s="71">
        <v>18.869987238469797</v>
      </c>
      <c r="Q125" s="71">
        <v>1.0632195753006399</v>
      </c>
      <c r="R125" s="71">
        <v>0</v>
      </c>
      <c r="S125" s="71">
        <v>1.1836565698604899</v>
      </c>
      <c r="T125" s="72"/>
      <c r="U125" s="71">
        <v>2143743</v>
      </c>
      <c r="V125" s="71">
        <v>497</v>
      </c>
      <c r="W125" s="71">
        <v>282</v>
      </c>
      <c r="X125" s="71">
        <v>2484</v>
      </c>
      <c r="Y125" s="71">
        <v>5077</v>
      </c>
      <c r="Z125" s="71">
        <v>10049</v>
      </c>
      <c r="AA125" s="71">
        <v>3755</v>
      </c>
      <c r="AB125" s="71">
        <v>14634</v>
      </c>
      <c r="AC125" s="71">
        <v>0</v>
      </c>
      <c r="AD125" s="71">
        <v>1.1836565698604899</v>
      </c>
      <c r="AE125" s="72"/>
      <c r="AF125" s="71">
        <v>23023800.655013401</v>
      </c>
      <c r="AG125" s="71">
        <v>1015503.7567015419</v>
      </c>
      <c r="AH125" s="71">
        <v>3547358.671817794</v>
      </c>
      <c r="AI125" s="71">
        <v>18671566.15458446</v>
      </c>
      <c r="AJ125" s="71">
        <v>18171416.68073535</v>
      </c>
      <c r="AK125" s="71">
        <v>0</v>
      </c>
      <c r="AL125" s="71">
        <v>0</v>
      </c>
      <c r="AM125" s="71">
        <v>2005528.3126788209</v>
      </c>
      <c r="AN125" s="71">
        <v>0</v>
      </c>
      <c r="AO125" s="71">
        <v>0</v>
      </c>
      <c r="AP125" s="71">
        <v>66435174.231531367</v>
      </c>
      <c r="AQ125" s="72"/>
      <c r="AR125" s="71">
        <v>163</v>
      </c>
      <c r="AS125" s="71">
        <v>151</v>
      </c>
      <c r="AT125" s="71">
        <v>0</v>
      </c>
      <c r="AU125" s="71">
        <v>0</v>
      </c>
      <c r="AV125" s="71">
        <v>0</v>
      </c>
      <c r="AW125" s="71">
        <v>0</v>
      </c>
      <c r="AX125" s="71"/>
      <c r="AY125" s="72"/>
      <c r="AZ125" s="71">
        <v>785.09999999999991</v>
      </c>
      <c r="BA125" s="71">
        <v>5838.8</v>
      </c>
      <c r="BB125" s="71">
        <v>0</v>
      </c>
      <c r="BC125" s="71">
        <v>0</v>
      </c>
      <c r="BD125" s="71">
        <v>0</v>
      </c>
      <c r="BE125" s="71">
        <v>0</v>
      </c>
      <c r="BF125" s="71"/>
      <c r="BG125" s="72"/>
      <c r="BH125" s="71">
        <v>0</v>
      </c>
      <c r="BI125" s="71">
        <v>0</v>
      </c>
      <c r="BJ125" s="71">
        <v>27.811</v>
      </c>
      <c r="BK125" s="71">
        <v>0</v>
      </c>
      <c r="BL125" s="71">
        <v>0</v>
      </c>
      <c r="BM125" s="71">
        <v>0</v>
      </c>
      <c r="BN125" s="72"/>
      <c r="BO125" s="71">
        <v>0</v>
      </c>
      <c r="BP125" s="71">
        <v>0</v>
      </c>
      <c r="BQ125" s="71">
        <v>3</v>
      </c>
      <c r="BR125" s="71">
        <v>0</v>
      </c>
      <c r="BS125" s="71">
        <v>0</v>
      </c>
      <c r="BT125" s="71">
        <v>0</v>
      </c>
      <c r="BU125"/>
      <c r="BV125" s="70">
        <v>27.811</v>
      </c>
      <c r="BW125" s="70">
        <v>0</v>
      </c>
      <c r="BX125" s="70">
        <v>0</v>
      </c>
      <c r="BY125" s="70">
        <v>0</v>
      </c>
      <c r="BZ125" s="70">
        <v>0</v>
      </c>
      <c r="CA125" s="70">
        <v>0</v>
      </c>
      <c r="CB125" s="70">
        <v>0</v>
      </c>
      <c r="CC125" s="70">
        <v>0</v>
      </c>
      <c r="CD125" s="70">
        <v>0</v>
      </c>
    </row>
    <row r="126" spans="1:82">
      <c r="A126" s="70" t="s">
        <v>1890</v>
      </c>
      <c r="B126" s="70">
        <v>47</v>
      </c>
      <c r="C126" s="70">
        <v>13</v>
      </c>
      <c r="D126" s="70">
        <v>3</v>
      </c>
      <c r="E126" s="70">
        <v>2016</v>
      </c>
      <c r="F126" s="70" t="s">
        <v>155</v>
      </c>
      <c r="G126" s="70" t="s">
        <v>1877</v>
      </c>
      <c r="H126" s="70" t="s">
        <v>1878</v>
      </c>
      <c r="I126" s="148"/>
      <c r="J126" s="71">
        <v>62.263757702275299</v>
      </c>
      <c r="K126" s="71">
        <v>1.137240419040195</v>
      </c>
      <c r="L126" s="71">
        <v>19.745183205233054</v>
      </c>
      <c r="M126" s="71">
        <v>11.317822654091565</v>
      </c>
      <c r="N126" s="71">
        <v>13.884961704616162</v>
      </c>
      <c r="O126" s="71">
        <v>17.113435971753546</v>
      </c>
      <c r="P126" s="71">
        <v>18.225065974661753</v>
      </c>
      <c r="Q126" s="71">
        <v>1.021127226646332</v>
      </c>
      <c r="R126" s="71">
        <v>0</v>
      </c>
      <c r="S126" s="71">
        <v>2.0469798306342901</v>
      </c>
      <c r="T126" s="72"/>
      <c r="U126" s="71">
        <v>1695107</v>
      </c>
      <c r="V126" s="71">
        <v>497</v>
      </c>
      <c r="W126" s="71">
        <v>282</v>
      </c>
      <c r="X126" s="71">
        <v>2484</v>
      </c>
      <c r="Y126" s="71">
        <v>5106</v>
      </c>
      <c r="Z126" s="71">
        <v>10065</v>
      </c>
      <c r="AA126" s="71">
        <v>3751</v>
      </c>
      <c r="AB126" s="71">
        <v>14457</v>
      </c>
      <c r="AC126" s="71">
        <v>0</v>
      </c>
      <c r="AD126" s="71">
        <v>2.0469798306342901</v>
      </c>
      <c r="AE126" s="72"/>
      <c r="AF126" s="71">
        <v>19997338.51559044</v>
      </c>
      <c r="AG126" s="71">
        <v>967614.82782647305</v>
      </c>
      <c r="AH126" s="71">
        <v>3266499.43228349</v>
      </c>
      <c r="AI126" s="71">
        <v>17374893.113497779</v>
      </c>
      <c r="AJ126" s="71">
        <v>19181799.17995457</v>
      </c>
      <c r="AK126" s="71">
        <v>0</v>
      </c>
      <c r="AL126" s="71">
        <v>0</v>
      </c>
      <c r="AM126" s="71">
        <v>1982810.4584917219</v>
      </c>
      <c r="AN126" s="71">
        <v>0</v>
      </c>
      <c r="AO126" s="71">
        <v>0</v>
      </c>
      <c r="AP126" s="71">
        <v>62770955.527644478</v>
      </c>
      <c r="AQ126" s="72"/>
      <c r="AR126" s="71">
        <v>185</v>
      </c>
      <c r="AS126" s="71">
        <v>194</v>
      </c>
      <c r="AT126" s="71">
        <v>0</v>
      </c>
      <c r="AU126" s="71">
        <v>0</v>
      </c>
      <c r="AV126" s="71">
        <v>0</v>
      </c>
      <c r="AW126" s="71">
        <v>0</v>
      </c>
      <c r="AX126" s="71"/>
      <c r="AY126" s="72"/>
      <c r="AZ126" s="71">
        <v>900.19999999999993</v>
      </c>
      <c r="BA126" s="71">
        <v>8157.8</v>
      </c>
      <c r="BB126" s="71">
        <v>0</v>
      </c>
      <c r="BC126" s="71">
        <v>0</v>
      </c>
      <c r="BD126" s="71">
        <v>0</v>
      </c>
      <c r="BE126" s="71">
        <v>0</v>
      </c>
      <c r="BF126" s="71"/>
      <c r="BG126" s="72"/>
      <c r="BH126" s="71">
        <v>0</v>
      </c>
      <c r="BI126" s="71">
        <v>0</v>
      </c>
      <c r="BJ126" s="71">
        <v>26.608000000000001</v>
      </c>
      <c r="BK126" s="71">
        <v>0</v>
      </c>
      <c r="BL126" s="71">
        <v>0</v>
      </c>
      <c r="BM126" s="71">
        <v>0</v>
      </c>
      <c r="BN126" s="72"/>
      <c r="BO126" s="71">
        <v>0</v>
      </c>
      <c r="BP126" s="71">
        <v>0</v>
      </c>
      <c r="BQ126" s="71">
        <v>3</v>
      </c>
      <c r="BR126" s="71">
        <v>0</v>
      </c>
      <c r="BS126" s="71">
        <v>0</v>
      </c>
      <c r="BT126" s="71">
        <v>0</v>
      </c>
      <c r="BU126"/>
      <c r="BV126" s="70">
        <v>26.608000000000001</v>
      </c>
      <c r="BW126" s="70">
        <v>0</v>
      </c>
      <c r="BX126" s="70">
        <v>0</v>
      </c>
      <c r="BY126" s="70">
        <v>0</v>
      </c>
      <c r="BZ126" s="70">
        <v>0</v>
      </c>
      <c r="CA126" s="70">
        <v>0</v>
      </c>
      <c r="CB126" s="70">
        <v>0</v>
      </c>
      <c r="CC126" s="70">
        <v>0</v>
      </c>
      <c r="CD126" s="70">
        <v>0</v>
      </c>
    </row>
    <row r="127" spans="1:82">
      <c r="A127" s="70" t="s">
        <v>1891</v>
      </c>
      <c r="B127" s="70">
        <v>48</v>
      </c>
      <c r="C127" s="70">
        <v>14</v>
      </c>
      <c r="D127" s="70">
        <v>3</v>
      </c>
      <c r="E127" s="70">
        <v>2017</v>
      </c>
      <c r="F127" s="70" t="s">
        <v>156</v>
      </c>
      <c r="G127" s="70" t="s">
        <v>1877</v>
      </c>
      <c r="H127" s="70" t="s">
        <v>1878</v>
      </c>
      <c r="I127" s="148"/>
      <c r="J127" s="71">
        <v>66.963378638261034</v>
      </c>
      <c r="K127" s="71">
        <v>1.1383465523062626</v>
      </c>
      <c r="L127" s="71">
        <v>18.11166503619366</v>
      </c>
      <c r="M127" s="71">
        <v>11.483236130238721</v>
      </c>
      <c r="N127" s="71">
        <v>15.473486984471807</v>
      </c>
      <c r="O127" s="71">
        <v>16.82080509769305</v>
      </c>
      <c r="P127" s="71">
        <v>17.95995043601469</v>
      </c>
      <c r="Q127" s="71">
        <v>0.97748055693663305</v>
      </c>
      <c r="R127" s="71">
        <v>0</v>
      </c>
      <c r="S127" s="71">
        <v>1.9629289643534786</v>
      </c>
      <c r="T127" s="72"/>
      <c r="U127" s="71">
        <v>1942161</v>
      </c>
      <c r="V127" s="71">
        <v>497</v>
      </c>
      <c r="W127" s="71">
        <v>282</v>
      </c>
      <c r="X127" s="71">
        <v>2484</v>
      </c>
      <c r="Y127" s="71">
        <v>5143</v>
      </c>
      <c r="Z127" s="71">
        <v>10057</v>
      </c>
      <c r="AA127" s="71">
        <v>3720</v>
      </c>
      <c r="AB127" s="71">
        <v>14311</v>
      </c>
      <c r="AC127" s="71">
        <v>0</v>
      </c>
      <c r="AD127" s="71">
        <v>1.9629289643534791</v>
      </c>
      <c r="AE127" s="72"/>
      <c r="AF127" s="71">
        <v>21481894.013098519</v>
      </c>
      <c r="AG127" s="71">
        <v>977780.83925434528</v>
      </c>
      <c r="AH127" s="71">
        <v>4016567.3768774332</v>
      </c>
      <c r="AI127" s="71">
        <v>18479530.112709839</v>
      </c>
      <c r="AJ127" s="71">
        <v>21663623.942598671</v>
      </c>
      <c r="AK127" s="71">
        <v>0</v>
      </c>
      <c r="AL127" s="71">
        <v>0</v>
      </c>
      <c r="AM127" s="71">
        <v>1965857.4508125661</v>
      </c>
      <c r="AN127" s="71">
        <v>0</v>
      </c>
      <c r="AO127" s="71">
        <v>0</v>
      </c>
      <c r="AP127" s="71">
        <v>68585253.735351369</v>
      </c>
      <c r="AQ127" s="72"/>
      <c r="AR127" s="71">
        <v>202</v>
      </c>
      <c r="AS127" s="71">
        <v>225</v>
      </c>
      <c r="AT127" s="71">
        <v>0</v>
      </c>
      <c r="AU127" s="71">
        <v>0</v>
      </c>
      <c r="AV127" s="71">
        <v>0</v>
      </c>
      <c r="AW127" s="71">
        <v>0</v>
      </c>
      <c r="AX127" s="71"/>
      <c r="AY127" s="72"/>
      <c r="AZ127" s="71">
        <v>1007.4</v>
      </c>
      <c r="BA127" s="71">
        <v>9690.9000000000033</v>
      </c>
      <c r="BB127" s="71">
        <v>0</v>
      </c>
      <c r="BC127" s="71">
        <v>0</v>
      </c>
      <c r="BD127" s="71">
        <v>0</v>
      </c>
      <c r="BE127" s="71">
        <v>0</v>
      </c>
      <c r="BF127" s="71"/>
      <c r="BG127" s="72"/>
      <c r="BH127" s="71">
        <v>0</v>
      </c>
      <c r="BI127" s="71">
        <v>0</v>
      </c>
      <c r="BJ127" s="71">
        <v>27.292000000000002</v>
      </c>
      <c r="BK127" s="71">
        <v>0</v>
      </c>
      <c r="BL127" s="71">
        <v>0</v>
      </c>
      <c r="BM127" s="71">
        <v>0</v>
      </c>
      <c r="BN127" s="72"/>
      <c r="BO127" s="71">
        <v>0</v>
      </c>
      <c r="BP127" s="71">
        <v>0</v>
      </c>
      <c r="BQ127" s="71">
        <v>3</v>
      </c>
      <c r="BR127" s="71">
        <v>0</v>
      </c>
      <c r="BS127" s="71">
        <v>0</v>
      </c>
      <c r="BT127" s="71">
        <v>0</v>
      </c>
      <c r="BU127"/>
      <c r="BV127" s="70">
        <v>27.292000000000002</v>
      </c>
      <c r="BW127" s="70">
        <v>0</v>
      </c>
      <c r="BX127" s="70">
        <v>0</v>
      </c>
      <c r="BY127" s="70">
        <v>0</v>
      </c>
      <c r="BZ127" s="70">
        <v>0</v>
      </c>
      <c r="CA127" s="70">
        <v>0</v>
      </c>
      <c r="CB127" s="70">
        <v>0</v>
      </c>
      <c r="CC127" s="70">
        <v>0</v>
      </c>
      <c r="CD127" s="70">
        <v>0</v>
      </c>
    </row>
    <row r="128" spans="1:82">
      <c r="A128" s="70" t="s">
        <v>1892</v>
      </c>
      <c r="B128" s="70">
        <v>49</v>
      </c>
      <c r="C128" s="70">
        <v>15</v>
      </c>
      <c r="D128" s="70">
        <v>3</v>
      </c>
      <c r="E128" s="70">
        <v>2018</v>
      </c>
      <c r="F128" s="70" t="s">
        <v>183</v>
      </c>
      <c r="G128" s="70" t="s">
        <v>1877</v>
      </c>
      <c r="H128" s="70" t="s">
        <v>1878</v>
      </c>
      <c r="I128" s="148"/>
      <c r="J128" s="71">
        <v>72.191891583501871</v>
      </c>
      <c r="K128" s="71">
        <v>1.0748910229808717</v>
      </c>
      <c r="L128" s="71">
        <v>16.937951460832231</v>
      </c>
      <c r="M128" s="71">
        <v>11.715851679473033</v>
      </c>
      <c r="N128" s="71">
        <v>13.043215762161427</v>
      </c>
      <c r="O128" s="71">
        <v>16.404670347828795</v>
      </c>
      <c r="P128" s="71">
        <v>17.585197534551995</v>
      </c>
      <c r="Q128" s="71">
        <v>0.89290918066024605</v>
      </c>
      <c r="R128" s="71">
        <v>0</v>
      </c>
      <c r="S128" s="71">
        <v>2.0443287663626268</v>
      </c>
      <c r="T128" s="72"/>
      <c r="U128" s="71">
        <v>2322797</v>
      </c>
      <c r="V128" s="71">
        <v>497</v>
      </c>
      <c r="W128" s="71">
        <v>282</v>
      </c>
      <c r="X128" s="71">
        <v>2484</v>
      </c>
      <c r="Y128" s="71">
        <v>5177</v>
      </c>
      <c r="Z128" s="71">
        <v>9996</v>
      </c>
      <c r="AA128" s="71">
        <v>3679</v>
      </c>
      <c r="AB128" s="71">
        <v>14088</v>
      </c>
      <c r="AC128" s="71">
        <v>0</v>
      </c>
      <c r="AD128" s="71">
        <v>2.0443287663626268</v>
      </c>
      <c r="AE128" s="72"/>
      <c r="AF128" s="71">
        <v>23912612.881481741</v>
      </c>
      <c r="AG128" s="71">
        <v>891576.38578145567</v>
      </c>
      <c r="AH128" s="71">
        <v>3793212.0663374509</v>
      </c>
      <c r="AI128" s="71">
        <v>18430634.2334258</v>
      </c>
      <c r="AJ128" s="71">
        <v>19575776.760136511</v>
      </c>
      <c r="AK128" s="71">
        <v>0</v>
      </c>
      <c r="AL128" s="71">
        <v>0</v>
      </c>
      <c r="AM128" s="71">
        <v>1939228.847705709</v>
      </c>
      <c r="AN128" s="71">
        <v>0</v>
      </c>
      <c r="AO128" s="71">
        <v>0</v>
      </c>
      <c r="AP128" s="71">
        <v>68543041.174868673</v>
      </c>
      <c r="AQ128" s="72"/>
      <c r="AR128" s="71">
        <v>221</v>
      </c>
      <c r="AS128" s="71">
        <v>240</v>
      </c>
      <c r="AT128" s="71">
        <v>0</v>
      </c>
      <c r="AU128" s="71">
        <v>0</v>
      </c>
      <c r="AV128" s="71">
        <v>0</v>
      </c>
      <c r="AW128" s="71">
        <v>0</v>
      </c>
      <c r="AX128" s="71"/>
      <c r="AY128" s="72"/>
      <c r="AZ128" s="71">
        <v>1135.3</v>
      </c>
      <c r="BA128" s="71">
        <v>10338</v>
      </c>
      <c r="BB128" s="71">
        <v>0</v>
      </c>
      <c r="BC128" s="71">
        <v>0</v>
      </c>
      <c r="BD128" s="71">
        <v>0</v>
      </c>
      <c r="BE128" s="71">
        <v>0</v>
      </c>
      <c r="BF128" s="71"/>
      <c r="BG128" s="72"/>
      <c r="BH128" s="71">
        <v>0</v>
      </c>
      <c r="BI128" s="71">
        <v>0</v>
      </c>
      <c r="BJ128" s="71">
        <v>33.21</v>
      </c>
      <c r="BK128" s="71">
        <v>0</v>
      </c>
      <c r="BL128" s="71">
        <v>0</v>
      </c>
      <c r="BM128" s="71">
        <v>0</v>
      </c>
      <c r="BN128" s="72"/>
      <c r="BO128" s="71">
        <v>0</v>
      </c>
      <c r="BP128" s="71">
        <v>0</v>
      </c>
      <c r="BQ128" s="71">
        <v>4</v>
      </c>
      <c r="BR128" s="71">
        <v>0</v>
      </c>
      <c r="BS128" s="71">
        <v>0</v>
      </c>
      <c r="BT128" s="71">
        <v>0</v>
      </c>
      <c r="BU128"/>
      <c r="BV128" s="70">
        <v>33.21</v>
      </c>
      <c r="BW128" s="70">
        <v>0</v>
      </c>
      <c r="BX128" s="70">
        <v>0</v>
      </c>
      <c r="BY128" s="70">
        <v>0</v>
      </c>
      <c r="BZ128" s="70">
        <v>0</v>
      </c>
      <c r="CA128" s="70">
        <v>0</v>
      </c>
      <c r="CB128" s="70">
        <v>0</v>
      </c>
      <c r="CC128" s="70">
        <v>0</v>
      </c>
      <c r="CD128" s="70">
        <v>0</v>
      </c>
    </row>
    <row r="129" spans="1:82">
      <c r="A129" s="70" t="s">
        <v>1893</v>
      </c>
      <c r="B129" s="70">
        <v>50</v>
      </c>
      <c r="C129" s="70">
        <v>16</v>
      </c>
      <c r="D129" s="70">
        <v>3</v>
      </c>
      <c r="E129" s="70">
        <v>2019</v>
      </c>
      <c r="F129" s="70" t="s">
        <v>158</v>
      </c>
      <c r="G129" s="70" t="s">
        <v>1877</v>
      </c>
      <c r="H129" s="70" t="s">
        <v>1878</v>
      </c>
      <c r="I129" s="148"/>
      <c r="J129" s="71">
        <v>77.512805056548032</v>
      </c>
      <c r="K129" s="71">
        <v>0.979533867208077</v>
      </c>
      <c r="L129" s="71">
        <v>17.078741080637748</v>
      </c>
      <c r="M129" s="71">
        <v>10.694983222668682</v>
      </c>
      <c r="N129" s="71">
        <v>12.448324512610537</v>
      </c>
      <c r="O129" s="71">
        <v>15.827379133101449</v>
      </c>
      <c r="P129" s="71">
        <v>17.554074919851331</v>
      </c>
      <c r="Q129" s="71">
        <v>0.85406943848860495</v>
      </c>
      <c r="R129" s="71">
        <v>0</v>
      </c>
      <c r="S129" s="71">
        <v>1.76561423300446</v>
      </c>
      <c r="T129" s="72"/>
      <c r="U129" s="71">
        <v>2503779</v>
      </c>
      <c r="V129" s="71">
        <v>497</v>
      </c>
      <c r="W129" s="71">
        <v>282</v>
      </c>
      <c r="X129" s="71">
        <v>2484</v>
      </c>
      <c r="Y129" s="71">
        <v>5195</v>
      </c>
      <c r="Z129" s="71">
        <v>9909</v>
      </c>
      <c r="AA129" s="71">
        <v>3645</v>
      </c>
      <c r="AB129" s="71">
        <v>13840</v>
      </c>
      <c r="AC129" s="71">
        <v>0</v>
      </c>
      <c r="AD129" s="71">
        <v>1.76561423300446</v>
      </c>
      <c r="AE129" s="72"/>
      <c r="AF129" s="71">
        <v>25983199.077115249</v>
      </c>
      <c r="AG129" s="71">
        <v>861130.74862820038</v>
      </c>
      <c r="AH129" s="71">
        <v>3953016.5291295899</v>
      </c>
      <c r="AI129" s="71">
        <v>17508026.01824937</v>
      </c>
      <c r="AJ129" s="71">
        <v>18575870.4857371</v>
      </c>
      <c r="AK129" s="71">
        <v>0</v>
      </c>
      <c r="AL129" s="71">
        <v>0</v>
      </c>
      <c r="AM129" s="71">
        <v>1884903.8125357816</v>
      </c>
      <c r="AN129" s="71">
        <v>0</v>
      </c>
      <c r="AO129" s="71">
        <v>0</v>
      </c>
      <c r="AP129" s="71">
        <v>68766146.671395287</v>
      </c>
      <c r="AQ129" s="72"/>
      <c r="AR129" s="71">
        <v>241</v>
      </c>
      <c r="AS129" s="71">
        <v>256</v>
      </c>
      <c r="AT129" s="71">
        <v>0</v>
      </c>
      <c r="AU129" s="71">
        <v>0</v>
      </c>
      <c r="AV129" s="71">
        <v>0</v>
      </c>
      <c r="AW129" s="71">
        <v>0</v>
      </c>
      <c r="AX129" s="71"/>
      <c r="AY129" s="72"/>
      <c r="AZ129" s="71">
        <v>1242</v>
      </c>
      <c r="BA129" s="71">
        <v>11063.2</v>
      </c>
      <c r="BB129" s="71">
        <v>0</v>
      </c>
      <c r="BC129" s="71">
        <v>0</v>
      </c>
      <c r="BD129" s="71">
        <v>0</v>
      </c>
      <c r="BE129" s="71">
        <v>0</v>
      </c>
      <c r="BF129" s="71"/>
      <c r="BG129" s="72"/>
      <c r="BH129" s="71">
        <v>0</v>
      </c>
      <c r="BI129" s="71">
        <v>0</v>
      </c>
      <c r="BJ129" s="71">
        <v>34.366</v>
      </c>
      <c r="BK129" s="71">
        <v>0</v>
      </c>
      <c r="BL129" s="71">
        <v>0</v>
      </c>
      <c r="BM129" s="71">
        <v>0</v>
      </c>
      <c r="BN129" s="72"/>
      <c r="BO129" s="71">
        <v>0</v>
      </c>
      <c r="BP129" s="71">
        <v>0</v>
      </c>
      <c r="BQ129" s="71">
        <v>4</v>
      </c>
      <c r="BR129" s="71">
        <v>0</v>
      </c>
      <c r="BS129" s="71">
        <v>0</v>
      </c>
      <c r="BT129" s="71">
        <v>0</v>
      </c>
      <c r="BU129"/>
      <c r="BV129" s="70">
        <v>34.366</v>
      </c>
      <c r="BW129" s="70">
        <v>0</v>
      </c>
      <c r="BX129" s="70">
        <v>0</v>
      </c>
      <c r="BY129" s="70">
        <v>0</v>
      </c>
      <c r="BZ129" s="70">
        <v>0</v>
      </c>
      <c r="CA129" s="70">
        <v>0</v>
      </c>
      <c r="CB129" s="70">
        <v>0</v>
      </c>
      <c r="CC129" s="70">
        <v>0</v>
      </c>
      <c r="CD129" s="70">
        <v>0</v>
      </c>
    </row>
    <row r="130" spans="1:82">
      <c r="A130" s="70" t="s">
        <v>1894</v>
      </c>
      <c r="B130" s="70">
        <v>51</v>
      </c>
      <c r="C130" s="70">
        <v>17</v>
      </c>
      <c r="D130" s="70">
        <v>3</v>
      </c>
      <c r="E130" s="70">
        <v>2020</v>
      </c>
      <c r="F130" s="70" t="s">
        <v>159</v>
      </c>
      <c r="G130" s="70" t="s">
        <v>1877</v>
      </c>
      <c r="H130" s="70" t="s">
        <v>1878</v>
      </c>
      <c r="I130" s="148"/>
      <c r="J130" s="71">
        <v>85.127708927952924</v>
      </c>
      <c r="K130" s="71">
        <v>0.81476868020821358</v>
      </c>
      <c r="L130" s="71">
        <v>17.152364831707569</v>
      </c>
      <c r="M130" s="71">
        <v>9.6015761063356191</v>
      </c>
      <c r="N130" s="71">
        <v>12.283978632771834</v>
      </c>
      <c r="O130" s="71">
        <v>13.776058433723612</v>
      </c>
      <c r="P130" s="71">
        <v>16.17552563074592</v>
      </c>
      <c r="Q130" s="71">
        <v>0.80392946354427297</v>
      </c>
      <c r="R130" s="71">
        <v>0</v>
      </c>
      <c r="S130" s="71">
        <v>1.425985494131589</v>
      </c>
      <c r="T130" s="72"/>
      <c r="U130" s="71">
        <v>2920903</v>
      </c>
      <c r="V130" s="71">
        <v>388</v>
      </c>
      <c r="W130" s="71">
        <v>301</v>
      </c>
      <c r="X130" s="71">
        <v>2340</v>
      </c>
      <c r="Y130" s="71">
        <v>5244</v>
      </c>
      <c r="Z130" s="71">
        <v>9844</v>
      </c>
      <c r="AA130" s="71">
        <v>3570</v>
      </c>
      <c r="AB130" s="71">
        <v>13635</v>
      </c>
      <c r="AC130" s="71">
        <v>0</v>
      </c>
      <c r="AD130" s="71">
        <v>1.425985494131589</v>
      </c>
      <c r="AE130" s="72"/>
      <c r="AF130" s="71">
        <v>29663981.42632886</v>
      </c>
      <c r="AG130" s="71">
        <v>655061.99366130435</v>
      </c>
      <c r="AH130" s="71">
        <v>4200190.7682458367</v>
      </c>
      <c r="AI130" s="71">
        <v>16074890.424835261</v>
      </c>
      <c r="AJ130" s="71">
        <v>18868612.747619621</v>
      </c>
      <c r="AK130" s="71"/>
      <c r="AL130" s="71"/>
      <c r="AM130" s="71">
        <v>1779518.9880095925</v>
      </c>
      <c r="AN130" s="71"/>
      <c r="AO130" s="71"/>
      <c r="AP130" s="71">
        <v>71242256.348700479</v>
      </c>
      <c r="AQ130" s="72"/>
      <c r="AR130" s="71">
        <v>267</v>
      </c>
      <c r="AS130" s="71">
        <v>273</v>
      </c>
      <c r="AT130" s="71">
        <v>0</v>
      </c>
      <c r="AU130" s="71">
        <v>0</v>
      </c>
      <c r="AV130" s="71">
        <v>0</v>
      </c>
      <c r="AW130" s="71">
        <v>0</v>
      </c>
      <c r="AX130" s="71"/>
      <c r="AY130" s="72"/>
      <c r="AZ130" s="71">
        <v>1391.900000000001</v>
      </c>
      <c r="BA130" s="71">
        <v>11755.8</v>
      </c>
      <c r="BB130" s="71">
        <v>0</v>
      </c>
      <c r="BC130" s="71">
        <v>0</v>
      </c>
      <c r="BD130" s="71">
        <v>0</v>
      </c>
      <c r="BE130" s="71">
        <v>0</v>
      </c>
      <c r="BF130" s="71"/>
      <c r="BG130" s="72"/>
      <c r="BH130" s="71">
        <v>0</v>
      </c>
      <c r="BI130" s="71">
        <v>0</v>
      </c>
      <c r="BJ130" s="71">
        <v>36.179000000000002</v>
      </c>
      <c r="BK130" s="71">
        <v>0</v>
      </c>
      <c r="BL130" s="71">
        <v>0</v>
      </c>
      <c r="BM130" s="71">
        <v>0</v>
      </c>
      <c r="BN130" s="72"/>
      <c r="BO130" s="71">
        <v>0</v>
      </c>
      <c r="BP130" s="71">
        <v>0</v>
      </c>
      <c r="BQ130" s="71">
        <v>4</v>
      </c>
      <c r="BR130" s="71">
        <v>0</v>
      </c>
      <c r="BS130" s="71">
        <v>0</v>
      </c>
      <c r="BT130" s="71">
        <v>0</v>
      </c>
      <c r="BU130"/>
      <c r="BV130" s="70">
        <v>36.179000000000002</v>
      </c>
      <c r="BW130" s="70">
        <v>0</v>
      </c>
      <c r="BX130" s="70">
        <v>0</v>
      </c>
      <c r="BY130" s="70">
        <v>0</v>
      </c>
      <c r="BZ130" s="70">
        <v>0</v>
      </c>
      <c r="CA130" s="70">
        <v>0</v>
      </c>
      <c r="CB130" s="70">
        <v>0</v>
      </c>
      <c r="CC130" s="70">
        <v>0</v>
      </c>
      <c r="CD130" s="70">
        <v>0</v>
      </c>
    </row>
    <row r="131" spans="1:82">
      <c r="A131" s="70" t="s">
        <v>1895</v>
      </c>
      <c r="B131" s="70">
        <v>51</v>
      </c>
      <c r="C131" s="70">
        <v>18</v>
      </c>
      <c r="D131" s="70">
        <v>3</v>
      </c>
      <c r="E131" s="70">
        <v>2021</v>
      </c>
      <c r="F131" s="70" t="s">
        <v>160</v>
      </c>
      <c r="G131" s="70" t="s">
        <v>1877</v>
      </c>
      <c r="H131" s="70" t="s">
        <v>1878</v>
      </c>
      <c r="I131" s="148"/>
      <c r="J131" s="71">
        <v>97.184035099841267</v>
      </c>
      <c r="K131" s="71">
        <v>0.88653448050873906</v>
      </c>
      <c r="L131" s="71">
        <v>15.934944704125112</v>
      </c>
      <c r="M131" s="71">
        <v>10.587029565537209</v>
      </c>
      <c r="N131" s="71">
        <v>12.543185616085326</v>
      </c>
      <c r="O131" s="71">
        <v>13.297783368350988</v>
      </c>
      <c r="P131" s="71">
        <v>16.751028695368746</v>
      </c>
      <c r="Q131" s="71">
        <v>0.78092756144070696</v>
      </c>
      <c r="R131" s="71">
        <v>0</v>
      </c>
      <c r="S131" s="71">
        <v>1.5327391495787821</v>
      </c>
      <c r="T131" s="72"/>
      <c r="U131" s="71">
        <v>3231574</v>
      </c>
      <c r="V131" s="71">
        <v>388</v>
      </c>
      <c r="W131" s="71">
        <v>301</v>
      </c>
      <c r="X131" s="71">
        <v>2340</v>
      </c>
      <c r="Y131" s="71">
        <v>5214</v>
      </c>
      <c r="Z131" s="71">
        <v>9784</v>
      </c>
      <c r="AA131" s="71">
        <v>3605</v>
      </c>
      <c r="AB131" s="71">
        <v>13375</v>
      </c>
      <c r="AC131" s="71">
        <v>0</v>
      </c>
      <c r="AD131" s="71">
        <v>1.5327391495787821</v>
      </c>
      <c r="AE131" s="72"/>
      <c r="AF131" s="71">
        <v>32310178.389257535</v>
      </c>
      <c r="AG131" s="71">
        <v>710837.79835159844</v>
      </c>
      <c r="AH131" s="71">
        <v>3424987.4548585322</v>
      </c>
      <c r="AI131" s="71">
        <v>17568872.16771929</v>
      </c>
      <c r="AJ131" s="71">
        <v>18799516.440249141</v>
      </c>
      <c r="AK131" s="71">
        <v>0</v>
      </c>
      <c r="AL131" s="71">
        <v>0</v>
      </c>
      <c r="AM131" s="71">
        <v>1755654.4994293642</v>
      </c>
      <c r="AN131" s="71">
        <v>0</v>
      </c>
      <c r="AO131" s="71">
        <v>0</v>
      </c>
      <c r="AP131" s="71">
        <v>74570046.749865457</v>
      </c>
      <c r="AQ131" s="72"/>
      <c r="AR131" s="71">
        <v>297</v>
      </c>
      <c r="AS131" s="71">
        <v>281</v>
      </c>
      <c r="AT131" s="71">
        <v>0</v>
      </c>
      <c r="AU131" s="71">
        <v>0</v>
      </c>
      <c r="AV131" s="71">
        <v>0</v>
      </c>
      <c r="AW131" s="71">
        <v>0</v>
      </c>
      <c r="AX131" s="71"/>
      <c r="AY131" s="72"/>
      <c r="AZ131" s="71">
        <v>1564.500000000003</v>
      </c>
      <c r="BA131" s="71">
        <v>13603.2</v>
      </c>
      <c r="BB131" s="71">
        <v>0</v>
      </c>
      <c r="BC131" s="71">
        <v>0</v>
      </c>
      <c r="BD131" s="71">
        <v>0</v>
      </c>
      <c r="BE131" s="71">
        <v>0</v>
      </c>
      <c r="BF131" s="71"/>
      <c r="BG131" s="72"/>
      <c r="BH131" s="71">
        <v>0</v>
      </c>
      <c r="BI131" s="71">
        <v>0</v>
      </c>
      <c r="BJ131" s="71">
        <v>40.243000000000002</v>
      </c>
      <c r="BK131" s="71">
        <v>0</v>
      </c>
      <c r="BL131" s="71">
        <v>0</v>
      </c>
      <c r="BM131" s="71">
        <v>0</v>
      </c>
      <c r="BN131" s="72"/>
      <c r="BO131" s="71">
        <v>0</v>
      </c>
      <c r="BP131" s="71">
        <v>0</v>
      </c>
      <c r="BQ131" s="71">
        <v>4</v>
      </c>
      <c r="BR131" s="71">
        <v>0</v>
      </c>
      <c r="BS131" s="71">
        <v>0</v>
      </c>
      <c r="BT131" s="71">
        <v>0</v>
      </c>
      <c r="BU131"/>
      <c r="BV131" s="70">
        <v>40.243000000000002</v>
      </c>
      <c r="BW131" s="70">
        <v>0</v>
      </c>
      <c r="BX131" s="70">
        <v>0</v>
      </c>
      <c r="BY131" s="70">
        <v>0</v>
      </c>
      <c r="BZ131" s="70">
        <v>0</v>
      </c>
      <c r="CA131" s="70">
        <v>0</v>
      </c>
      <c r="CB131" s="70">
        <v>0</v>
      </c>
      <c r="CC131" s="70">
        <v>0</v>
      </c>
      <c r="CD131" s="70">
        <v>0</v>
      </c>
    </row>
    <row r="132" spans="1:82">
      <c r="A132" s="70" t="s">
        <v>1896</v>
      </c>
      <c r="B132" s="70">
        <v>51</v>
      </c>
      <c r="C132" s="70">
        <v>19</v>
      </c>
      <c r="D132" s="70">
        <v>3</v>
      </c>
      <c r="E132" s="70">
        <v>2022</v>
      </c>
      <c r="F132" s="70" t="s">
        <v>161</v>
      </c>
      <c r="G132" s="70" t="s">
        <v>1877</v>
      </c>
      <c r="H132" s="70" t="s">
        <v>1878</v>
      </c>
      <c r="I132" s="148"/>
      <c r="J132" s="71">
        <v>80.329518696443643</v>
      </c>
      <c r="K132" s="71">
        <v>0.85008489502165019</v>
      </c>
      <c r="L132" s="71">
        <v>13.475185193703647</v>
      </c>
      <c r="M132" s="71">
        <v>10.45567256385892</v>
      </c>
      <c r="N132" s="71">
        <v>13.616842759693212</v>
      </c>
      <c r="O132" s="71">
        <v>13.843013391387052</v>
      </c>
      <c r="P132" s="71">
        <v>16.540694864428481</v>
      </c>
      <c r="Q132" s="71">
        <v>0.77266668290548102</v>
      </c>
      <c r="R132" s="71">
        <v>0</v>
      </c>
      <c r="S132" s="71">
        <v>1.0592314533890199</v>
      </c>
      <c r="T132" s="72"/>
      <c r="U132" s="71">
        <v>3601360</v>
      </c>
      <c r="V132" s="71">
        <v>388</v>
      </c>
      <c r="W132" s="71">
        <v>301</v>
      </c>
      <c r="X132" s="71">
        <v>2340</v>
      </c>
      <c r="Y132" s="71">
        <v>5287</v>
      </c>
      <c r="Z132" s="71">
        <v>9677</v>
      </c>
      <c r="AA132" s="71">
        <v>3614</v>
      </c>
      <c r="AB132" s="71">
        <v>13125</v>
      </c>
      <c r="AC132" s="71">
        <v>0</v>
      </c>
      <c r="AD132" s="71">
        <v>1.0592314533890199</v>
      </c>
      <c r="AE132" s="72"/>
      <c r="AF132" s="71">
        <v>28247360.240410794</v>
      </c>
      <c r="AG132" s="71">
        <v>701849.78103300615</v>
      </c>
      <c r="AH132" s="71">
        <v>3424017.5057434984</v>
      </c>
      <c r="AI132" s="71">
        <v>17063039.165246762</v>
      </c>
      <c r="AJ132" s="71">
        <v>21511807.151386607</v>
      </c>
      <c r="AK132" s="71">
        <v>0</v>
      </c>
      <c r="AL132" s="71">
        <v>0</v>
      </c>
      <c r="AM132" s="71">
        <v>1694795.7390933917</v>
      </c>
      <c r="AN132" s="71">
        <v>0</v>
      </c>
      <c r="AO132" s="71">
        <v>0</v>
      </c>
      <c r="AP132" s="71">
        <v>72642869.582914054</v>
      </c>
      <c r="AQ132" s="72"/>
      <c r="AR132" s="71">
        <v>321</v>
      </c>
      <c r="AS132" s="71">
        <v>287</v>
      </c>
      <c r="AT132" s="71">
        <v>0</v>
      </c>
      <c r="AU132" s="71">
        <v>0</v>
      </c>
      <c r="AV132" s="71">
        <v>0</v>
      </c>
      <c r="AW132" s="71">
        <v>0</v>
      </c>
      <c r="AX132" s="71"/>
      <c r="AY132" s="72"/>
      <c r="AZ132" s="71">
        <v>1732.8000000000029</v>
      </c>
      <c r="BA132" s="71">
        <v>14205.700000000004</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1897</v>
      </c>
      <c r="B133" s="70">
        <v>51</v>
      </c>
      <c r="C133" s="70">
        <v>20</v>
      </c>
      <c r="D133" s="70">
        <v>3</v>
      </c>
      <c r="E133" s="70">
        <v>2023</v>
      </c>
      <c r="F133" s="70" t="s">
        <v>1539</v>
      </c>
      <c r="G133" s="70" t="s">
        <v>1877</v>
      </c>
      <c r="H133" s="70" t="s">
        <v>1878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340</v>
      </c>
      <c r="AS133" s="71">
        <v>288</v>
      </c>
      <c r="AT133" s="71">
        <v>0</v>
      </c>
      <c r="AU133" s="71">
        <v>0</v>
      </c>
      <c r="AV133" s="71">
        <v>0</v>
      </c>
      <c r="AW133" s="71">
        <v>0</v>
      </c>
      <c r="AX133" s="71"/>
      <c r="AY133" s="72"/>
      <c r="AZ133" s="71">
        <v>1848.200000000003</v>
      </c>
      <c r="BA133" s="71">
        <v>14255.200000000004</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1898</v>
      </c>
      <c r="B134" s="70">
        <v>51</v>
      </c>
      <c r="C134" s="70">
        <v>21</v>
      </c>
      <c r="D134" s="70">
        <v>3</v>
      </c>
      <c r="E134" s="70">
        <v>2024</v>
      </c>
      <c r="F134" s="70" t="s">
        <v>1554</v>
      </c>
      <c r="G134" s="70" t="s">
        <v>1877</v>
      </c>
      <c r="H134" s="70" t="s">
        <v>1878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1899</v>
      </c>
      <c r="B135" s="70">
        <v>205</v>
      </c>
      <c r="C135" s="70">
        <v>1</v>
      </c>
      <c r="D135" s="70">
        <v>13</v>
      </c>
      <c r="E135" s="70">
        <v>1990</v>
      </c>
      <c r="F135" s="70" t="s">
        <v>787</v>
      </c>
      <c r="G135" s="70" t="s">
        <v>1900</v>
      </c>
      <c r="H135" s="70" t="s">
        <v>1901</v>
      </c>
      <c r="I135" s="148"/>
      <c r="J135" s="71">
        <v>66.380423962469195</v>
      </c>
      <c r="K135" s="71">
        <v>1.3280750177793259</v>
      </c>
      <c r="L135" s="71">
        <v>0.85816454602962688</v>
      </c>
      <c r="M135" s="71">
        <v>6.4807923476177853</v>
      </c>
      <c r="N135" s="71">
        <v>9.3898166321421659</v>
      </c>
      <c r="O135" s="71">
        <v>12.6084428887011</v>
      </c>
      <c r="P135" s="71">
        <v>15.542947181303949</v>
      </c>
      <c r="Q135" s="71">
        <v>0.83539616056672805</v>
      </c>
      <c r="R135" s="71">
        <v>0</v>
      </c>
      <c r="S135" s="71">
        <v>0.96778769279718946</v>
      </c>
      <c r="T135" s="72"/>
      <c r="U135" s="71">
        <v>10975651</v>
      </c>
      <c r="V135" s="71">
        <v>477</v>
      </c>
      <c r="W135" s="71">
        <v>9</v>
      </c>
      <c r="X135" s="71">
        <v>2221</v>
      </c>
      <c r="Y135" s="71">
        <v>3653</v>
      </c>
      <c r="Z135" s="71">
        <v>5186</v>
      </c>
      <c r="AA135" s="71">
        <v>3774</v>
      </c>
      <c r="AB135" s="71">
        <v>13564</v>
      </c>
      <c r="AC135" s="71">
        <v>0</v>
      </c>
      <c r="AD135" s="71">
        <v>0.96778769279718946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1902</v>
      </c>
      <c r="B136" s="70">
        <v>206</v>
      </c>
      <c r="C136" s="70">
        <v>2</v>
      </c>
      <c r="D136" s="70">
        <v>13</v>
      </c>
      <c r="E136" s="70">
        <v>2005</v>
      </c>
      <c r="F136" s="70" t="s">
        <v>789</v>
      </c>
      <c r="G136" s="70" t="s">
        <v>1900</v>
      </c>
      <c r="H136" s="70" t="s">
        <v>1901</v>
      </c>
      <c r="I136" s="148"/>
      <c r="J136" s="71">
        <v>215.74398413084529</v>
      </c>
      <c r="K136" s="71">
        <v>0.72929917166865355</v>
      </c>
      <c r="L136" s="71">
        <v>10.022555740181961</v>
      </c>
      <c r="M136" s="71">
        <v>11.911952543736239</v>
      </c>
      <c r="N136" s="71">
        <v>14.550046775401629</v>
      </c>
      <c r="O136" s="71">
        <v>20.196818466863029</v>
      </c>
      <c r="P136" s="71">
        <v>19.068692022465761</v>
      </c>
      <c r="Q136" s="71">
        <v>0.87293343410704605</v>
      </c>
      <c r="R136" s="71">
        <v>0</v>
      </c>
      <c r="S136" s="71">
        <v>2.693024559437359</v>
      </c>
      <c r="T136" s="72"/>
      <c r="U136" s="71">
        <v>32688439</v>
      </c>
      <c r="V136" s="71">
        <v>309</v>
      </c>
      <c r="W136" s="71">
        <v>134</v>
      </c>
      <c r="X136" s="71">
        <v>2205</v>
      </c>
      <c r="Y136" s="71">
        <v>4882</v>
      </c>
      <c r="Z136" s="71">
        <v>9613</v>
      </c>
      <c r="AA136" s="71">
        <v>3792</v>
      </c>
      <c r="AB136" s="71">
        <v>14817</v>
      </c>
      <c r="AC136" s="71">
        <v>0</v>
      </c>
      <c r="AD136" s="71">
        <v>2.693024559437359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1903</v>
      </c>
      <c r="B137" s="70">
        <v>207</v>
      </c>
      <c r="C137" s="70">
        <v>3</v>
      </c>
      <c r="D137" s="70">
        <v>13</v>
      </c>
      <c r="E137" s="70">
        <v>2006</v>
      </c>
      <c r="F137" s="70" t="s">
        <v>790</v>
      </c>
      <c r="G137" s="70" t="s">
        <v>1900</v>
      </c>
      <c r="H137" s="70" t="s">
        <v>1901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1904</v>
      </c>
      <c r="B138" s="70">
        <v>208</v>
      </c>
      <c r="C138" s="70">
        <v>4</v>
      </c>
      <c r="D138" s="70">
        <v>13</v>
      </c>
      <c r="E138" s="70">
        <v>2007</v>
      </c>
      <c r="F138" s="70" t="s">
        <v>791</v>
      </c>
      <c r="G138" s="70" t="s">
        <v>1900</v>
      </c>
      <c r="H138" s="70" t="s">
        <v>1901</v>
      </c>
      <c r="I138" s="148"/>
      <c r="J138" s="71">
        <v>167.93520708320671</v>
      </c>
      <c r="K138" s="71">
        <v>0.6465330307324928</v>
      </c>
      <c r="L138" s="71">
        <v>6.0556943100749789</v>
      </c>
      <c r="M138" s="71">
        <v>11.31600237297949</v>
      </c>
      <c r="N138" s="71">
        <v>15.905238972328791</v>
      </c>
      <c r="O138" s="71">
        <v>19.77601545746473</v>
      </c>
      <c r="P138" s="71">
        <v>19.282149325624271</v>
      </c>
      <c r="Q138" s="71">
        <v>0.91321142797045396</v>
      </c>
      <c r="R138" s="71">
        <v>0</v>
      </c>
      <c r="S138" s="71">
        <v>3.2666871630532381</v>
      </c>
      <c r="T138" s="72"/>
      <c r="U138" s="71">
        <v>26087787</v>
      </c>
      <c r="V138" s="71">
        <v>281</v>
      </c>
      <c r="W138" s="71">
        <v>77</v>
      </c>
      <c r="X138" s="71">
        <v>2640</v>
      </c>
      <c r="Y138" s="71">
        <v>5046</v>
      </c>
      <c r="Z138" s="71">
        <v>9785</v>
      </c>
      <c r="AA138" s="71">
        <v>3776</v>
      </c>
      <c r="AB138" s="71">
        <v>14681</v>
      </c>
      <c r="AC138" s="71">
        <v>0</v>
      </c>
      <c r="AD138" s="71">
        <v>3.2666871630532381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1905</v>
      </c>
      <c r="B139" s="70">
        <v>209</v>
      </c>
      <c r="C139" s="70">
        <v>5</v>
      </c>
      <c r="D139" s="70">
        <v>13</v>
      </c>
      <c r="E139" s="70">
        <v>2008</v>
      </c>
      <c r="F139" s="70" t="s">
        <v>792</v>
      </c>
      <c r="G139" s="70" t="s">
        <v>1900</v>
      </c>
      <c r="H139" s="70" t="s">
        <v>1901</v>
      </c>
      <c r="I139" s="148"/>
      <c r="J139" s="71">
        <v>185.72353760504009</v>
      </c>
      <c r="K139" s="71">
        <v>0.51588048965090572</v>
      </c>
      <c r="L139" s="71">
        <v>7.8984901542889929</v>
      </c>
      <c r="M139" s="71">
        <v>11.93896043757278</v>
      </c>
      <c r="N139" s="71">
        <v>16.078029754739649</v>
      </c>
      <c r="O139" s="71">
        <v>19.203073926268299</v>
      </c>
      <c r="P139" s="71">
        <v>18.867421964001739</v>
      </c>
      <c r="Q139" s="71">
        <v>0.890294893362232</v>
      </c>
      <c r="R139" s="71">
        <v>0</v>
      </c>
      <c r="S139" s="71">
        <v>2.763346418774375</v>
      </c>
      <c r="T139" s="72"/>
      <c r="U139" s="71">
        <v>31663913</v>
      </c>
      <c r="V139" s="71">
        <v>281</v>
      </c>
      <c r="W139" s="71">
        <v>111</v>
      </c>
      <c r="X139" s="71">
        <v>2640</v>
      </c>
      <c r="Y139" s="71">
        <v>5081</v>
      </c>
      <c r="Z139" s="71">
        <v>9835</v>
      </c>
      <c r="AA139" s="71">
        <v>3699</v>
      </c>
      <c r="AB139" s="71">
        <v>14548</v>
      </c>
      <c r="AC139" s="71">
        <v>0</v>
      </c>
      <c r="AD139" s="71">
        <v>2.763346418774375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1906</v>
      </c>
      <c r="B140" s="70">
        <v>210</v>
      </c>
      <c r="C140" s="70">
        <v>6</v>
      </c>
      <c r="D140" s="70">
        <v>13</v>
      </c>
      <c r="E140" s="70">
        <v>2009</v>
      </c>
      <c r="F140" s="70" t="s">
        <v>176</v>
      </c>
      <c r="G140" s="1064" t="s">
        <v>1900</v>
      </c>
      <c r="H140" s="70" t="s">
        <v>1901</v>
      </c>
      <c r="I140" s="148"/>
      <c r="J140" s="71">
        <v>148.32345937611049</v>
      </c>
      <c r="K140" s="71">
        <v>0.53359686712311216</v>
      </c>
      <c r="L140" s="71">
        <v>4.0388495923201253</v>
      </c>
      <c r="M140" s="71">
        <v>11.99964098061097</v>
      </c>
      <c r="N140" s="71">
        <v>14.96709549286177</v>
      </c>
      <c r="O140" s="71">
        <v>19.453066026914112</v>
      </c>
      <c r="P140" s="71">
        <v>18.169646804231899</v>
      </c>
      <c r="Q140" s="71">
        <v>0.83971514976838701</v>
      </c>
      <c r="R140" s="71">
        <v>0</v>
      </c>
      <c r="S140" s="71">
        <v>2.890172413071582</v>
      </c>
      <c r="T140" s="72"/>
      <c r="U140" s="71">
        <v>22574974</v>
      </c>
      <c r="V140" s="71">
        <v>339</v>
      </c>
      <c r="W140" s="71">
        <v>62</v>
      </c>
      <c r="X140" s="71">
        <v>3130</v>
      </c>
      <c r="Y140" s="71">
        <v>5091</v>
      </c>
      <c r="Z140" s="71">
        <v>9834</v>
      </c>
      <c r="AA140" s="71">
        <v>3657</v>
      </c>
      <c r="AB140" s="71">
        <v>14404</v>
      </c>
      <c r="AC140" s="71">
        <v>0</v>
      </c>
      <c r="AD140" s="71">
        <v>2.890172413071582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160.43</v>
      </c>
      <c r="BK140" s="71">
        <v>0</v>
      </c>
      <c r="BL140" s="71">
        <v>0</v>
      </c>
      <c r="BM140" s="71">
        <v>0</v>
      </c>
      <c r="BN140" s="72"/>
      <c r="BO140" s="71">
        <v>0</v>
      </c>
      <c r="BP140" s="71">
        <v>0</v>
      </c>
      <c r="BQ140" s="71">
        <v>3</v>
      </c>
      <c r="BR140" s="71">
        <v>0</v>
      </c>
      <c r="BS140" s="71">
        <v>0</v>
      </c>
      <c r="BT140" s="71">
        <v>0</v>
      </c>
      <c r="BU140"/>
      <c r="BV140" s="70">
        <v>116.05</v>
      </c>
      <c r="BW140" s="70">
        <v>0</v>
      </c>
      <c r="BX140" s="70">
        <v>44.38</v>
      </c>
      <c r="BY140" s="70">
        <v>0</v>
      </c>
      <c r="BZ140" s="70">
        <v>0</v>
      </c>
      <c r="CA140" s="70">
        <v>0</v>
      </c>
      <c r="CB140" s="70">
        <v>0</v>
      </c>
      <c r="CC140" s="70">
        <v>0</v>
      </c>
      <c r="CD140" s="70">
        <v>0</v>
      </c>
    </row>
    <row r="141" spans="1:82">
      <c r="A141" s="70" t="s">
        <v>1907</v>
      </c>
      <c r="B141" s="70">
        <v>211</v>
      </c>
      <c r="C141" s="70">
        <v>7</v>
      </c>
      <c r="D141" s="70">
        <v>13</v>
      </c>
      <c r="E141" s="70">
        <v>2010</v>
      </c>
      <c r="F141" s="70" t="s">
        <v>177</v>
      </c>
      <c r="G141" s="1064" t="s">
        <v>1900</v>
      </c>
      <c r="H141" s="70" t="s">
        <v>1901</v>
      </c>
      <c r="I141" s="148"/>
      <c r="J141" s="71">
        <v>110.22660465832691</v>
      </c>
      <c r="K141" s="71">
        <v>0.55914795540096751</v>
      </c>
      <c r="L141" s="71">
        <v>4.5074316130060037</v>
      </c>
      <c r="M141" s="71">
        <v>12.22814598288671</v>
      </c>
      <c r="N141" s="71">
        <v>16.597282364966361</v>
      </c>
      <c r="O141" s="71">
        <v>19.538330120907862</v>
      </c>
      <c r="P141" s="71">
        <v>18.364959383097911</v>
      </c>
      <c r="Q141" s="71">
        <v>0.87078812323546895</v>
      </c>
      <c r="R141" s="71">
        <v>0</v>
      </c>
      <c r="S141" s="71">
        <v>2.8138941250427831</v>
      </c>
      <c r="T141" s="72"/>
      <c r="U141" s="71">
        <v>18110225</v>
      </c>
      <c r="V141" s="71">
        <v>339</v>
      </c>
      <c r="W141" s="71">
        <v>62</v>
      </c>
      <c r="X141" s="71">
        <v>3130</v>
      </c>
      <c r="Y141" s="71">
        <v>5157</v>
      </c>
      <c r="Z141" s="71">
        <v>9923</v>
      </c>
      <c r="AA141" s="71">
        <v>3604</v>
      </c>
      <c r="AB141" s="71">
        <v>14313</v>
      </c>
      <c r="AC141" s="71">
        <v>0</v>
      </c>
      <c r="AD141" s="71">
        <v>2.8138941250427831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152.63900000000001</v>
      </c>
      <c r="BK141" s="71">
        <v>0</v>
      </c>
      <c r="BL141" s="71">
        <v>0</v>
      </c>
      <c r="BM141" s="71">
        <v>0</v>
      </c>
      <c r="BN141" s="72"/>
      <c r="BO141" s="71">
        <v>0</v>
      </c>
      <c r="BP141" s="71">
        <v>0</v>
      </c>
      <c r="BQ141" s="71">
        <v>4</v>
      </c>
      <c r="BR141" s="71">
        <v>0</v>
      </c>
      <c r="BS141" s="71">
        <v>0</v>
      </c>
      <c r="BT141" s="71">
        <v>0</v>
      </c>
      <c r="BU141"/>
      <c r="BV141" s="70">
        <v>144.57599999999999</v>
      </c>
      <c r="BW141" s="70">
        <v>5.9630000000000001</v>
      </c>
      <c r="BX141" s="70">
        <v>2.1</v>
      </c>
      <c r="BY141" s="70">
        <v>0</v>
      </c>
      <c r="BZ141" s="70">
        <v>0</v>
      </c>
      <c r="CA141" s="70">
        <v>0</v>
      </c>
      <c r="CB141" s="70">
        <v>0</v>
      </c>
      <c r="CC141" s="70">
        <v>0</v>
      </c>
      <c r="CD141" s="70">
        <v>0</v>
      </c>
    </row>
    <row r="142" spans="1:82">
      <c r="A142" s="70" t="s">
        <v>1908</v>
      </c>
      <c r="B142" s="70">
        <v>212</v>
      </c>
      <c r="C142" s="70">
        <v>8</v>
      </c>
      <c r="D142" s="70">
        <v>13</v>
      </c>
      <c r="E142" s="70">
        <v>2011</v>
      </c>
      <c r="F142" s="70" t="s">
        <v>178</v>
      </c>
      <c r="G142" s="70" t="s">
        <v>1900</v>
      </c>
      <c r="H142" s="70" t="s">
        <v>1901</v>
      </c>
      <c r="I142" s="148"/>
      <c r="J142" s="71">
        <v>49.768132140315352</v>
      </c>
      <c r="K142" s="71">
        <v>0.81315762530387037</v>
      </c>
      <c r="L142" s="71">
        <v>2.5545526946912549</v>
      </c>
      <c r="M142" s="71">
        <v>15.51617108366696</v>
      </c>
      <c r="N142" s="71">
        <v>17.86728868083096</v>
      </c>
      <c r="O142" s="71">
        <v>19.246221618972825</v>
      </c>
      <c r="P142" s="71">
        <v>17.468055815821955</v>
      </c>
      <c r="Q142" s="71">
        <v>0.99707540994619204</v>
      </c>
      <c r="R142" s="71">
        <v>0</v>
      </c>
      <c r="S142" s="71">
        <v>2.8226569873511131</v>
      </c>
      <c r="T142" s="72"/>
      <c r="U142" s="71">
        <v>7103003</v>
      </c>
      <c r="V142" s="71">
        <v>339</v>
      </c>
      <c r="W142" s="71">
        <v>62</v>
      </c>
      <c r="X142" s="71">
        <v>3130</v>
      </c>
      <c r="Y142" s="71">
        <v>5194</v>
      </c>
      <c r="Z142" s="71">
        <v>9987</v>
      </c>
      <c r="AA142" s="71">
        <v>3530</v>
      </c>
      <c r="AB142" s="71">
        <v>14208</v>
      </c>
      <c r="AC142" s="71">
        <v>0</v>
      </c>
      <c r="AD142" s="71">
        <v>2.8226569873511131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166.99799999999999</v>
      </c>
      <c r="BK142" s="71">
        <v>0</v>
      </c>
      <c r="BL142" s="71">
        <v>0</v>
      </c>
      <c r="BM142" s="71">
        <v>0</v>
      </c>
      <c r="BN142" s="72"/>
      <c r="BO142" s="71">
        <v>0</v>
      </c>
      <c r="BP142" s="71">
        <v>0</v>
      </c>
      <c r="BQ142" s="71">
        <v>4</v>
      </c>
      <c r="BR142" s="71">
        <v>0</v>
      </c>
      <c r="BS142" s="71">
        <v>0</v>
      </c>
      <c r="BT142" s="71">
        <v>0</v>
      </c>
      <c r="BU142"/>
      <c r="BV142" s="70">
        <v>161.089</v>
      </c>
      <c r="BW142" s="70">
        <v>3.4260000000000002</v>
      </c>
      <c r="BX142" s="70">
        <v>2.4830000000000001</v>
      </c>
      <c r="BY142" s="70">
        <v>0</v>
      </c>
      <c r="BZ142" s="70">
        <v>0</v>
      </c>
      <c r="CA142" s="70">
        <v>0</v>
      </c>
      <c r="CB142" s="70">
        <v>0</v>
      </c>
      <c r="CC142" s="70">
        <v>0</v>
      </c>
      <c r="CD142" s="70">
        <v>0</v>
      </c>
    </row>
    <row r="143" spans="1:82">
      <c r="A143" s="70" t="s">
        <v>1909</v>
      </c>
      <c r="B143" s="70">
        <v>213</v>
      </c>
      <c r="C143" s="70">
        <v>9</v>
      </c>
      <c r="D143" s="70">
        <v>13</v>
      </c>
      <c r="E143" s="70">
        <v>2012</v>
      </c>
      <c r="F143" s="70" t="s">
        <v>179</v>
      </c>
      <c r="G143" s="70" t="s">
        <v>1900</v>
      </c>
      <c r="H143" s="70" t="s">
        <v>1901</v>
      </c>
      <c r="I143" s="148"/>
      <c r="J143" s="71">
        <v>53.164152197855877</v>
      </c>
      <c r="K143" s="71">
        <v>0.79293796170525654</v>
      </c>
      <c r="L143" s="71">
        <v>2.535988986691684</v>
      </c>
      <c r="M143" s="71">
        <v>16.040078666359381</v>
      </c>
      <c r="N143" s="71">
        <v>19.30395390394219</v>
      </c>
      <c r="O143" s="71">
        <v>19.339501361177867</v>
      </c>
      <c r="P143" s="71">
        <v>17.443025094153683</v>
      </c>
      <c r="Q143" s="71">
        <v>1.0939767737069801</v>
      </c>
      <c r="R143" s="71">
        <v>0</v>
      </c>
      <c r="S143" s="71">
        <v>2.6853507287918159</v>
      </c>
      <c r="T143" s="72"/>
      <c r="U143" s="71">
        <v>7255812</v>
      </c>
      <c r="V143" s="71">
        <v>339</v>
      </c>
      <c r="W143" s="71">
        <v>62</v>
      </c>
      <c r="X143" s="71">
        <v>3130</v>
      </c>
      <c r="Y143" s="71">
        <v>5331</v>
      </c>
      <c r="Z143" s="71">
        <v>10115</v>
      </c>
      <c r="AA143" s="71">
        <v>3505</v>
      </c>
      <c r="AB143" s="71">
        <v>14348</v>
      </c>
      <c r="AC143" s="71">
        <v>0</v>
      </c>
      <c r="AD143" s="71">
        <v>2.6853507287918159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169.96899999999999</v>
      </c>
      <c r="BK143" s="71">
        <v>0</v>
      </c>
      <c r="BL143" s="71">
        <v>0</v>
      </c>
      <c r="BM143" s="71">
        <v>0</v>
      </c>
      <c r="BN143" s="72"/>
      <c r="BO143" s="71">
        <v>0</v>
      </c>
      <c r="BP143" s="71">
        <v>0</v>
      </c>
      <c r="BQ143" s="71">
        <v>4</v>
      </c>
      <c r="BR143" s="71">
        <v>0</v>
      </c>
      <c r="BS143" s="71">
        <v>0</v>
      </c>
      <c r="BT143" s="71">
        <v>0</v>
      </c>
      <c r="BU143"/>
      <c r="BV143" s="70">
        <v>165.5</v>
      </c>
      <c r="BW143" s="70">
        <v>2.4620000000000002</v>
      </c>
      <c r="BX143" s="70">
        <v>2.0070000000000001</v>
      </c>
      <c r="BY143" s="70">
        <v>0</v>
      </c>
      <c r="BZ143" s="70">
        <v>0</v>
      </c>
      <c r="CA143" s="70">
        <v>0</v>
      </c>
      <c r="CB143" s="70">
        <v>0</v>
      </c>
      <c r="CC143" s="70">
        <v>0</v>
      </c>
      <c r="CD143" s="70">
        <v>0</v>
      </c>
    </row>
    <row r="144" spans="1:82">
      <c r="A144" s="70" t="s">
        <v>1910</v>
      </c>
      <c r="B144" s="70">
        <v>214</v>
      </c>
      <c r="C144" s="70">
        <v>10</v>
      </c>
      <c r="D144" s="70">
        <v>13</v>
      </c>
      <c r="E144" s="70">
        <v>2013</v>
      </c>
      <c r="F144" s="70" t="s">
        <v>180</v>
      </c>
      <c r="G144" s="70" t="s">
        <v>1900</v>
      </c>
      <c r="H144" s="70" t="s">
        <v>1901</v>
      </c>
      <c r="I144" s="148"/>
      <c r="J144" s="71">
        <v>59.045918449241768</v>
      </c>
      <c r="K144" s="71">
        <v>0.68354697757008431</v>
      </c>
      <c r="L144" s="71">
        <v>2.6154231014406708</v>
      </c>
      <c r="M144" s="71">
        <v>15.45331762268847</v>
      </c>
      <c r="N144" s="71">
        <v>19.44478106540107</v>
      </c>
      <c r="O144" s="71">
        <v>18.679485360202722</v>
      </c>
      <c r="P144" s="71">
        <v>17.273968434970389</v>
      </c>
      <c r="Q144" s="71">
        <v>1.1045505285416599</v>
      </c>
      <c r="R144" s="71">
        <v>0</v>
      </c>
      <c r="S144" s="71">
        <v>4.2414325468512768</v>
      </c>
      <c r="T144" s="72"/>
      <c r="U144" s="71">
        <v>7457153</v>
      </c>
      <c r="V144" s="71">
        <v>339</v>
      </c>
      <c r="W144" s="71">
        <v>62</v>
      </c>
      <c r="X144" s="71">
        <v>3130</v>
      </c>
      <c r="Y144" s="71">
        <v>5377</v>
      </c>
      <c r="Z144" s="71">
        <v>10206</v>
      </c>
      <c r="AA144" s="71">
        <v>3458</v>
      </c>
      <c r="AB144" s="71">
        <v>14279</v>
      </c>
      <c r="AC144" s="71">
        <v>0</v>
      </c>
      <c r="AD144" s="71">
        <v>4.2414325468512768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180.298</v>
      </c>
      <c r="BK144" s="71">
        <v>0</v>
      </c>
      <c r="BL144" s="71">
        <v>0</v>
      </c>
      <c r="BM144" s="71">
        <v>0</v>
      </c>
      <c r="BN144" s="72"/>
      <c r="BO144" s="71">
        <v>0</v>
      </c>
      <c r="BP144" s="71">
        <v>0</v>
      </c>
      <c r="BQ144" s="71">
        <v>4</v>
      </c>
      <c r="BR144" s="71">
        <v>0</v>
      </c>
      <c r="BS144" s="71">
        <v>0</v>
      </c>
      <c r="BT144" s="71">
        <v>0</v>
      </c>
      <c r="BU144"/>
      <c r="BV144" s="70">
        <v>180.298</v>
      </c>
      <c r="BW144" s="70">
        <v>0</v>
      </c>
      <c r="BX144" s="70">
        <v>0</v>
      </c>
      <c r="BY144" s="70">
        <v>0</v>
      </c>
      <c r="BZ144" s="70">
        <v>0</v>
      </c>
      <c r="CA144" s="70">
        <v>0</v>
      </c>
      <c r="CB144" s="70">
        <v>0</v>
      </c>
      <c r="CC144" s="70">
        <v>0</v>
      </c>
      <c r="CD144" s="70">
        <v>0</v>
      </c>
    </row>
    <row r="145" spans="1:82">
      <c r="A145" s="70" t="s">
        <v>1911</v>
      </c>
      <c r="B145" s="70">
        <v>215</v>
      </c>
      <c r="C145" s="70">
        <v>11</v>
      </c>
      <c r="D145" s="70">
        <v>13</v>
      </c>
      <c r="E145" s="70">
        <v>2014</v>
      </c>
      <c r="F145" s="70" t="s">
        <v>181</v>
      </c>
      <c r="G145" s="70" t="s">
        <v>1900</v>
      </c>
      <c r="H145" s="70" t="s">
        <v>1901</v>
      </c>
      <c r="I145" s="148"/>
      <c r="J145" s="71">
        <v>58.458945805809769</v>
      </c>
      <c r="K145" s="71">
        <v>0.76561522480214572</v>
      </c>
      <c r="L145" s="71">
        <v>6.195935887888723</v>
      </c>
      <c r="M145" s="71">
        <v>12.594013938984549</v>
      </c>
      <c r="N145" s="71">
        <v>16.915833330879011</v>
      </c>
      <c r="O145" s="71">
        <v>17.846770479671406</v>
      </c>
      <c r="P145" s="71">
        <v>17.112689431728263</v>
      </c>
      <c r="Q145" s="71">
        <v>1.0460202200353299</v>
      </c>
      <c r="R145" s="71">
        <v>0</v>
      </c>
      <c r="S145" s="71">
        <v>3.1076466425587168</v>
      </c>
      <c r="T145" s="72"/>
      <c r="U145" s="71">
        <v>8204356</v>
      </c>
      <c r="V145" s="71">
        <v>334</v>
      </c>
      <c r="W145" s="71">
        <v>138</v>
      </c>
      <c r="X145" s="71">
        <v>2794</v>
      </c>
      <c r="Y145" s="71">
        <v>5384</v>
      </c>
      <c r="Z145" s="71">
        <v>10270</v>
      </c>
      <c r="AA145" s="71">
        <v>3408</v>
      </c>
      <c r="AB145" s="71">
        <v>14094</v>
      </c>
      <c r="AC145" s="71">
        <v>0</v>
      </c>
      <c r="AD145" s="71">
        <v>3.1076466425587168</v>
      </c>
      <c r="AE145" s="72"/>
      <c r="AF145" s="71"/>
      <c r="AG145" s="71"/>
      <c r="AH145" s="71"/>
      <c r="AI145" s="71"/>
      <c r="AJ145" s="71"/>
      <c r="AK145" s="71"/>
      <c r="AL145" s="71"/>
      <c r="AM145" s="71"/>
      <c r="AN145" s="71"/>
      <c r="AO145" s="71"/>
      <c r="AP145" s="71"/>
      <c r="AQ145" s="72"/>
      <c r="AR145" s="71">
        <v>179</v>
      </c>
      <c r="AS145" s="71">
        <v>200</v>
      </c>
      <c r="AT145" s="71">
        <v>0</v>
      </c>
      <c r="AU145" s="71">
        <v>1</v>
      </c>
      <c r="AV145" s="71">
        <v>0</v>
      </c>
      <c r="AW145" s="71">
        <v>0</v>
      </c>
      <c r="AX145" s="71"/>
      <c r="AY145" s="72"/>
      <c r="AZ145" s="71">
        <v>854.5</v>
      </c>
      <c r="BA145" s="71">
        <v>10312.799999999999</v>
      </c>
      <c r="BB145" s="71">
        <v>0</v>
      </c>
      <c r="BC145" s="71">
        <v>270</v>
      </c>
      <c r="BD145" s="71">
        <v>0</v>
      </c>
      <c r="BE145" s="71">
        <v>0</v>
      </c>
      <c r="BF145" s="71"/>
      <c r="BG145" s="72"/>
      <c r="BH145" s="71">
        <v>0</v>
      </c>
      <c r="BI145" s="71">
        <v>0</v>
      </c>
      <c r="BJ145" s="71">
        <v>148.02199999999999</v>
      </c>
      <c r="BK145" s="71">
        <v>0</v>
      </c>
      <c r="BL145" s="71">
        <v>0</v>
      </c>
      <c r="BM145" s="71">
        <v>0</v>
      </c>
      <c r="BN145" s="72"/>
      <c r="BO145" s="71">
        <v>0</v>
      </c>
      <c r="BP145" s="71">
        <v>0</v>
      </c>
      <c r="BQ145" s="71">
        <v>4</v>
      </c>
      <c r="BR145" s="71">
        <v>0</v>
      </c>
      <c r="BS145" s="71">
        <v>0</v>
      </c>
      <c r="BT145" s="71">
        <v>0</v>
      </c>
      <c r="BU145"/>
      <c r="BV145" s="70">
        <v>146.50299999999999</v>
      </c>
      <c r="BW145" s="70">
        <v>0</v>
      </c>
      <c r="BX145" s="70">
        <v>1.5189999999999999</v>
      </c>
      <c r="BY145" s="70">
        <v>0</v>
      </c>
      <c r="BZ145" s="70">
        <v>0</v>
      </c>
      <c r="CA145" s="70">
        <v>0</v>
      </c>
      <c r="CB145" s="70">
        <v>0</v>
      </c>
      <c r="CC145" s="70">
        <v>0</v>
      </c>
      <c r="CD145" s="70">
        <v>0</v>
      </c>
    </row>
    <row r="146" spans="1:82">
      <c r="A146" s="70" t="s">
        <v>1912</v>
      </c>
      <c r="B146" s="70">
        <v>216</v>
      </c>
      <c r="C146" s="70">
        <v>12</v>
      </c>
      <c r="D146" s="70">
        <v>13</v>
      </c>
      <c r="E146" s="70">
        <v>2015</v>
      </c>
      <c r="F146" s="70" t="s">
        <v>182</v>
      </c>
      <c r="G146" s="70" t="s">
        <v>1900</v>
      </c>
      <c r="H146" s="70" t="s">
        <v>1901</v>
      </c>
      <c r="I146" s="148"/>
      <c r="J146" s="71">
        <v>59.396607053706838</v>
      </c>
      <c r="K146" s="71">
        <v>0.73126056423118346</v>
      </c>
      <c r="L146" s="71">
        <v>6.8312462940155134</v>
      </c>
      <c r="M146" s="71">
        <v>13.197401749451521</v>
      </c>
      <c r="N146" s="71">
        <v>17.141184558660989</v>
      </c>
      <c r="O146" s="71">
        <v>17.709354525582942</v>
      </c>
      <c r="P146" s="71">
        <v>16.905096423491983</v>
      </c>
      <c r="Q146" s="71">
        <v>1.0191185583396301</v>
      </c>
      <c r="R146" s="71">
        <v>0</v>
      </c>
      <c r="S146" s="71">
        <v>2.9592958643676139</v>
      </c>
      <c r="T146" s="72"/>
      <c r="U146" s="71">
        <v>8951829</v>
      </c>
      <c r="V146" s="71">
        <v>334</v>
      </c>
      <c r="W146" s="71">
        <v>138</v>
      </c>
      <c r="X146" s="71">
        <v>2794</v>
      </c>
      <c r="Y146" s="71">
        <v>5508</v>
      </c>
      <c r="Z146" s="71">
        <v>10289</v>
      </c>
      <c r="AA146" s="71">
        <v>3364</v>
      </c>
      <c r="AB146" s="71">
        <v>14027</v>
      </c>
      <c r="AC146" s="71">
        <v>0</v>
      </c>
      <c r="AD146" s="71">
        <v>2.9592958643676139</v>
      </c>
      <c r="AE146" s="72"/>
      <c r="AF146" s="71">
        <v>67791044.89801541</v>
      </c>
      <c r="AG146" s="71">
        <v>603916.02826514316</v>
      </c>
      <c r="AH146" s="71">
        <v>1438855.644527178</v>
      </c>
      <c r="AI146" s="71">
        <v>19757656.80537333</v>
      </c>
      <c r="AJ146" s="71">
        <v>25918904.480528589</v>
      </c>
      <c r="AK146" s="71">
        <v>0</v>
      </c>
      <c r="AL146" s="71">
        <v>0</v>
      </c>
      <c r="AM146" s="71">
        <v>1922341.5089480539</v>
      </c>
      <c r="AN146" s="71">
        <v>0</v>
      </c>
      <c r="AO146" s="71">
        <v>0</v>
      </c>
      <c r="AP146" s="71">
        <v>117432719.3656577</v>
      </c>
      <c r="AQ146" s="72"/>
      <c r="AR146" s="71">
        <v>216</v>
      </c>
      <c r="AS146" s="71">
        <v>293</v>
      </c>
      <c r="AT146" s="71">
        <v>0</v>
      </c>
      <c r="AU146" s="71">
        <v>1</v>
      </c>
      <c r="AV146" s="71">
        <v>0</v>
      </c>
      <c r="AW146" s="71">
        <v>0</v>
      </c>
      <c r="AX146" s="71"/>
      <c r="AY146" s="72"/>
      <c r="AZ146" s="71">
        <v>1016.3</v>
      </c>
      <c r="BA146" s="71">
        <v>16422</v>
      </c>
      <c r="BB146" s="71">
        <v>0</v>
      </c>
      <c r="BC146" s="71">
        <v>270</v>
      </c>
      <c r="BD146" s="71">
        <v>0</v>
      </c>
      <c r="BE146" s="71">
        <v>0</v>
      </c>
      <c r="BF146" s="71"/>
      <c r="BG146" s="72"/>
      <c r="BH146" s="71">
        <v>0</v>
      </c>
      <c r="BI146" s="71">
        <v>0</v>
      </c>
      <c r="BJ146" s="71">
        <v>156.547</v>
      </c>
      <c r="BK146" s="71">
        <v>0</v>
      </c>
      <c r="BL146" s="71">
        <v>0</v>
      </c>
      <c r="BM146" s="71">
        <v>0</v>
      </c>
      <c r="BN146" s="72"/>
      <c r="BO146" s="71">
        <v>0</v>
      </c>
      <c r="BP146" s="71">
        <v>0</v>
      </c>
      <c r="BQ146" s="71">
        <v>3</v>
      </c>
      <c r="BR146" s="71">
        <v>0</v>
      </c>
      <c r="BS146" s="71">
        <v>0</v>
      </c>
      <c r="BT146" s="71">
        <v>0</v>
      </c>
      <c r="BU146"/>
      <c r="BV146" s="70">
        <v>154.75299999999999</v>
      </c>
      <c r="BW146" s="70">
        <v>0</v>
      </c>
      <c r="BX146" s="70">
        <v>1.794</v>
      </c>
      <c r="BY146" s="70">
        <v>0</v>
      </c>
      <c r="BZ146" s="70">
        <v>0</v>
      </c>
      <c r="CA146" s="70">
        <v>0</v>
      </c>
      <c r="CB146" s="70">
        <v>0</v>
      </c>
      <c r="CC146" s="70">
        <v>0</v>
      </c>
      <c r="CD146" s="70">
        <v>0</v>
      </c>
    </row>
    <row r="147" spans="1:82">
      <c r="A147" s="70" t="s">
        <v>1913</v>
      </c>
      <c r="B147" s="70">
        <v>217</v>
      </c>
      <c r="C147" s="70">
        <v>13</v>
      </c>
      <c r="D147" s="70">
        <v>13</v>
      </c>
      <c r="E147" s="70">
        <v>2016</v>
      </c>
      <c r="F147" s="70" t="s">
        <v>155</v>
      </c>
      <c r="G147" s="70" t="s">
        <v>1900</v>
      </c>
      <c r="H147" s="70" t="s">
        <v>1901</v>
      </c>
      <c r="I147" s="148"/>
      <c r="J147" s="71">
        <v>41.04349583881519</v>
      </c>
      <c r="K147" s="71">
        <v>0.73037593816775925</v>
      </c>
      <c r="L147" s="71">
        <v>8.0039700056886822</v>
      </c>
      <c r="M147" s="71">
        <v>11.549899871556738</v>
      </c>
      <c r="N147" s="71">
        <v>15.285190777246358</v>
      </c>
      <c r="O147" s="71">
        <v>17.439891978368216</v>
      </c>
      <c r="P147" s="71">
        <v>16.330164420378075</v>
      </c>
      <c r="Q147" s="71">
        <v>0.98482236433076065</v>
      </c>
      <c r="R147" s="71">
        <v>0</v>
      </c>
      <c r="S147" s="71">
        <v>3.4552663378474442</v>
      </c>
      <c r="T147" s="72"/>
      <c r="U147" s="71">
        <v>6467030</v>
      </c>
      <c r="V147" s="71">
        <v>334</v>
      </c>
      <c r="W147" s="71">
        <v>138</v>
      </c>
      <c r="X147" s="71">
        <v>2794</v>
      </c>
      <c r="Y147" s="71">
        <v>5584</v>
      </c>
      <c r="Z147" s="71">
        <v>10257</v>
      </c>
      <c r="AA147" s="71">
        <v>3361</v>
      </c>
      <c r="AB147" s="71">
        <v>13943</v>
      </c>
      <c r="AC147" s="71">
        <v>0</v>
      </c>
      <c r="AD147" s="71">
        <v>3.4552663378474442</v>
      </c>
      <c r="AE147" s="72"/>
      <c r="AF147" s="71">
        <v>47733682.721822754</v>
      </c>
      <c r="AG147" s="71">
        <v>580564.80521071993</v>
      </c>
      <c r="AH147" s="71">
        <v>1252799.36017914</v>
      </c>
      <c r="AI147" s="71">
        <v>18454526.669707421</v>
      </c>
      <c r="AJ147" s="71">
        <v>22401315.21920456</v>
      </c>
      <c r="AK147" s="71">
        <v>0</v>
      </c>
      <c r="AL147" s="71">
        <v>0</v>
      </c>
      <c r="AM147" s="71">
        <v>1912314.188472718</v>
      </c>
      <c r="AN147" s="71">
        <v>0</v>
      </c>
      <c r="AO147" s="71">
        <v>0</v>
      </c>
      <c r="AP147" s="71">
        <v>92335202.964597315</v>
      </c>
      <c r="AQ147" s="72"/>
      <c r="AR147" s="71">
        <v>236</v>
      </c>
      <c r="AS147" s="71">
        <v>340</v>
      </c>
      <c r="AT147" s="71">
        <v>0</v>
      </c>
      <c r="AU147" s="71">
        <v>1</v>
      </c>
      <c r="AV147" s="71">
        <v>0</v>
      </c>
      <c r="AW147" s="71">
        <v>0</v>
      </c>
      <c r="AX147" s="71"/>
      <c r="AY147" s="72"/>
      <c r="AZ147" s="71">
        <v>1125.5999999999999</v>
      </c>
      <c r="BA147" s="71">
        <v>20790.900000000001</v>
      </c>
      <c r="BB147" s="71">
        <v>0</v>
      </c>
      <c r="BC147" s="71">
        <v>270</v>
      </c>
      <c r="BD147" s="71">
        <v>0</v>
      </c>
      <c r="BE147" s="71">
        <v>0</v>
      </c>
      <c r="BF147" s="71"/>
      <c r="BG147" s="72"/>
      <c r="BH147" s="71">
        <v>0</v>
      </c>
      <c r="BI147" s="71">
        <v>0</v>
      </c>
      <c r="BJ147" s="71">
        <v>149.114</v>
      </c>
      <c r="BK147" s="71">
        <v>0</v>
      </c>
      <c r="BL147" s="71">
        <v>0</v>
      </c>
      <c r="BM147" s="71">
        <v>0</v>
      </c>
      <c r="BN147" s="72"/>
      <c r="BO147" s="71">
        <v>0</v>
      </c>
      <c r="BP147" s="71">
        <v>0</v>
      </c>
      <c r="BQ147" s="71">
        <v>3</v>
      </c>
      <c r="BR147" s="71">
        <v>0</v>
      </c>
      <c r="BS147" s="71">
        <v>0</v>
      </c>
      <c r="BT147" s="71">
        <v>0</v>
      </c>
      <c r="BU147"/>
      <c r="BV147" s="70">
        <v>147.34700000000001</v>
      </c>
      <c r="BW147" s="70">
        <v>0</v>
      </c>
      <c r="BX147" s="70">
        <v>1.7669999999999999</v>
      </c>
      <c r="BY147" s="70">
        <v>0</v>
      </c>
      <c r="BZ147" s="70">
        <v>0</v>
      </c>
      <c r="CA147" s="70">
        <v>0</v>
      </c>
      <c r="CB147" s="70">
        <v>0</v>
      </c>
      <c r="CC147" s="70">
        <v>0</v>
      </c>
      <c r="CD147" s="70">
        <v>0</v>
      </c>
    </row>
    <row r="148" spans="1:82">
      <c r="A148" s="70" t="s">
        <v>1914</v>
      </c>
      <c r="B148" s="70">
        <v>218</v>
      </c>
      <c r="C148" s="70">
        <v>14</v>
      </c>
      <c r="D148" s="70">
        <v>13</v>
      </c>
      <c r="E148" s="70">
        <v>2017</v>
      </c>
      <c r="F148" s="70" t="s">
        <v>156</v>
      </c>
      <c r="G148" s="70" t="s">
        <v>1900</v>
      </c>
      <c r="H148" s="70" t="s">
        <v>1901</v>
      </c>
      <c r="I148" s="148"/>
      <c r="J148" s="71">
        <v>39.326453212346721</v>
      </c>
      <c r="K148" s="71">
        <v>0.76080115980191887</v>
      </c>
      <c r="L148" s="71">
        <v>7.0023810966580005</v>
      </c>
      <c r="M148" s="71">
        <v>11.140385244231618</v>
      </c>
      <c r="N148" s="71">
        <v>16.743716218897038</v>
      </c>
      <c r="O148" s="71">
        <v>17.215526187785084</v>
      </c>
      <c r="P148" s="71">
        <v>16.139815674085241</v>
      </c>
      <c r="Q148" s="71">
        <v>0.94496845120664696</v>
      </c>
      <c r="R148" s="71">
        <v>0</v>
      </c>
      <c r="S148" s="71">
        <v>3.3484719830411227</v>
      </c>
      <c r="T148" s="72"/>
      <c r="U148" s="71">
        <v>6735458</v>
      </c>
      <c r="V148" s="71">
        <v>334</v>
      </c>
      <c r="W148" s="71">
        <v>138</v>
      </c>
      <c r="X148" s="71">
        <v>2794</v>
      </c>
      <c r="Y148" s="71">
        <v>5653</v>
      </c>
      <c r="Z148" s="71">
        <v>10293</v>
      </c>
      <c r="AA148" s="71">
        <v>3343</v>
      </c>
      <c r="AB148" s="71">
        <v>13835</v>
      </c>
      <c r="AC148" s="71">
        <v>0</v>
      </c>
      <c r="AD148" s="71">
        <v>3.3484719830411231</v>
      </c>
      <c r="AE148" s="72"/>
      <c r="AF148" s="71">
        <v>46855549.562543087</v>
      </c>
      <c r="AG148" s="71">
        <v>602399.11211121746</v>
      </c>
      <c r="AH148" s="71">
        <v>1497395.860305174</v>
      </c>
      <c r="AI148" s="71">
        <v>18497626.059918929</v>
      </c>
      <c r="AJ148" s="71">
        <v>24643799.097225469</v>
      </c>
      <c r="AK148" s="71">
        <v>0</v>
      </c>
      <c r="AL148" s="71">
        <v>0</v>
      </c>
      <c r="AM148" s="71">
        <v>1900470.8148970611</v>
      </c>
      <c r="AN148" s="71">
        <v>0</v>
      </c>
      <c r="AO148" s="71">
        <v>0</v>
      </c>
      <c r="AP148" s="71">
        <v>93997240.507000938</v>
      </c>
      <c r="AQ148" s="72"/>
      <c r="AR148" s="71">
        <v>257</v>
      </c>
      <c r="AS148" s="71">
        <v>377</v>
      </c>
      <c r="AT148" s="71">
        <v>0</v>
      </c>
      <c r="AU148" s="71">
        <v>1</v>
      </c>
      <c r="AV148" s="71">
        <v>0</v>
      </c>
      <c r="AW148" s="71">
        <v>0</v>
      </c>
      <c r="AX148" s="71"/>
      <c r="AY148" s="72"/>
      <c r="AZ148" s="71">
        <v>1242.2</v>
      </c>
      <c r="BA148" s="71">
        <v>23566.799999999999</v>
      </c>
      <c r="BB148" s="71">
        <v>0</v>
      </c>
      <c r="BC148" s="71">
        <v>270</v>
      </c>
      <c r="BD148" s="71">
        <v>0</v>
      </c>
      <c r="BE148" s="71">
        <v>0</v>
      </c>
      <c r="BF148" s="71"/>
      <c r="BG148" s="72"/>
      <c r="BH148" s="71">
        <v>0</v>
      </c>
      <c r="BI148" s="71">
        <v>0</v>
      </c>
      <c r="BJ148" s="71">
        <v>146.827</v>
      </c>
      <c r="BK148" s="71">
        <v>0</v>
      </c>
      <c r="BL148" s="71">
        <v>0</v>
      </c>
      <c r="BM148" s="71">
        <v>0</v>
      </c>
      <c r="BN148" s="72"/>
      <c r="BO148" s="71">
        <v>0</v>
      </c>
      <c r="BP148" s="71">
        <v>0</v>
      </c>
      <c r="BQ148" s="71">
        <v>2</v>
      </c>
      <c r="BR148" s="71">
        <v>0</v>
      </c>
      <c r="BS148" s="71">
        <v>0</v>
      </c>
      <c r="BT148" s="71">
        <v>0</v>
      </c>
      <c r="BU148"/>
      <c r="BV148" s="70">
        <v>145.02199999999999</v>
      </c>
      <c r="BW148" s="70">
        <v>0</v>
      </c>
      <c r="BX148" s="70">
        <v>1.8049999999999999</v>
      </c>
      <c r="BY148" s="70">
        <v>0</v>
      </c>
      <c r="BZ148" s="70">
        <v>0</v>
      </c>
      <c r="CA148" s="70">
        <v>0</v>
      </c>
      <c r="CB148" s="70">
        <v>0</v>
      </c>
      <c r="CC148" s="70">
        <v>0</v>
      </c>
      <c r="CD148" s="70">
        <v>0</v>
      </c>
    </row>
    <row r="149" spans="1:82">
      <c r="A149" s="70" t="s">
        <v>1915</v>
      </c>
      <c r="B149" s="70">
        <v>219</v>
      </c>
      <c r="C149" s="70">
        <v>15</v>
      </c>
      <c r="D149" s="70">
        <v>13</v>
      </c>
      <c r="E149" s="70">
        <v>2018</v>
      </c>
      <c r="F149" s="70" t="s">
        <v>183</v>
      </c>
      <c r="G149" s="70" t="s">
        <v>1900</v>
      </c>
      <c r="H149" s="70" t="s">
        <v>1901</v>
      </c>
      <c r="I149" s="148"/>
      <c r="J149" s="71">
        <v>40.091647988403473</v>
      </c>
      <c r="K149" s="71">
        <v>0.71534628836463388</v>
      </c>
      <c r="L149" s="71">
        <v>6.5599498494242692</v>
      </c>
      <c r="M149" s="71">
        <v>11.01420600460272</v>
      </c>
      <c r="N149" s="71">
        <v>15.82704768213569</v>
      </c>
      <c r="O149" s="71">
        <v>16.990551431679823</v>
      </c>
      <c r="P149" s="71">
        <v>15.921797495948001</v>
      </c>
      <c r="Q149" s="71">
        <v>0.86787375147506796</v>
      </c>
      <c r="R149" s="71">
        <v>0</v>
      </c>
      <c r="S149" s="71">
        <v>2.8441632984771203</v>
      </c>
      <c r="T149" s="72"/>
      <c r="U149" s="71">
        <v>7305739.9999999991</v>
      </c>
      <c r="V149" s="71">
        <v>334</v>
      </c>
      <c r="W149" s="71">
        <v>138</v>
      </c>
      <c r="X149" s="71">
        <v>2794</v>
      </c>
      <c r="Y149" s="71">
        <v>5671</v>
      </c>
      <c r="Z149" s="71">
        <v>10353</v>
      </c>
      <c r="AA149" s="71">
        <v>3331</v>
      </c>
      <c r="AB149" s="71">
        <v>13693</v>
      </c>
      <c r="AC149" s="71">
        <v>0</v>
      </c>
      <c r="AD149" s="71">
        <v>2.8441632984771199</v>
      </c>
      <c r="AE149" s="72"/>
      <c r="AF149" s="71">
        <v>48629459.789101519</v>
      </c>
      <c r="AG149" s="71">
        <v>544002.31684412865</v>
      </c>
      <c r="AH149" s="71">
        <v>1429153.969671591</v>
      </c>
      <c r="AI149" s="71">
        <v>18025509.036947191</v>
      </c>
      <c r="AJ149" s="71">
        <v>24846247.031992719</v>
      </c>
      <c r="AK149" s="71">
        <v>0</v>
      </c>
      <c r="AL149" s="71">
        <v>0</v>
      </c>
      <c r="AM149" s="71">
        <v>1884856.6589746079</v>
      </c>
      <c r="AN149" s="71">
        <v>0</v>
      </c>
      <c r="AO149" s="71">
        <v>0</v>
      </c>
      <c r="AP149" s="71">
        <v>95359228.803531751</v>
      </c>
      <c r="AQ149" s="72"/>
      <c r="AR149" s="71">
        <v>266</v>
      </c>
      <c r="AS149" s="71">
        <v>406</v>
      </c>
      <c r="AT149" s="71">
        <v>0</v>
      </c>
      <c r="AU149" s="71">
        <v>1</v>
      </c>
      <c r="AV149" s="71">
        <v>0</v>
      </c>
      <c r="AW149" s="71">
        <v>0</v>
      </c>
      <c r="AX149" s="71"/>
      <c r="AY149" s="72"/>
      <c r="AZ149" s="71">
        <v>1291.5999999999999</v>
      </c>
      <c r="BA149" s="71">
        <v>24595.1</v>
      </c>
      <c r="BB149" s="71">
        <v>0</v>
      </c>
      <c r="BC149" s="71">
        <v>270</v>
      </c>
      <c r="BD149" s="71">
        <v>0</v>
      </c>
      <c r="BE149" s="71">
        <v>0</v>
      </c>
      <c r="BF149" s="71"/>
      <c r="BG149" s="72"/>
      <c r="BH149" s="71">
        <v>0</v>
      </c>
      <c r="BI149" s="71">
        <v>0</v>
      </c>
      <c r="BJ149" s="71">
        <v>156.15</v>
      </c>
      <c r="BK149" s="71">
        <v>0</v>
      </c>
      <c r="BL149" s="71">
        <v>0</v>
      </c>
      <c r="BM149" s="71">
        <v>0</v>
      </c>
      <c r="BN149" s="72"/>
      <c r="BO149" s="71">
        <v>0</v>
      </c>
      <c r="BP149" s="71">
        <v>0</v>
      </c>
      <c r="BQ149" s="71">
        <v>2</v>
      </c>
      <c r="BR149" s="71">
        <v>0</v>
      </c>
      <c r="BS149" s="71">
        <v>0</v>
      </c>
      <c r="BT149" s="71">
        <v>0</v>
      </c>
      <c r="BU149"/>
      <c r="BV149" s="70">
        <v>154.19800000000001</v>
      </c>
      <c r="BW149" s="70">
        <v>0</v>
      </c>
      <c r="BX149" s="70">
        <v>1.952</v>
      </c>
      <c r="BY149" s="70">
        <v>0</v>
      </c>
      <c r="BZ149" s="70">
        <v>0</v>
      </c>
      <c r="CA149" s="70">
        <v>0</v>
      </c>
      <c r="CB149" s="70">
        <v>0</v>
      </c>
      <c r="CC149" s="70">
        <v>0</v>
      </c>
      <c r="CD149" s="70">
        <v>0</v>
      </c>
    </row>
    <row r="150" spans="1:82">
      <c r="A150" s="70" t="s">
        <v>1916</v>
      </c>
      <c r="B150" s="70">
        <v>220</v>
      </c>
      <c r="C150" s="70">
        <v>16</v>
      </c>
      <c r="D150" s="70">
        <v>13</v>
      </c>
      <c r="E150" s="70">
        <v>2019</v>
      </c>
      <c r="F150" s="70" t="s">
        <v>158</v>
      </c>
      <c r="G150" s="70" t="s">
        <v>1900</v>
      </c>
      <c r="H150" s="70" t="s">
        <v>1901</v>
      </c>
      <c r="I150" s="148"/>
      <c r="J150" s="71">
        <v>37.5244488832816</v>
      </c>
      <c r="K150" s="71">
        <v>0.63153367416334627</v>
      </c>
      <c r="L150" s="71">
        <v>6.6151718933364014</v>
      </c>
      <c r="M150" s="71">
        <v>10.42883420487742</v>
      </c>
      <c r="N150" s="71">
        <v>13.819602892852224</v>
      </c>
      <c r="O150" s="71">
        <v>16.423161998844396</v>
      </c>
      <c r="P150" s="71">
        <v>15.796259461484874</v>
      </c>
      <c r="Q150" s="71">
        <v>0.83351993538046198</v>
      </c>
      <c r="R150" s="71">
        <v>0</v>
      </c>
      <c r="S150" s="71">
        <v>2.9141848732032973</v>
      </c>
      <c r="T150" s="72"/>
      <c r="U150" s="71">
        <v>7146429</v>
      </c>
      <c r="V150" s="71">
        <v>334</v>
      </c>
      <c r="W150" s="71">
        <v>138</v>
      </c>
      <c r="X150" s="71">
        <v>2794</v>
      </c>
      <c r="Y150" s="71">
        <v>5696</v>
      </c>
      <c r="Z150" s="71">
        <v>10282</v>
      </c>
      <c r="AA150" s="71">
        <v>3280</v>
      </c>
      <c r="AB150" s="71">
        <v>13507</v>
      </c>
      <c r="AC150" s="71">
        <v>0</v>
      </c>
      <c r="AD150" s="71">
        <v>2.9141848732032969</v>
      </c>
      <c r="AE150" s="72"/>
      <c r="AF150" s="71">
        <v>46529215.529453799</v>
      </c>
      <c r="AG150" s="71">
        <v>508006.26580269157</v>
      </c>
      <c r="AH150" s="71">
        <v>1515348.656935215</v>
      </c>
      <c r="AI150" s="71">
        <v>17779378.562275521</v>
      </c>
      <c r="AJ150" s="71">
        <v>21946608.34765587</v>
      </c>
      <c r="AK150" s="71">
        <v>0</v>
      </c>
      <c r="AL150" s="71">
        <v>0</v>
      </c>
      <c r="AM150" s="71">
        <v>1839551.7193584393</v>
      </c>
      <c r="AN150" s="71">
        <v>0</v>
      </c>
      <c r="AO150" s="71">
        <v>0</v>
      </c>
      <c r="AP150" s="71">
        <v>90118109.081481546</v>
      </c>
      <c r="AQ150" s="72"/>
      <c r="AR150" s="71">
        <v>283</v>
      </c>
      <c r="AS150" s="71">
        <v>429</v>
      </c>
      <c r="AT150" s="71">
        <v>0</v>
      </c>
      <c r="AU150" s="71">
        <v>1</v>
      </c>
      <c r="AV150" s="71">
        <v>0</v>
      </c>
      <c r="AW150" s="71">
        <v>0</v>
      </c>
      <c r="AX150" s="71"/>
      <c r="AY150" s="72"/>
      <c r="AZ150" s="71">
        <v>1369.1</v>
      </c>
      <c r="BA150" s="71">
        <v>26588.399999999991</v>
      </c>
      <c r="BB150" s="71">
        <v>0</v>
      </c>
      <c r="BC150" s="71">
        <v>270</v>
      </c>
      <c r="BD150" s="71">
        <v>0</v>
      </c>
      <c r="BE150" s="71">
        <v>0</v>
      </c>
      <c r="BF150" s="71"/>
      <c r="BG150" s="72"/>
      <c r="BH150" s="71">
        <v>0</v>
      </c>
      <c r="BI150" s="71">
        <v>0</v>
      </c>
      <c r="BJ150" s="71">
        <v>153.03200000000001</v>
      </c>
      <c r="BK150" s="71">
        <v>0</v>
      </c>
      <c r="BL150" s="71">
        <v>0</v>
      </c>
      <c r="BM150" s="71">
        <v>0</v>
      </c>
      <c r="BN150" s="72"/>
      <c r="BO150" s="71">
        <v>0</v>
      </c>
      <c r="BP150" s="71">
        <v>0</v>
      </c>
      <c r="BQ150" s="71">
        <v>3</v>
      </c>
      <c r="BR150" s="71">
        <v>0</v>
      </c>
      <c r="BS150" s="71">
        <v>0</v>
      </c>
      <c r="BT150" s="71">
        <v>0</v>
      </c>
      <c r="BU150"/>
      <c r="BV150" s="70">
        <v>153.03200000000001</v>
      </c>
      <c r="BW150" s="70">
        <v>0</v>
      </c>
      <c r="BX150" s="70">
        <v>0</v>
      </c>
      <c r="BY150" s="70">
        <v>0</v>
      </c>
      <c r="BZ150" s="70">
        <v>0</v>
      </c>
      <c r="CA150" s="70">
        <v>0</v>
      </c>
      <c r="CB150" s="70">
        <v>0</v>
      </c>
      <c r="CC150" s="70">
        <v>0</v>
      </c>
      <c r="CD150" s="70">
        <v>0</v>
      </c>
    </row>
    <row r="151" spans="1:82">
      <c r="A151" s="70" t="s">
        <v>1917</v>
      </c>
      <c r="B151" s="70">
        <v>221</v>
      </c>
      <c r="C151" s="70">
        <v>17</v>
      </c>
      <c r="D151" s="70">
        <v>13</v>
      </c>
      <c r="E151" s="70">
        <v>2020</v>
      </c>
      <c r="F151" s="70" t="s">
        <v>159</v>
      </c>
      <c r="G151" s="70" t="s">
        <v>1900</v>
      </c>
      <c r="H151" s="70" t="s">
        <v>1901</v>
      </c>
      <c r="I151" s="148"/>
      <c r="J151" s="71">
        <v>39.143046306668587</v>
      </c>
      <c r="K151" s="71">
        <v>0.77661228314478237</v>
      </c>
      <c r="L151" s="71">
        <v>4.985798371813094</v>
      </c>
      <c r="M151" s="71">
        <v>9.9055951726070912</v>
      </c>
      <c r="N151" s="71">
        <v>14.540353784725243</v>
      </c>
      <c r="O151" s="71">
        <v>14.31064339122894</v>
      </c>
      <c r="P151" s="71">
        <v>14.893264075143373</v>
      </c>
      <c r="Q151" s="71">
        <v>0.78801006822656405</v>
      </c>
      <c r="R151" s="71">
        <v>0</v>
      </c>
      <c r="S151" s="71">
        <v>2.5412354328321221</v>
      </c>
      <c r="T151" s="72"/>
      <c r="U151" s="71">
        <v>7007813</v>
      </c>
      <c r="V151" s="71">
        <v>375</v>
      </c>
      <c r="W151" s="71">
        <v>106</v>
      </c>
      <c r="X151" s="71">
        <v>2929</v>
      </c>
      <c r="Y151" s="71">
        <v>5755</v>
      </c>
      <c r="Z151" s="71">
        <v>10226</v>
      </c>
      <c r="AA151" s="71">
        <v>3287</v>
      </c>
      <c r="AB151" s="71">
        <v>13365</v>
      </c>
      <c r="AC151" s="71">
        <v>0</v>
      </c>
      <c r="AD151" s="71">
        <v>2.5412354328321221</v>
      </c>
      <c r="AE151" s="72"/>
      <c r="AF151" s="71">
        <v>49114009.826836027</v>
      </c>
      <c r="AG151" s="71">
        <v>592307.51247193222</v>
      </c>
      <c r="AH151" s="71">
        <v>1175793.1545338419</v>
      </c>
      <c r="AI151" s="71">
        <v>16912648.254698303</v>
      </c>
      <c r="AJ151" s="71">
        <v>25021120.068732999</v>
      </c>
      <c r="AK151" s="71"/>
      <c r="AL151" s="71"/>
      <c r="AM151" s="71">
        <v>1744280.9882470262</v>
      </c>
      <c r="AN151" s="71"/>
      <c r="AO151" s="71"/>
      <c r="AP151" s="71">
        <v>94560159.805520132</v>
      </c>
      <c r="AQ151" s="72"/>
      <c r="AR151" s="71">
        <v>299</v>
      </c>
      <c r="AS151" s="71">
        <v>441</v>
      </c>
      <c r="AT151" s="71">
        <v>0</v>
      </c>
      <c r="AU151" s="71">
        <v>1</v>
      </c>
      <c r="AV151" s="71">
        <v>0</v>
      </c>
      <c r="AW151" s="71">
        <v>0</v>
      </c>
      <c r="AX151" s="71"/>
      <c r="AY151" s="72"/>
      <c r="AZ151" s="71">
        <v>1441.700000000001</v>
      </c>
      <c r="BA151" s="71">
        <v>27513.300000000028</v>
      </c>
      <c r="BB151" s="71">
        <v>0</v>
      </c>
      <c r="BC151" s="71">
        <v>270</v>
      </c>
      <c r="BD151" s="71">
        <v>0</v>
      </c>
      <c r="BE151" s="71">
        <v>0</v>
      </c>
      <c r="BF151" s="71"/>
      <c r="BG151" s="72"/>
      <c r="BH151" s="71">
        <v>0</v>
      </c>
      <c r="BI151" s="71">
        <v>0</v>
      </c>
      <c r="BJ151" s="71">
        <v>138.78800000000001</v>
      </c>
      <c r="BK151" s="71">
        <v>0</v>
      </c>
      <c r="BL151" s="71">
        <v>0</v>
      </c>
      <c r="BM151" s="71">
        <v>0</v>
      </c>
      <c r="BN151" s="72"/>
      <c r="BO151" s="71">
        <v>0</v>
      </c>
      <c r="BP151" s="71">
        <v>0</v>
      </c>
      <c r="BQ151" s="71">
        <v>3</v>
      </c>
      <c r="BR151" s="71">
        <v>0</v>
      </c>
      <c r="BS151" s="71">
        <v>0</v>
      </c>
      <c r="BT151" s="71">
        <v>0</v>
      </c>
      <c r="BU151"/>
      <c r="BV151" s="70">
        <v>138.78800000000001</v>
      </c>
      <c r="BW151" s="70">
        <v>0</v>
      </c>
      <c r="BX151" s="70">
        <v>0</v>
      </c>
      <c r="BY151" s="70">
        <v>0</v>
      </c>
      <c r="BZ151" s="70">
        <v>0</v>
      </c>
      <c r="CA151" s="70">
        <v>0</v>
      </c>
      <c r="CB151" s="70">
        <v>0</v>
      </c>
      <c r="CC151" s="70">
        <v>0</v>
      </c>
      <c r="CD151" s="70">
        <v>0</v>
      </c>
    </row>
    <row r="152" spans="1:82">
      <c r="A152" s="70" t="s">
        <v>1918</v>
      </c>
      <c r="B152" s="70">
        <v>221</v>
      </c>
      <c r="C152" s="70">
        <v>18</v>
      </c>
      <c r="D152" s="70">
        <v>13</v>
      </c>
      <c r="E152" s="70">
        <v>2021</v>
      </c>
      <c r="F152" s="70" t="s">
        <v>160</v>
      </c>
      <c r="G152" s="70" t="s">
        <v>1900</v>
      </c>
      <c r="H152" s="70" t="s">
        <v>1901</v>
      </c>
      <c r="I152" s="148"/>
      <c r="J152" s="71">
        <v>30.074602287570581</v>
      </c>
      <c r="K152" s="71">
        <v>0.86471197906419883</v>
      </c>
      <c r="L152" s="71">
        <v>4.584138261597638</v>
      </c>
      <c r="M152" s="71">
        <v>11.228215161281167</v>
      </c>
      <c r="N152" s="71">
        <v>14.341073280257152</v>
      </c>
      <c r="O152" s="71">
        <v>13.831923685579314</v>
      </c>
      <c r="P152" s="71">
        <v>15.31522623576571</v>
      </c>
      <c r="Q152" s="71">
        <v>0.76913336574642499</v>
      </c>
      <c r="R152" s="71">
        <v>0</v>
      </c>
      <c r="S152" s="71">
        <v>2.590822864737174</v>
      </c>
      <c r="T152" s="72"/>
      <c r="U152" s="71">
        <v>6220227</v>
      </c>
      <c r="V152" s="71">
        <v>375</v>
      </c>
      <c r="W152" s="71">
        <v>106</v>
      </c>
      <c r="X152" s="71">
        <v>2929</v>
      </c>
      <c r="Y152" s="71">
        <v>5756</v>
      </c>
      <c r="Z152" s="71">
        <v>10177</v>
      </c>
      <c r="AA152" s="71">
        <v>3296</v>
      </c>
      <c r="AB152" s="71">
        <v>13173</v>
      </c>
      <c r="AC152" s="71">
        <v>0</v>
      </c>
      <c r="AD152" s="71">
        <v>2.590822864737174</v>
      </c>
      <c r="AE152" s="72"/>
      <c r="AF152" s="71">
        <v>38007709.798561633</v>
      </c>
      <c r="AG152" s="71">
        <v>666708.19831994537</v>
      </c>
      <c r="AH152" s="71">
        <v>1035371.569647499</v>
      </c>
      <c r="AI152" s="71">
        <v>18938273.054649368</v>
      </c>
      <c r="AJ152" s="71">
        <v>21969490.727014329</v>
      </c>
      <c r="AK152" s="71">
        <v>0</v>
      </c>
      <c r="AL152" s="71">
        <v>0</v>
      </c>
      <c r="AM152" s="71">
        <v>1729139.1940921878</v>
      </c>
      <c r="AN152" s="71">
        <v>0</v>
      </c>
      <c r="AO152" s="71">
        <v>0</v>
      </c>
      <c r="AP152" s="71">
        <v>82346692.542284966</v>
      </c>
      <c r="AQ152" s="72"/>
      <c r="AR152" s="71">
        <v>318</v>
      </c>
      <c r="AS152" s="71">
        <v>445</v>
      </c>
      <c r="AT152" s="71">
        <v>0</v>
      </c>
      <c r="AU152" s="71">
        <v>1</v>
      </c>
      <c r="AV152" s="71">
        <v>0</v>
      </c>
      <c r="AW152" s="71">
        <v>0</v>
      </c>
      <c r="AX152" s="71"/>
      <c r="AY152" s="72"/>
      <c r="AZ152" s="71">
        <v>1548.100000000001</v>
      </c>
      <c r="BA152" s="71">
        <v>27684.400000000031</v>
      </c>
      <c r="BB152" s="71">
        <v>0</v>
      </c>
      <c r="BC152" s="71">
        <v>270</v>
      </c>
      <c r="BD152" s="71">
        <v>0</v>
      </c>
      <c r="BE152" s="71">
        <v>0</v>
      </c>
      <c r="BF152" s="71"/>
      <c r="BG152" s="72"/>
      <c r="BH152" s="71">
        <v>0</v>
      </c>
      <c r="BI152" s="71">
        <v>0</v>
      </c>
      <c r="BJ152" s="71">
        <v>144.69</v>
      </c>
      <c r="BK152" s="71">
        <v>0</v>
      </c>
      <c r="BL152" s="71">
        <v>0</v>
      </c>
      <c r="BM152" s="71">
        <v>0</v>
      </c>
      <c r="BN152" s="72"/>
      <c r="BO152" s="71">
        <v>0</v>
      </c>
      <c r="BP152" s="71">
        <v>0</v>
      </c>
      <c r="BQ152" s="71">
        <v>3</v>
      </c>
      <c r="BR152" s="71">
        <v>0</v>
      </c>
      <c r="BS152" s="71">
        <v>0</v>
      </c>
      <c r="BT152" s="71">
        <v>0</v>
      </c>
      <c r="BU152"/>
      <c r="BV152" s="70">
        <v>144.69</v>
      </c>
      <c r="BW152" s="70">
        <v>0</v>
      </c>
      <c r="BX152" s="70">
        <v>0</v>
      </c>
      <c r="BY152" s="70">
        <v>0</v>
      </c>
      <c r="BZ152" s="70">
        <v>0</v>
      </c>
      <c r="CA152" s="70">
        <v>0</v>
      </c>
      <c r="CB152" s="70">
        <v>0</v>
      </c>
      <c r="CC152" s="70">
        <v>0</v>
      </c>
      <c r="CD152" s="70">
        <v>0</v>
      </c>
    </row>
    <row r="153" spans="1:82">
      <c r="A153" s="70" t="s">
        <v>1919</v>
      </c>
      <c r="B153" s="70">
        <v>221</v>
      </c>
      <c r="C153" s="70">
        <v>19</v>
      </c>
      <c r="D153" s="70">
        <v>13</v>
      </c>
      <c r="E153" s="70">
        <v>2022</v>
      </c>
      <c r="F153" s="70" t="s">
        <v>161</v>
      </c>
      <c r="G153" s="70" t="s">
        <v>1900</v>
      </c>
      <c r="H153" s="70" t="s">
        <v>1901</v>
      </c>
      <c r="I153" s="148"/>
      <c r="J153" s="71">
        <v>32.103793226955396</v>
      </c>
      <c r="K153" s="71">
        <v>0.83491897673601012</v>
      </c>
      <c r="L153" s="71">
        <v>3.7712140565559498</v>
      </c>
      <c r="M153" s="71">
        <v>10.8148402857239</v>
      </c>
      <c r="N153" s="71">
        <v>14.831911037096077</v>
      </c>
      <c r="O153" s="71">
        <v>14.549683704019603</v>
      </c>
      <c r="P153" s="71">
        <v>15.076106497904652</v>
      </c>
      <c r="Q153" s="71">
        <v>0.77249007337795972</v>
      </c>
      <c r="R153" s="71">
        <v>0</v>
      </c>
      <c r="S153" s="71">
        <v>2.7686330361062961</v>
      </c>
      <c r="T153" s="72"/>
      <c r="U153" s="71">
        <v>7148706</v>
      </c>
      <c r="V153" s="71">
        <v>375</v>
      </c>
      <c r="W153" s="71">
        <v>106</v>
      </c>
      <c r="X153" s="71">
        <v>2929</v>
      </c>
      <c r="Y153" s="71">
        <v>5881</v>
      </c>
      <c r="Z153" s="71">
        <v>10171</v>
      </c>
      <c r="AA153" s="71">
        <v>3294</v>
      </c>
      <c r="AB153" s="71">
        <v>13122</v>
      </c>
      <c r="AC153" s="71">
        <v>0</v>
      </c>
      <c r="AD153" s="71">
        <v>2.7686330361062961</v>
      </c>
      <c r="AE153" s="72"/>
      <c r="AF153" s="71">
        <v>39736279.222634248</v>
      </c>
      <c r="AG153" s="71">
        <v>668622.80618974532</v>
      </c>
      <c r="AH153" s="71">
        <v>1024859.128725274</v>
      </c>
      <c r="AI153" s="71">
        <v>17911940.285306361</v>
      </c>
      <c r="AJ153" s="71">
        <v>24674107.931210466</v>
      </c>
      <c r="AK153" s="71">
        <v>0</v>
      </c>
      <c r="AL153" s="71">
        <v>0</v>
      </c>
      <c r="AM153" s="71">
        <v>1694408.3572101705</v>
      </c>
      <c r="AN153" s="71">
        <v>0</v>
      </c>
      <c r="AO153" s="71">
        <v>0</v>
      </c>
      <c r="AP153" s="71">
        <v>85710217.731276259</v>
      </c>
      <c r="AQ153" s="72"/>
      <c r="AR153" s="71">
        <v>349</v>
      </c>
      <c r="AS153" s="71">
        <v>449</v>
      </c>
      <c r="AT153" s="71">
        <v>0</v>
      </c>
      <c r="AU153" s="71">
        <v>1</v>
      </c>
      <c r="AV153" s="71">
        <v>0</v>
      </c>
      <c r="AW153" s="71">
        <v>0</v>
      </c>
      <c r="AX153" s="71"/>
      <c r="AY153" s="72"/>
      <c r="AZ153" s="71">
        <v>1740.8000000000018</v>
      </c>
      <c r="BA153" s="71">
        <v>27816.400000000031</v>
      </c>
      <c r="BB153" s="71">
        <v>0</v>
      </c>
      <c r="BC153" s="71">
        <v>270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1920</v>
      </c>
      <c r="B154" s="70">
        <v>221</v>
      </c>
      <c r="C154" s="70">
        <v>20</v>
      </c>
      <c r="D154" s="70">
        <v>13</v>
      </c>
      <c r="E154" s="70">
        <v>2023</v>
      </c>
      <c r="F154" s="70" t="s">
        <v>1539</v>
      </c>
      <c r="G154" s="70" t="s">
        <v>1900</v>
      </c>
      <c r="H154" s="70" t="s">
        <v>1901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369</v>
      </c>
      <c r="AS154" s="71">
        <v>450</v>
      </c>
      <c r="AT154" s="71">
        <v>0</v>
      </c>
      <c r="AU154" s="71">
        <v>1</v>
      </c>
      <c r="AV154" s="71">
        <v>0</v>
      </c>
      <c r="AW154" s="71">
        <v>0</v>
      </c>
      <c r="AX154" s="71"/>
      <c r="AY154" s="72"/>
      <c r="AZ154" s="71">
        <v>1865.7000000000021</v>
      </c>
      <c r="BA154" s="71">
        <v>27865.900000000031</v>
      </c>
      <c r="BB154" s="71">
        <v>0</v>
      </c>
      <c r="BC154" s="71">
        <v>270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1921</v>
      </c>
      <c r="B155" s="70">
        <v>221</v>
      </c>
      <c r="C155" s="70">
        <v>21</v>
      </c>
      <c r="D155" s="70">
        <v>13</v>
      </c>
      <c r="E155" s="70">
        <v>2024</v>
      </c>
      <c r="F155" s="70" t="s">
        <v>1554</v>
      </c>
      <c r="G155" s="70" t="s">
        <v>1900</v>
      </c>
      <c r="H155" s="70" t="s">
        <v>1901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1922</v>
      </c>
      <c r="B156" s="70">
        <v>324</v>
      </c>
      <c r="C156" s="70">
        <v>1</v>
      </c>
      <c r="D156" s="70">
        <v>20</v>
      </c>
      <c r="E156" s="70">
        <v>1990</v>
      </c>
      <c r="F156" s="70" t="s">
        <v>787</v>
      </c>
      <c r="G156" s="70" t="s">
        <v>1923</v>
      </c>
      <c r="H156" s="70" t="s">
        <v>1924</v>
      </c>
      <c r="I156" s="148"/>
      <c r="J156" s="71">
        <v>64.350130323448226</v>
      </c>
      <c r="K156" s="71">
        <v>1.922160677623169</v>
      </c>
      <c r="L156" s="71">
        <v>0</v>
      </c>
      <c r="M156" s="71">
        <v>5.81587306371748</v>
      </c>
      <c r="N156" s="71">
        <v>10.352438463534691</v>
      </c>
      <c r="O156" s="71">
        <v>10.68046463749787</v>
      </c>
      <c r="P156" s="71">
        <v>11.72516444758144</v>
      </c>
      <c r="Q156" s="71">
        <v>0.87345829763766802</v>
      </c>
      <c r="R156" s="71">
        <v>0</v>
      </c>
      <c r="S156" s="71">
        <v>0.89850189892435128</v>
      </c>
      <c r="T156" s="72"/>
      <c r="U156" s="71">
        <v>1700744</v>
      </c>
      <c r="V156" s="71">
        <v>467</v>
      </c>
      <c r="W156" s="71">
        <v>0</v>
      </c>
      <c r="X156" s="71">
        <v>2087</v>
      </c>
      <c r="Y156" s="71">
        <v>4539</v>
      </c>
      <c r="Z156" s="71">
        <v>4393</v>
      </c>
      <c r="AA156" s="71">
        <v>2847</v>
      </c>
      <c r="AB156" s="71">
        <v>14182</v>
      </c>
      <c r="AC156" s="71">
        <v>0</v>
      </c>
      <c r="AD156" s="71">
        <v>0.89850189892435128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1925</v>
      </c>
      <c r="B157" s="70">
        <v>325</v>
      </c>
      <c r="C157" s="70">
        <v>2</v>
      </c>
      <c r="D157" s="70">
        <v>20</v>
      </c>
      <c r="E157" s="70">
        <v>2005</v>
      </c>
      <c r="F157" s="70" t="s">
        <v>789</v>
      </c>
      <c r="G157" s="70" t="s">
        <v>1923</v>
      </c>
      <c r="H157" s="70" t="s">
        <v>1924</v>
      </c>
      <c r="I157" s="148"/>
      <c r="J157" s="71">
        <v>56.037203670468429</v>
      </c>
      <c r="K157" s="71">
        <v>0.60876379442862771</v>
      </c>
      <c r="L157" s="71">
        <v>0</v>
      </c>
      <c r="M157" s="71">
        <v>9.3853931327802922</v>
      </c>
      <c r="N157" s="71">
        <v>16.33272049973073</v>
      </c>
      <c r="O157" s="71">
        <v>16.89826390606256</v>
      </c>
      <c r="P157" s="71">
        <v>12.340340248715981</v>
      </c>
      <c r="Q157" s="71">
        <v>0.873522577276451</v>
      </c>
      <c r="R157" s="71">
        <v>0</v>
      </c>
      <c r="S157" s="71">
        <v>2.4413440130596329</v>
      </c>
      <c r="T157" s="72"/>
      <c r="U157" s="71">
        <v>2161563</v>
      </c>
      <c r="V157" s="71">
        <v>293</v>
      </c>
      <c r="W157" s="71">
        <v>0</v>
      </c>
      <c r="X157" s="71">
        <v>2082</v>
      </c>
      <c r="Y157" s="71">
        <v>5938</v>
      </c>
      <c r="Z157" s="71">
        <v>8043</v>
      </c>
      <c r="AA157" s="71">
        <v>2454</v>
      </c>
      <c r="AB157" s="71">
        <v>14827</v>
      </c>
      <c r="AC157" s="71">
        <v>0</v>
      </c>
      <c r="AD157" s="71">
        <v>2.4413440130596329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1926</v>
      </c>
      <c r="B158" s="70">
        <v>326</v>
      </c>
      <c r="C158" s="70">
        <v>3</v>
      </c>
      <c r="D158" s="70">
        <v>20</v>
      </c>
      <c r="E158" s="70">
        <v>2006</v>
      </c>
      <c r="F158" s="70" t="s">
        <v>790</v>
      </c>
      <c r="G158" s="1064" t="s">
        <v>1923</v>
      </c>
      <c r="H158" s="70" t="s">
        <v>1924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1927</v>
      </c>
      <c r="B159" s="70">
        <v>327</v>
      </c>
      <c r="C159" s="70">
        <v>4</v>
      </c>
      <c r="D159" s="70">
        <v>20</v>
      </c>
      <c r="E159" s="70">
        <v>2007</v>
      </c>
      <c r="F159" s="70" t="s">
        <v>791</v>
      </c>
      <c r="G159" s="1064" t="s">
        <v>1923</v>
      </c>
      <c r="H159" s="70" t="s">
        <v>1924</v>
      </c>
      <c r="I159" s="148"/>
      <c r="J159" s="71">
        <v>38.275345630179388</v>
      </c>
      <c r="K159" s="71">
        <v>0.61894208094779879</v>
      </c>
      <c r="L159" s="71">
        <v>0</v>
      </c>
      <c r="M159" s="71">
        <v>9.8542726864274695</v>
      </c>
      <c r="N159" s="71">
        <v>16.135106716493539</v>
      </c>
      <c r="O159" s="71">
        <v>16.21491793717318</v>
      </c>
      <c r="P159" s="71">
        <v>12.35262691172805</v>
      </c>
      <c r="Q159" s="71">
        <v>0.90052188834059499</v>
      </c>
      <c r="R159" s="71">
        <v>0</v>
      </c>
      <c r="S159" s="71">
        <v>2.3056316385507909</v>
      </c>
      <c r="T159" s="72"/>
      <c r="U159" s="71">
        <v>1635236</v>
      </c>
      <c r="V159" s="71">
        <v>277</v>
      </c>
      <c r="W159" s="71">
        <v>0</v>
      </c>
      <c r="X159" s="71">
        <v>2604</v>
      </c>
      <c r="Y159" s="71">
        <v>5942</v>
      </c>
      <c r="Z159" s="71">
        <v>8023</v>
      </c>
      <c r="AA159" s="71">
        <v>2419</v>
      </c>
      <c r="AB159" s="71">
        <v>14477</v>
      </c>
      <c r="AC159" s="71">
        <v>0</v>
      </c>
      <c r="AD159" s="71">
        <v>2.3056316385507909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1928</v>
      </c>
      <c r="B160" s="70">
        <v>328</v>
      </c>
      <c r="C160" s="70">
        <v>5</v>
      </c>
      <c r="D160" s="70">
        <v>20</v>
      </c>
      <c r="E160" s="70">
        <v>2008</v>
      </c>
      <c r="F160" s="70" t="s">
        <v>792</v>
      </c>
      <c r="G160" s="70" t="s">
        <v>1923</v>
      </c>
      <c r="H160" s="70" t="s">
        <v>1924</v>
      </c>
      <c r="I160" s="148"/>
      <c r="J160" s="71">
        <v>30.66792354324393</v>
      </c>
      <c r="K160" s="71">
        <v>0.48340602385258291</v>
      </c>
      <c r="L160" s="71">
        <v>0</v>
      </c>
      <c r="M160" s="71">
        <v>10.31241439154862</v>
      </c>
      <c r="N160" s="71">
        <v>15.20199572933104</v>
      </c>
      <c r="O160" s="71">
        <v>15.708055895966289</v>
      </c>
      <c r="P160" s="71">
        <v>12.063112447922171</v>
      </c>
      <c r="Q160" s="71">
        <v>0.87866745112008104</v>
      </c>
      <c r="R160" s="71">
        <v>0</v>
      </c>
      <c r="S160" s="71">
        <v>2.5472877223222139</v>
      </c>
      <c r="T160" s="72"/>
      <c r="U160" s="71">
        <v>1353385</v>
      </c>
      <c r="V160" s="71">
        <v>277</v>
      </c>
      <c r="W160" s="71">
        <v>0</v>
      </c>
      <c r="X160" s="71">
        <v>2604</v>
      </c>
      <c r="Y160" s="71">
        <v>5981</v>
      </c>
      <c r="Z160" s="71">
        <v>8045</v>
      </c>
      <c r="AA160" s="71">
        <v>2365</v>
      </c>
      <c r="AB160" s="71">
        <v>14358</v>
      </c>
      <c r="AC160" s="71">
        <v>0</v>
      </c>
      <c r="AD160" s="71">
        <v>2.5472877223222139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1929</v>
      </c>
      <c r="B161" s="70">
        <v>329</v>
      </c>
      <c r="C161" s="70">
        <v>6</v>
      </c>
      <c r="D161" s="70">
        <v>20</v>
      </c>
      <c r="E161" s="70">
        <v>2009</v>
      </c>
      <c r="F161" s="70" t="s">
        <v>176</v>
      </c>
      <c r="G161" s="70" t="s">
        <v>1923</v>
      </c>
      <c r="H161" s="70" t="s">
        <v>1924</v>
      </c>
      <c r="I161" s="148"/>
      <c r="J161" s="71">
        <v>28.231797216494162</v>
      </c>
      <c r="K161" s="71">
        <v>0.46200007905439161</v>
      </c>
      <c r="L161" s="71">
        <v>0.169686903621864</v>
      </c>
      <c r="M161" s="71">
        <v>10.08364684775179</v>
      </c>
      <c r="N161" s="71">
        <v>14.913302483735899</v>
      </c>
      <c r="O161" s="71">
        <v>15.97153295722031</v>
      </c>
      <c r="P161" s="71">
        <v>11.392671622122981</v>
      </c>
      <c r="Q161" s="71">
        <v>0.83242797997381202</v>
      </c>
      <c r="R161" s="71">
        <v>0</v>
      </c>
      <c r="S161" s="71">
        <v>2.094937152122085</v>
      </c>
      <c r="T161" s="72"/>
      <c r="U161" s="71">
        <v>1274987</v>
      </c>
      <c r="V161" s="71">
        <v>333</v>
      </c>
      <c r="W161" s="71">
        <v>4</v>
      </c>
      <c r="X161" s="71">
        <v>2685</v>
      </c>
      <c r="Y161" s="71">
        <v>6032</v>
      </c>
      <c r="Z161" s="71">
        <v>8074</v>
      </c>
      <c r="AA161" s="71">
        <v>2293</v>
      </c>
      <c r="AB161" s="71">
        <v>14279</v>
      </c>
      <c r="AC161" s="71">
        <v>0</v>
      </c>
      <c r="AD161" s="71">
        <v>2.094937152122085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1930</v>
      </c>
      <c r="B162" s="70">
        <v>330</v>
      </c>
      <c r="C162" s="70">
        <v>7</v>
      </c>
      <c r="D162" s="70">
        <v>20</v>
      </c>
      <c r="E162" s="70">
        <v>2010</v>
      </c>
      <c r="F162" s="70" t="s">
        <v>177</v>
      </c>
      <c r="G162" s="70" t="s">
        <v>1923</v>
      </c>
      <c r="H162" s="70" t="s">
        <v>1924</v>
      </c>
      <c r="I162" s="148"/>
      <c r="J162" s="71">
        <v>32.80283457051636</v>
      </c>
      <c r="K162" s="71">
        <v>0.5176733026817274</v>
      </c>
      <c r="L162" s="71">
        <v>0.16033774144998361</v>
      </c>
      <c r="M162" s="71">
        <v>10.606288340524261</v>
      </c>
      <c r="N162" s="71">
        <v>15.178051113017441</v>
      </c>
      <c r="O162" s="71">
        <v>16.066993226504909</v>
      </c>
      <c r="P162" s="71">
        <v>11.699763247389789</v>
      </c>
      <c r="Q162" s="71">
        <v>0.86300073556173595</v>
      </c>
      <c r="R162" s="71">
        <v>0</v>
      </c>
      <c r="S162" s="71">
        <v>2.3686981281626052</v>
      </c>
      <c r="T162" s="72"/>
      <c r="U162" s="71">
        <v>1367557</v>
      </c>
      <c r="V162" s="71">
        <v>333</v>
      </c>
      <c r="W162" s="71">
        <v>4</v>
      </c>
      <c r="X162" s="71">
        <v>2685</v>
      </c>
      <c r="Y162" s="71">
        <v>6055</v>
      </c>
      <c r="Z162" s="71">
        <v>8160</v>
      </c>
      <c r="AA162" s="71">
        <v>2296</v>
      </c>
      <c r="AB162" s="71">
        <v>14185</v>
      </c>
      <c r="AC162" s="71">
        <v>0</v>
      </c>
      <c r="AD162" s="71">
        <v>2.3686981281626052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1931</v>
      </c>
      <c r="B163" s="70">
        <v>331</v>
      </c>
      <c r="C163" s="70">
        <v>8</v>
      </c>
      <c r="D163" s="70">
        <v>20</v>
      </c>
      <c r="E163" s="70">
        <v>2011</v>
      </c>
      <c r="F163" s="70" t="s">
        <v>178</v>
      </c>
      <c r="G163" s="70" t="s">
        <v>1923</v>
      </c>
      <c r="H163" s="70" t="s">
        <v>1924</v>
      </c>
      <c r="I163" s="148"/>
      <c r="J163" s="71">
        <v>36.783932430604843</v>
      </c>
      <c r="K163" s="71">
        <v>0.8391601917168664</v>
      </c>
      <c r="L163" s="71">
        <v>0.18030985995383511</v>
      </c>
      <c r="M163" s="71">
        <v>12.834791883195329</v>
      </c>
      <c r="N163" s="71">
        <v>18.626672532426639</v>
      </c>
      <c r="O163" s="71">
        <v>15.919999679016172</v>
      </c>
      <c r="P163" s="71">
        <v>11.356710509153368</v>
      </c>
      <c r="Q163" s="71">
        <v>0.98851381084614798</v>
      </c>
      <c r="R163" s="71">
        <v>0</v>
      </c>
      <c r="S163" s="71">
        <v>2.2930542125642108</v>
      </c>
      <c r="T163" s="72"/>
      <c r="U163" s="71">
        <v>1448068</v>
      </c>
      <c r="V163" s="71">
        <v>333</v>
      </c>
      <c r="W163" s="71">
        <v>4</v>
      </c>
      <c r="X163" s="71">
        <v>2685</v>
      </c>
      <c r="Y163" s="71">
        <v>6090</v>
      </c>
      <c r="Z163" s="71">
        <v>8261</v>
      </c>
      <c r="AA163" s="71">
        <v>2295</v>
      </c>
      <c r="AB163" s="71">
        <v>14086</v>
      </c>
      <c r="AC163" s="71">
        <v>0</v>
      </c>
      <c r="AD163" s="71">
        <v>2.2930542125642108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1932</v>
      </c>
      <c r="B164" s="70">
        <v>332</v>
      </c>
      <c r="C164" s="70">
        <v>9</v>
      </c>
      <c r="D164" s="70">
        <v>20</v>
      </c>
      <c r="E164" s="70">
        <v>2012</v>
      </c>
      <c r="F164" s="70" t="s">
        <v>179</v>
      </c>
      <c r="G164" s="70" t="s">
        <v>1923</v>
      </c>
      <c r="H164" s="70" t="s">
        <v>1924</v>
      </c>
      <c r="I164" s="148"/>
      <c r="J164" s="71">
        <v>38.382478535184461</v>
      </c>
      <c r="K164" s="71">
        <v>0.78390197951035256</v>
      </c>
      <c r="L164" s="71">
        <v>0.18455691286286161</v>
      </c>
      <c r="M164" s="71">
        <v>14.238793392133999</v>
      </c>
      <c r="N164" s="71">
        <v>22.049243862430931</v>
      </c>
      <c r="O164" s="71">
        <v>16.098724810787708</v>
      </c>
      <c r="P164" s="71">
        <v>11.172493961875897</v>
      </c>
      <c r="Q164" s="71">
        <v>1.0814724392430799</v>
      </c>
      <c r="R164" s="71">
        <v>0</v>
      </c>
      <c r="S164" s="71">
        <v>2.408887289814059</v>
      </c>
      <c r="T164" s="72"/>
      <c r="U164" s="71">
        <v>1453580</v>
      </c>
      <c r="V164" s="71">
        <v>333</v>
      </c>
      <c r="W164" s="71">
        <v>4</v>
      </c>
      <c r="X164" s="71">
        <v>2685</v>
      </c>
      <c r="Y164" s="71">
        <v>6237</v>
      </c>
      <c r="Z164" s="71">
        <v>8420</v>
      </c>
      <c r="AA164" s="71">
        <v>2245</v>
      </c>
      <c r="AB164" s="71">
        <v>14184</v>
      </c>
      <c r="AC164" s="71">
        <v>0</v>
      </c>
      <c r="AD164" s="71">
        <v>2.408887289814059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1933</v>
      </c>
      <c r="B165" s="70">
        <v>333</v>
      </c>
      <c r="C165" s="70">
        <v>10</v>
      </c>
      <c r="D165" s="70">
        <v>20</v>
      </c>
      <c r="E165" s="70">
        <v>2013</v>
      </c>
      <c r="F165" s="70" t="s">
        <v>180</v>
      </c>
      <c r="G165" s="70" t="s">
        <v>1923</v>
      </c>
      <c r="H165" s="70" t="s">
        <v>1924</v>
      </c>
      <c r="I165" s="148"/>
      <c r="J165" s="71">
        <v>40.34962761928697</v>
      </c>
      <c r="K165" s="71">
        <v>0.65285359697311263</v>
      </c>
      <c r="L165" s="71">
        <v>0.17735771459489971</v>
      </c>
      <c r="M165" s="71">
        <v>14.107033824422761</v>
      </c>
      <c r="N165" s="71">
        <v>20.971343897316519</v>
      </c>
      <c r="O165" s="71">
        <v>15.542444608939988</v>
      </c>
      <c r="P165" s="71">
        <v>11.124675449589086</v>
      </c>
      <c r="Q165" s="71">
        <v>1.0896983889324401</v>
      </c>
      <c r="R165" s="71">
        <v>0</v>
      </c>
      <c r="S165" s="71">
        <v>2.1717962288193928</v>
      </c>
      <c r="T165" s="72"/>
      <c r="U165" s="71">
        <v>1534867</v>
      </c>
      <c r="V165" s="71">
        <v>333</v>
      </c>
      <c r="W165" s="71">
        <v>4</v>
      </c>
      <c r="X165" s="71">
        <v>2685</v>
      </c>
      <c r="Y165" s="71">
        <v>6225</v>
      </c>
      <c r="Z165" s="71">
        <v>8492</v>
      </c>
      <c r="AA165" s="71">
        <v>2227</v>
      </c>
      <c r="AB165" s="71">
        <v>14087</v>
      </c>
      <c r="AC165" s="71">
        <v>0</v>
      </c>
      <c r="AD165" s="71">
        <v>2.1717962288193928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1934</v>
      </c>
      <c r="B166" s="70">
        <v>334</v>
      </c>
      <c r="C166" s="70">
        <v>11</v>
      </c>
      <c r="D166" s="70">
        <v>20</v>
      </c>
      <c r="E166" s="70">
        <v>2014</v>
      </c>
      <c r="F166" s="70" t="s">
        <v>181</v>
      </c>
      <c r="G166" s="70" t="s">
        <v>1923</v>
      </c>
      <c r="H166" s="70" t="s">
        <v>1924</v>
      </c>
      <c r="I166" s="148"/>
      <c r="J166" s="71">
        <v>38.395025590183302</v>
      </c>
      <c r="K166" s="71">
        <v>0.66209517869914791</v>
      </c>
      <c r="L166" s="71">
        <v>0.69730913475556255</v>
      </c>
      <c r="M166" s="71">
        <v>13.033596609028329</v>
      </c>
      <c r="N166" s="71">
        <v>18.40168694296684</v>
      </c>
      <c r="O166" s="71">
        <v>14.838712086262332</v>
      </c>
      <c r="P166" s="71">
        <v>10.896284057174395</v>
      </c>
      <c r="Q166" s="71">
        <v>1.0385242613136301</v>
      </c>
      <c r="R166" s="71">
        <v>0</v>
      </c>
      <c r="S166" s="71">
        <v>2.1376082283749511</v>
      </c>
      <c r="T166" s="72"/>
      <c r="U166" s="71">
        <v>1489940</v>
      </c>
      <c r="V166" s="71">
        <v>259</v>
      </c>
      <c r="W166" s="71">
        <v>16</v>
      </c>
      <c r="X166" s="71">
        <v>2536</v>
      </c>
      <c r="Y166" s="71">
        <v>6247</v>
      </c>
      <c r="Z166" s="71">
        <v>8539</v>
      </c>
      <c r="AA166" s="71">
        <v>2170</v>
      </c>
      <c r="AB166" s="71">
        <v>13993</v>
      </c>
      <c r="AC166" s="71">
        <v>0</v>
      </c>
      <c r="AD166" s="71">
        <v>2.1376082283749511</v>
      </c>
      <c r="AE166" s="72"/>
      <c r="AF166" s="71"/>
      <c r="AG166" s="71"/>
      <c r="AH166" s="71"/>
      <c r="AI166" s="71"/>
      <c r="AJ166" s="71"/>
      <c r="AK166" s="71"/>
      <c r="AL166" s="71"/>
      <c r="AM166" s="71"/>
      <c r="AN166" s="71"/>
      <c r="AO166" s="71"/>
      <c r="AP166" s="71"/>
      <c r="AQ166" s="72"/>
      <c r="AR166" s="71">
        <v>321</v>
      </c>
      <c r="AS166" s="71">
        <v>80</v>
      </c>
      <c r="AT166" s="71">
        <v>0</v>
      </c>
      <c r="AU166" s="71">
        <v>0</v>
      </c>
      <c r="AV166" s="71">
        <v>0</v>
      </c>
      <c r="AW166" s="71">
        <v>0</v>
      </c>
      <c r="AX166" s="71"/>
      <c r="AY166" s="72"/>
      <c r="AZ166" s="71">
        <v>1386.84</v>
      </c>
      <c r="BA166" s="71">
        <v>8998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1935</v>
      </c>
      <c r="B167" s="70">
        <v>335</v>
      </c>
      <c r="C167" s="70">
        <v>12</v>
      </c>
      <c r="D167" s="70">
        <v>20</v>
      </c>
      <c r="E167" s="70">
        <v>2015</v>
      </c>
      <c r="F167" s="70" t="s">
        <v>182</v>
      </c>
      <c r="G167" s="70" t="s">
        <v>1923</v>
      </c>
      <c r="H167" s="70" t="s">
        <v>1924</v>
      </c>
      <c r="I167" s="148"/>
      <c r="J167" s="71">
        <v>28.612273246959251</v>
      </c>
      <c r="K167" s="71">
        <v>0.59448417062550696</v>
      </c>
      <c r="L167" s="71">
        <v>0.69746786495619151</v>
      </c>
      <c r="M167" s="71">
        <v>12.47336690287454</v>
      </c>
      <c r="N167" s="71">
        <v>16.417792275625612</v>
      </c>
      <c r="O167" s="71">
        <v>14.79709601092784</v>
      </c>
      <c r="P167" s="71">
        <v>10.904892758316768</v>
      </c>
      <c r="Q167" s="71">
        <v>1.01403277384659</v>
      </c>
      <c r="R167" s="71">
        <v>0</v>
      </c>
      <c r="S167" s="71">
        <v>2.2647633332371391</v>
      </c>
      <c r="T167" s="72"/>
      <c r="U167" s="71">
        <v>1267433</v>
      </c>
      <c r="V167" s="71">
        <v>259</v>
      </c>
      <c r="W167" s="71">
        <v>16</v>
      </c>
      <c r="X167" s="71">
        <v>2536</v>
      </c>
      <c r="Y167" s="71">
        <v>6288</v>
      </c>
      <c r="Z167" s="71">
        <v>8597</v>
      </c>
      <c r="AA167" s="71">
        <v>2170</v>
      </c>
      <c r="AB167" s="71">
        <v>13957</v>
      </c>
      <c r="AC167" s="71">
        <v>0</v>
      </c>
      <c r="AD167" s="71">
        <v>2.2647633332371391</v>
      </c>
      <c r="AE167" s="72"/>
      <c r="AF167" s="71">
        <v>14542911.76134575</v>
      </c>
      <c r="AG167" s="71">
        <v>476770.86017075379</v>
      </c>
      <c r="AH167" s="71">
        <v>131002.6635512452</v>
      </c>
      <c r="AI167" s="71">
        <v>15676327.60474804</v>
      </c>
      <c r="AJ167" s="71">
        <v>26207477.377127338</v>
      </c>
      <c r="AK167" s="71">
        <v>0</v>
      </c>
      <c r="AL167" s="71">
        <v>0</v>
      </c>
      <c r="AM167" s="71">
        <v>1912748.30258701</v>
      </c>
      <c r="AN167" s="71">
        <v>0</v>
      </c>
      <c r="AO167" s="71">
        <v>0</v>
      </c>
      <c r="AP167" s="71">
        <v>58947238.569530137</v>
      </c>
      <c r="AQ167" s="72"/>
      <c r="AR167" s="71">
        <v>346</v>
      </c>
      <c r="AS167" s="71">
        <v>91</v>
      </c>
      <c r="AT167" s="71">
        <v>0</v>
      </c>
      <c r="AU167" s="71">
        <v>0</v>
      </c>
      <c r="AV167" s="71">
        <v>0</v>
      </c>
      <c r="AW167" s="71">
        <v>0</v>
      </c>
      <c r="AX167" s="71"/>
      <c r="AY167" s="72"/>
      <c r="AZ167" s="71">
        <v>1515.64</v>
      </c>
      <c r="BA167" s="71">
        <v>13199.2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1936</v>
      </c>
      <c r="B168" s="70">
        <v>336</v>
      </c>
      <c r="C168" s="70">
        <v>13</v>
      </c>
      <c r="D168" s="70">
        <v>20</v>
      </c>
      <c r="E168" s="70">
        <v>2016</v>
      </c>
      <c r="F168" s="70" t="s">
        <v>155</v>
      </c>
      <c r="G168" s="70" t="s">
        <v>1923</v>
      </c>
      <c r="H168" s="70" t="s">
        <v>1924</v>
      </c>
      <c r="I168" s="148"/>
      <c r="J168" s="71">
        <v>28.465411973113429</v>
      </c>
      <c r="K168" s="71">
        <v>0.57826579564095215</v>
      </c>
      <c r="L168" s="71">
        <v>0.65844088933900569</v>
      </c>
      <c r="M168" s="71">
        <v>10.143658947013046</v>
      </c>
      <c r="N168" s="71">
        <v>16.320238983464055</v>
      </c>
      <c r="O168" s="71">
        <v>14.651413588534554</v>
      </c>
      <c r="P168" s="71">
        <v>10.81551502521916</v>
      </c>
      <c r="Q168" s="71">
        <v>0.97578146476579342</v>
      </c>
      <c r="R168" s="71">
        <v>0</v>
      </c>
      <c r="S168" s="71">
        <v>2.4369729960418018</v>
      </c>
      <c r="T168" s="72"/>
      <c r="U168" s="71">
        <v>1333704</v>
      </c>
      <c r="V168" s="71">
        <v>259</v>
      </c>
      <c r="W168" s="71">
        <v>16</v>
      </c>
      <c r="X168" s="71">
        <v>2536</v>
      </c>
      <c r="Y168" s="71">
        <v>6286</v>
      </c>
      <c r="Z168" s="71">
        <v>8617</v>
      </c>
      <c r="AA168" s="71">
        <v>2226</v>
      </c>
      <c r="AB168" s="71">
        <v>13815</v>
      </c>
      <c r="AC168" s="71">
        <v>0</v>
      </c>
      <c r="AD168" s="71">
        <v>2.4369729960418018</v>
      </c>
      <c r="AE168" s="72"/>
      <c r="AF168" s="71">
        <v>14909527.68127867</v>
      </c>
      <c r="AG168" s="71">
        <v>480415.40631097392</v>
      </c>
      <c r="AH168" s="71">
        <v>97162.883115726421</v>
      </c>
      <c r="AI168" s="71">
        <v>16299192.91191275</v>
      </c>
      <c r="AJ168" s="71">
        <v>27311663.716784231</v>
      </c>
      <c r="AK168" s="71">
        <v>0</v>
      </c>
      <c r="AL168" s="71">
        <v>0</v>
      </c>
      <c r="AM168" s="71">
        <v>1894758.6971061169</v>
      </c>
      <c r="AN168" s="71">
        <v>0</v>
      </c>
      <c r="AO168" s="71">
        <v>0</v>
      </c>
      <c r="AP168" s="71">
        <v>60992721.296508469</v>
      </c>
      <c r="AQ168" s="72"/>
      <c r="AR168" s="71">
        <v>372</v>
      </c>
      <c r="AS168" s="71">
        <v>103</v>
      </c>
      <c r="AT168" s="71">
        <v>0</v>
      </c>
      <c r="AU168" s="71">
        <v>0</v>
      </c>
      <c r="AV168" s="71">
        <v>0</v>
      </c>
      <c r="AW168" s="71">
        <v>0</v>
      </c>
      <c r="AX168" s="71"/>
      <c r="AY168" s="72"/>
      <c r="AZ168" s="71">
        <v>1645.14</v>
      </c>
      <c r="BA168" s="71">
        <v>14541.7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1937</v>
      </c>
      <c r="B169" s="70">
        <v>337</v>
      </c>
      <c r="C169" s="70">
        <v>14</v>
      </c>
      <c r="D169" s="70">
        <v>20</v>
      </c>
      <c r="E169" s="70">
        <v>2017</v>
      </c>
      <c r="F169" s="70" t="s">
        <v>156</v>
      </c>
      <c r="G169" s="70" t="s">
        <v>1923</v>
      </c>
      <c r="H169" s="70" t="s">
        <v>1924</v>
      </c>
      <c r="I169" s="148"/>
      <c r="J169" s="71">
        <v>27.738912285466448</v>
      </c>
      <c r="K169" s="71">
        <v>0.59412439313277821</v>
      </c>
      <c r="L169" s="71">
        <v>0.65312354616152013</v>
      </c>
      <c r="M169" s="71">
        <v>9.444404805800616</v>
      </c>
      <c r="N169" s="71">
        <v>15.061709706256583</v>
      </c>
      <c r="O169" s="71">
        <v>14.424045258278301</v>
      </c>
      <c r="P169" s="71">
        <v>10.853217360258339</v>
      </c>
      <c r="Q169" s="71">
        <v>0.93376680133329004</v>
      </c>
      <c r="R169" s="71">
        <v>0</v>
      </c>
      <c r="S169" s="71">
        <v>2.5997157924960352</v>
      </c>
      <c r="T169" s="72"/>
      <c r="U169" s="71">
        <v>1397800</v>
      </c>
      <c r="V169" s="71">
        <v>259</v>
      </c>
      <c r="W169" s="71">
        <v>16</v>
      </c>
      <c r="X169" s="71">
        <v>2536</v>
      </c>
      <c r="Y169" s="71">
        <v>6268</v>
      </c>
      <c r="Z169" s="71">
        <v>8624</v>
      </c>
      <c r="AA169" s="71">
        <v>2248</v>
      </c>
      <c r="AB169" s="71">
        <v>13671</v>
      </c>
      <c r="AC169" s="71">
        <v>0</v>
      </c>
      <c r="AD169" s="71">
        <v>2.5997157924960348</v>
      </c>
      <c r="AE169" s="72"/>
      <c r="AF169" s="71">
        <v>14880943.597483041</v>
      </c>
      <c r="AG169" s="71">
        <v>486344.93470673967</v>
      </c>
      <c r="AH169" s="71">
        <v>130384.05146486939</v>
      </c>
      <c r="AI169" s="71">
        <v>15486607.90590951</v>
      </c>
      <c r="AJ169" s="71">
        <v>27772738.36939694</v>
      </c>
      <c r="AK169" s="71">
        <v>0</v>
      </c>
      <c r="AL169" s="71">
        <v>0</v>
      </c>
      <c r="AM169" s="71">
        <v>1877942.646220291</v>
      </c>
      <c r="AN169" s="71">
        <v>0</v>
      </c>
      <c r="AO169" s="71">
        <v>0</v>
      </c>
      <c r="AP169" s="71">
        <v>60634961.505181387</v>
      </c>
      <c r="AQ169" s="72"/>
      <c r="AR169" s="71">
        <v>397</v>
      </c>
      <c r="AS169" s="71">
        <v>107</v>
      </c>
      <c r="AT169" s="71">
        <v>0</v>
      </c>
      <c r="AU169" s="71">
        <v>0</v>
      </c>
      <c r="AV169" s="71">
        <v>0</v>
      </c>
      <c r="AW169" s="71">
        <v>0</v>
      </c>
      <c r="AX169" s="71"/>
      <c r="AY169" s="72"/>
      <c r="AZ169" s="71">
        <v>1775.12</v>
      </c>
      <c r="BA169" s="71">
        <v>14616.1</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1938</v>
      </c>
      <c r="B170" s="70">
        <v>338</v>
      </c>
      <c r="C170" s="70">
        <v>15</v>
      </c>
      <c r="D170" s="70">
        <v>20</v>
      </c>
      <c r="E170" s="70">
        <v>2018</v>
      </c>
      <c r="F170" s="70" t="s">
        <v>183</v>
      </c>
      <c r="G170" s="70" t="s">
        <v>1923</v>
      </c>
      <c r="H170" s="70" t="s">
        <v>1924</v>
      </c>
      <c r="I170" s="148"/>
      <c r="J170" s="71">
        <v>27.327702502251153</v>
      </c>
      <c r="K170" s="71">
        <v>0.50138125801042366</v>
      </c>
      <c r="L170" s="71">
        <v>0.58984416758688851</v>
      </c>
      <c r="M170" s="71">
        <v>8.6169759954276195</v>
      </c>
      <c r="N170" s="71">
        <v>10.38172353411167</v>
      </c>
      <c r="O170" s="71">
        <v>14.038170283646211</v>
      </c>
      <c r="P170" s="71">
        <v>10.702162892052709</v>
      </c>
      <c r="Q170" s="71">
        <v>0.85785957980099603</v>
      </c>
      <c r="R170" s="71">
        <v>0</v>
      </c>
      <c r="S170" s="71">
        <v>2.4477759978351523</v>
      </c>
      <c r="T170" s="72"/>
      <c r="U170" s="71">
        <v>1519685</v>
      </c>
      <c r="V170" s="71">
        <v>259</v>
      </c>
      <c r="W170" s="71">
        <v>16</v>
      </c>
      <c r="X170" s="71">
        <v>2536</v>
      </c>
      <c r="Y170" s="71">
        <v>6250</v>
      </c>
      <c r="Z170" s="71">
        <v>8554</v>
      </c>
      <c r="AA170" s="71">
        <v>2239</v>
      </c>
      <c r="AB170" s="71">
        <v>13535</v>
      </c>
      <c r="AC170" s="71">
        <v>0</v>
      </c>
      <c r="AD170" s="71">
        <v>2.4477759978351519</v>
      </c>
      <c r="AE170" s="72"/>
      <c r="AF170" s="71">
        <v>14846314.80466195</v>
      </c>
      <c r="AG170" s="71">
        <v>439957.46027608687</v>
      </c>
      <c r="AH170" s="71">
        <v>123831.0034007505</v>
      </c>
      <c r="AI170" s="71">
        <v>14874425.44248545</v>
      </c>
      <c r="AJ170" s="71">
        <v>23266833.21747512</v>
      </c>
      <c r="AK170" s="71">
        <v>0</v>
      </c>
      <c r="AL170" s="71">
        <v>0</v>
      </c>
      <c r="AM170" s="71">
        <v>1863107.7834821669</v>
      </c>
      <c r="AN170" s="71">
        <v>0</v>
      </c>
      <c r="AO170" s="71">
        <v>0</v>
      </c>
      <c r="AP170" s="71">
        <v>55414469.711781517</v>
      </c>
      <c r="AQ170" s="72"/>
      <c r="AR170" s="71">
        <v>410</v>
      </c>
      <c r="AS170" s="71">
        <v>110</v>
      </c>
      <c r="AT170" s="71">
        <v>0</v>
      </c>
      <c r="AU170" s="71">
        <v>0</v>
      </c>
      <c r="AV170" s="71">
        <v>0</v>
      </c>
      <c r="AW170" s="71">
        <v>0</v>
      </c>
      <c r="AX170" s="71"/>
      <c r="AY170" s="72"/>
      <c r="AZ170" s="71">
        <v>1845.99</v>
      </c>
      <c r="BA170" s="71">
        <v>14714</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1939</v>
      </c>
      <c r="B171" s="70">
        <v>339</v>
      </c>
      <c r="C171" s="70">
        <v>16</v>
      </c>
      <c r="D171" s="70">
        <v>20</v>
      </c>
      <c r="E171" s="70">
        <v>2019</v>
      </c>
      <c r="F171" s="70" t="s">
        <v>158</v>
      </c>
      <c r="G171" s="70" t="s">
        <v>1923</v>
      </c>
      <c r="H171" s="70" t="s">
        <v>1924</v>
      </c>
      <c r="I171" s="148"/>
      <c r="J171" s="71">
        <v>31.460671501842544</v>
      </c>
      <c r="K171" s="71">
        <v>0.47640267831533439</v>
      </c>
      <c r="L171" s="71">
        <v>0.59982582799597683</v>
      </c>
      <c r="M171" s="71">
        <v>9.0491520828149934</v>
      </c>
      <c r="N171" s="71">
        <v>10.115892352845897</v>
      </c>
      <c r="O171" s="71">
        <v>13.595988614487791</v>
      </c>
      <c r="P171" s="71">
        <v>10.758793791755245</v>
      </c>
      <c r="Q171" s="71">
        <v>0.82475708420521798</v>
      </c>
      <c r="R171" s="71">
        <v>0</v>
      </c>
      <c r="S171" s="71">
        <v>0</v>
      </c>
      <c r="T171" s="72"/>
      <c r="U171" s="71">
        <v>1745855</v>
      </c>
      <c r="V171" s="71">
        <v>259</v>
      </c>
      <c r="W171" s="71">
        <v>16</v>
      </c>
      <c r="X171" s="71">
        <v>2536</v>
      </c>
      <c r="Y171" s="71">
        <v>6205</v>
      </c>
      <c r="Z171" s="71">
        <v>8512</v>
      </c>
      <c r="AA171" s="71">
        <v>2234</v>
      </c>
      <c r="AB171" s="71">
        <v>13365</v>
      </c>
      <c r="AC171" s="71">
        <v>0</v>
      </c>
      <c r="AD171" s="71">
        <v>0</v>
      </c>
      <c r="AE171" s="72"/>
      <c r="AF171" s="71">
        <v>17457800.48223589</v>
      </c>
      <c r="AG171" s="71">
        <v>426371.66307567398</v>
      </c>
      <c r="AH171" s="71">
        <v>131594.26879642101</v>
      </c>
      <c r="AI171" s="71">
        <v>15207882.689624511</v>
      </c>
      <c r="AJ171" s="71">
        <v>20838395.725193068</v>
      </c>
      <c r="AK171" s="71">
        <v>0</v>
      </c>
      <c r="AL171" s="71">
        <v>0</v>
      </c>
      <c r="AM171" s="71">
        <v>1820212.3883338673</v>
      </c>
      <c r="AN171" s="71">
        <v>0</v>
      </c>
      <c r="AO171" s="71">
        <v>0</v>
      </c>
      <c r="AP171" s="71">
        <v>55882257.217259429</v>
      </c>
      <c r="AQ171" s="72"/>
      <c r="AR171" s="71">
        <v>435</v>
      </c>
      <c r="AS171" s="71">
        <v>114</v>
      </c>
      <c r="AT171" s="71">
        <v>0</v>
      </c>
      <c r="AU171" s="71">
        <v>0</v>
      </c>
      <c r="AV171" s="71">
        <v>0</v>
      </c>
      <c r="AW171" s="71">
        <v>0</v>
      </c>
      <c r="AX171" s="71"/>
      <c r="AY171" s="72"/>
      <c r="AZ171" s="71">
        <v>1977.4599999999989</v>
      </c>
      <c r="BA171" s="71">
        <v>17283.7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1940</v>
      </c>
      <c r="B172" s="70">
        <v>340</v>
      </c>
      <c r="C172" s="70">
        <v>17</v>
      </c>
      <c r="D172" s="70">
        <v>20</v>
      </c>
      <c r="E172" s="70">
        <v>2020</v>
      </c>
      <c r="F172" s="70" t="s">
        <v>159</v>
      </c>
      <c r="G172" s="70" t="s">
        <v>1923</v>
      </c>
      <c r="H172" s="70" t="s">
        <v>1924</v>
      </c>
      <c r="I172" s="148"/>
      <c r="J172" s="71">
        <v>26.792767854519859</v>
      </c>
      <c r="K172" s="71">
        <v>0.41875215375948427</v>
      </c>
      <c r="L172" s="71">
        <v>0.51031255623717431</v>
      </c>
      <c r="M172" s="71">
        <v>8.7189042818974531</v>
      </c>
      <c r="N172" s="71">
        <v>11.786891414097564</v>
      </c>
      <c r="O172" s="71">
        <v>11.963787439039331</v>
      </c>
      <c r="P172" s="71">
        <v>10.104039819765658</v>
      </c>
      <c r="Q172" s="71">
        <v>0.78423658192903301</v>
      </c>
      <c r="R172" s="71">
        <v>0</v>
      </c>
      <c r="S172" s="71">
        <v>1.0636912102151259</v>
      </c>
      <c r="T172" s="72"/>
      <c r="U172" s="71">
        <v>1512493</v>
      </c>
      <c r="V172" s="71">
        <v>225</v>
      </c>
      <c r="W172" s="71">
        <v>18</v>
      </c>
      <c r="X172" s="71">
        <v>2573</v>
      </c>
      <c r="Y172" s="71">
        <v>6233</v>
      </c>
      <c r="Z172" s="71">
        <v>8549</v>
      </c>
      <c r="AA172" s="71">
        <v>2230</v>
      </c>
      <c r="AB172" s="71">
        <v>13301</v>
      </c>
      <c r="AC172" s="71">
        <v>0</v>
      </c>
      <c r="AD172" s="71">
        <v>1.0636912102151259</v>
      </c>
      <c r="AE172" s="72"/>
      <c r="AF172" s="71">
        <v>15379238.008918431</v>
      </c>
      <c r="AG172" s="71">
        <v>338141.39948676719</v>
      </c>
      <c r="AH172" s="71">
        <v>116122.87683223137</v>
      </c>
      <c r="AI172" s="71">
        <v>14519825.710354691</v>
      </c>
      <c r="AJ172" s="71">
        <v>24601694.927530508</v>
      </c>
      <c r="AK172" s="71"/>
      <c r="AL172" s="71"/>
      <c r="AM172" s="71">
        <v>1735928.2771921959</v>
      </c>
      <c r="AN172" s="71"/>
      <c r="AO172" s="71"/>
      <c r="AP172" s="71">
        <v>56690951.200314827</v>
      </c>
      <c r="AQ172" s="72"/>
      <c r="AR172" s="71">
        <v>466</v>
      </c>
      <c r="AS172" s="71">
        <v>115</v>
      </c>
      <c r="AT172" s="71">
        <v>0</v>
      </c>
      <c r="AU172" s="71">
        <v>0</v>
      </c>
      <c r="AV172" s="71">
        <v>0</v>
      </c>
      <c r="AW172" s="71">
        <v>0</v>
      </c>
      <c r="AX172" s="71"/>
      <c r="AY172" s="72"/>
      <c r="AZ172" s="71">
        <v>2167.3399999999988</v>
      </c>
      <c r="BA172" s="71">
        <v>17293.7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1941</v>
      </c>
      <c r="B173" s="70">
        <v>340</v>
      </c>
      <c r="C173" s="70">
        <v>18</v>
      </c>
      <c r="D173" s="70">
        <v>20</v>
      </c>
      <c r="E173" s="70">
        <v>2021</v>
      </c>
      <c r="F173" s="70" t="s">
        <v>160</v>
      </c>
      <c r="G173" s="70" t="s">
        <v>1923</v>
      </c>
      <c r="H173" s="70" t="s">
        <v>1924</v>
      </c>
      <c r="I173" s="148"/>
      <c r="J173" s="71">
        <v>25.832771973499742</v>
      </c>
      <c r="K173" s="71">
        <v>0.45260757587881256</v>
      </c>
      <c r="L173" s="71">
        <v>0.4637011226120209</v>
      </c>
      <c r="M173" s="71">
        <v>8.023007167721671</v>
      </c>
      <c r="N173" s="71">
        <v>11.349993388095198</v>
      </c>
      <c r="O173" s="71">
        <v>11.611096005296655</v>
      </c>
      <c r="P173" s="71">
        <v>10.255068052892877</v>
      </c>
      <c r="Q173" s="71">
        <v>0.77070981764615598</v>
      </c>
      <c r="R173" s="71">
        <v>0</v>
      </c>
      <c r="S173" s="71">
        <v>1.9748832412811019</v>
      </c>
      <c r="T173" s="72"/>
      <c r="U173" s="71">
        <v>1589864</v>
      </c>
      <c r="V173" s="71">
        <v>225</v>
      </c>
      <c r="W173" s="71">
        <v>18</v>
      </c>
      <c r="X173" s="71">
        <v>2573</v>
      </c>
      <c r="Y173" s="71">
        <v>6268</v>
      </c>
      <c r="Z173" s="71">
        <v>8543</v>
      </c>
      <c r="AA173" s="71">
        <v>2207</v>
      </c>
      <c r="AB173" s="71">
        <v>13200</v>
      </c>
      <c r="AC173" s="71">
        <v>0</v>
      </c>
      <c r="AD173" s="71">
        <v>1.9748832412811019</v>
      </c>
      <c r="AE173" s="72"/>
      <c r="AF173" s="71">
        <v>15419327.499622509</v>
      </c>
      <c r="AG173" s="71">
        <v>377038.88582625729</v>
      </c>
      <c r="AH173" s="71">
        <v>103930.48529453079</v>
      </c>
      <c r="AI173" s="71">
        <v>15443241.211506344</v>
      </c>
      <c r="AJ173" s="71">
        <v>26060274.83141502</v>
      </c>
      <c r="AK173" s="71">
        <v>0</v>
      </c>
      <c r="AL173" s="71">
        <v>0</v>
      </c>
      <c r="AM173" s="71">
        <v>1732683.3190629988</v>
      </c>
      <c r="AN173" s="71">
        <v>0</v>
      </c>
      <c r="AO173" s="71">
        <v>0</v>
      </c>
      <c r="AP173" s="71">
        <v>59136496.232727662</v>
      </c>
      <c r="AQ173" s="72"/>
      <c r="AR173" s="71">
        <v>486</v>
      </c>
      <c r="AS173" s="71">
        <v>119</v>
      </c>
      <c r="AT173" s="71">
        <v>0</v>
      </c>
      <c r="AU173" s="71">
        <v>0</v>
      </c>
      <c r="AV173" s="71">
        <v>0</v>
      </c>
      <c r="AW173" s="71">
        <v>0</v>
      </c>
      <c r="AX173" s="71"/>
      <c r="AY173" s="72"/>
      <c r="AZ173" s="71">
        <v>2287.639999999999</v>
      </c>
      <c r="BA173" s="71">
        <v>17489.7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1942</v>
      </c>
      <c r="B174" s="70">
        <v>340</v>
      </c>
      <c r="C174" s="70">
        <v>19</v>
      </c>
      <c r="D174" s="70">
        <v>20</v>
      </c>
      <c r="E174" s="70">
        <v>2022</v>
      </c>
      <c r="F174" s="70" t="s">
        <v>161</v>
      </c>
      <c r="G174" s="70" t="s">
        <v>1923</v>
      </c>
      <c r="H174" s="70" t="s">
        <v>1924</v>
      </c>
      <c r="I174" s="148"/>
      <c r="J174" s="71">
        <v>24.011955377038024</v>
      </c>
      <c r="K174" s="71">
        <v>0.45031487647300583</v>
      </c>
      <c r="L174" s="71">
        <v>0.39354276148233924</v>
      </c>
      <c r="M174" s="71">
        <v>9.0803150382990463</v>
      </c>
      <c r="N174" s="71">
        <v>14.360943626590153</v>
      </c>
      <c r="O174" s="71">
        <v>12.149293451798101</v>
      </c>
      <c r="P174" s="71">
        <v>10.069045019851316</v>
      </c>
      <c r="Q174" s="71">
        <v>0.76783935581990004</v>
      </c>
      <c r="R174" s="71">
        <v>0</v>
      </c>
      <c r="S174" s="71">
        <v>0.49831531758538328</v>
      </c>
      <c r="T174" s="72"/>
      <c r="U174" s="71">
        <v>1587924</v>
      </c>
      <c r="V174" s="71">
        <v>225</v>
      </c>
      <c r="W174" s="71">
        <v>18</v>
      </c>
      <c r="X174" s="71">
        <v>2573</v>
      </c>
      <c r="Y174" s="71">
        <v>6263</v>
      </c>
      <c r="Z174" s="71">
        <v>8493</v>
      </c>
      <c r="AA174" s="71">
        <v>2200</v>
      </c>
      <c r="AB174" s="71">
        <v>13043</v>
      </c>
      <c r="AC174" s="71">
        <v>0</v>
      </c>
      <c r="AD174" s="71">
        <v>0.49831531758538328</v>
      </c>
      <c r="AE174" s="72"/>
      <c r="AF174" s="71">
        <v>14308783.793264549</v>
      </c>
      <c r="AG174" s="71">
        <v>376700.71211842162</v>
      </c>
      <c r="AH174" s="71">
        <v>102860.51485142935</v>
      </c>
      <c r="AI174" s="71">
        <v>15465975.950149905</v>
      </c>
      <c r="AJ174" s="71">
        <v>27478700.350611225</v>
      </c>
      <c r="AK174" s="71">
        <v>0</v>
      </c>
      <c r="AL174" s="71">
        <v>0</v>
      </c>
      <c r="AM174" s="71">
        <v>1684207.3009520082</v>
      </c>
      <c r="AN174" s="71">
        <v>0</v>
      </c>
      <c r="AO174" s="71">
        <v>0</v>
      </c>
      <c r="AP174" s="71">
        <v>59417228.621947542</v>
      </c>
      <c r="AQ174" s="72"/>
      <c r="AR174" s="71">
        <v>516</v>
      </c>
      <c r="AS174" s="71">
        <v>119</v>
      </c>
      <c r="AT174" s="71">
        <v>0</v>
      </c>
      <c r="AU174" s="71">
        <v>0</v>
      </c>
      <c r="AV174" s="71">
        <v>0</v>
      </c>
      <c r="AW174" s="71">
        <v>0</v>
      </c>
      <c r="AX174" s="71"/>
      <c r="AY174" s="72"/>
      <c r="AZ174" s="71">
        <v>2475.7399999999998</v>
      </c>
      <c r="BA174" s="71">
        <v>17489.700000000004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1943</v>
      </c>
      <c r="B175" s="70">
        <v>340</v>
      </c>
      <c r="C175" s="70">
        <v>20</v>
      </c>
      <c r="D175" s="70">
        <v>20</v>
      </c>
      <c r="E175" s="70">
        <v>2023</v>
      </c>
      <c r="F175" s="70" t="s">
        <v>1539</v>
      </c>
      <c r="G175" s="70" t="s">
        <v>1923</v>
      </c>
      <c r="H175" s="70" t="s">
        <v>1924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531</v>
      </c>
      <c r="AS175" s="71">
        <v>119</v>
      </c>
      <c r="AT175" s="71">
        <v>0</v>
      </c>
      <c r="AU175" s="71">
        <v>0</v>
      </c>
      <c r="AV175" s="71">
        <v>0</v>
      </c>
      <c r="AW175" s="71">
        <v>0</v>
      </c>
      <c r="AX175" s="71"/>
      <c r="AY175" s="72"/>
      <c r="AZ175" s="71">
        <v>2557.84</v>
      </c>
      <c r="BA175" s="71">
        <v>17489.700000000004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1944</v>
      </c>
      <c r="B176" s="70">
        <v>340</v>
      </c>
      <c r="C176" s="70">
        <v>21</v>
      </c>
      <c r="D176" s="70">
        <v>20</v>
      </c>
      <c r="E176" s="70">
        <v>2024</v>
      </c>
      <c r="F176" s="70" t="s">
        <v>1554</v>
      </c>
      <c r="G176" s="70" t="s">
        <v>1923</v>
      </c>
      <c r="H176" s="70" t="s">
        <v>1924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1945</v>
      </c>
      <c r="B177" s="70">
        <v>341</v>
      </c>
      <c r="C177" s="70">
        <v>1</v>
      </c>
      <c r="D177" s="70">
        <v>21</v>
      </c>
      <c r="E177" s="70">
        <v>1990</v>
      </c>
      <c r="F177" s="70" t="s">
        <v>787</v>
      </c>
      <c r="G177" s="70" t="s">
        <v>1946</v>
      </c>
      <c r="H177" s="70" t="s">
        <v>1947</v>
      </c>
      <c r="I177" s="148"/>
      <c r="J177" s="71">
        <v>172.2024060983081</v>
      </c>
      <c r="K177" s="71">
        <v>4.9853366837886162</v>
      </c>
      <c r="L177" s="71">
        <v>10.75536357060543</v>
      </c>
      <c r="M177" s="71">
        <v>9.8470753061391978</v>
      </c>
      <c r="N177" s="71">
        <v>21.025307595489171</v>
      </c>
      <c r="O177" s="71">
        <v>13.943197062611031</v>
      </c>
      <c r="P177" s="71">
        <v>25.946096248599599</v>
      </c>
      <c r="Q177" s="71">
        <v>1.16847065454673</v>
      </c>
      <c r="R177" s="71">
        <v>0</v>
      </c>
      <c r="S177" s="71">
        <v>1.165517301011435</v>
      </c>
      <c r="T177" s="72"/>
      <c r="U177" s="71">
        <v>3106025</v>
      </c>
      <c r="V177" s="71">
        <v>1112</v>
      </c>
      <c r="W177" s="71">
        <v>117</v>
      </c>
      <c r="X177" s="71">
        <v>3021</v>
      </c>
      <c r="Y177" s="71">
        <v>5647</v>
      </c>
      <c r="Z177" s="71">
        <v>5735</v>
      </c>
      <c r="AA177" s="71">
        <v>6300</v>
      </c>
      <c r="AB177" s="71">
        <v>18972</v>
      </c>
      <c r="AC177" s="71">
        <v>0</v>
      </c>
      <c r="AD177" s="71">
        <v>1.165517301011435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1948</v>
      </c>
      <c r="B178" s="70">
        <v>342</v>
      </c>
      <c r="C178" s="70">
        <v>2</v>
      </c>
      <c r="D178" s="70">
        <v>21</v>
      </c>
      <c r="E178" s="70">
        <v>2005</v>
      </c>
      <c r="F178" s="70" t="s">
        <v>789</v>
      </c>
      <c r="G178" s="1064" t="s">
        <v>1946</v>
      </c>
      <c r="H178" s="70" t="s">
        <v>1947</v>
      </c>
      <c r="I178" s="148"/>
      <c r="J178" s="71">
        <v>129.22790363957009</v>
      </c>
      <c r="K178" s="71">
        <v>2.495494505260123</v>
      </c>
      <c r="L178" s="71">
        <v>18.887436551921699</v>
      </c>
      <c r="M178" s="71">
        <v>13.735062234606479</v>
      </c>
      <c r="N178" s="71">
        <v>34.257720508230832</v>
      </c>
      <c r="O178" s="71">
        <v>19.871164991115219</v>
      </c>
      <c r="P178" s="71">
        <v>26.10882093371367</v>
      </c>
      <c r="Q178" s="71">
        <v>1.0154471667860601</v>
      </c>
      <c r="R178" s="71">
        <v>0</v>
      </c>
      <c r="S178" s="71">
        <v>0.72531548826353198</v>
      </c>
      <c r="T178" s="72"/>
      <c r="U178" s="71">
        <v>2635598</v>
      </c>
      <c r="V178" s="71">
        <v>698</v>
      </c>
      <c r="W178" s="71">
        <v>232</v>
      </c>
      <c r="X178" s="71">
        <v>2008</v>
      </c>
      <c r="Y178" s="71">
        <v>6331</v>
      </c>
      <c r="Z178" s="71">
        <v>9458</v>
      </c>
      <c r="AA178" s="71">
        <v>5192</v>
      </c>
      <c r="AB178" s="71">
        <v>17236</v>
      </c>
      <c r="AC178" s="71">
        <v>0</v>
      </c>
      <c r="AD178" s="71">
        <v>0.72531548826353198</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1949</v>
      </c>
      <c r="B179" s="70">
        <v>343</v>
      </c>
      <c r="C179" s="70">
        <v>3</v>
      </c>
      <c r="D179" s="70">
        <v>21</v>
      </c>
      <c r="E179" s="70">
        <v>2006</v>
      </c>
      <c r="F179" s="70" t="s">
        <v>790</v>
      </c>
      <c r="G179" s="1064" t="s">
        <v>1946</v>
      </c>
      <c r="H179" s="70" t="s">
        <v>1947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1950</v>
      </c>
      <c r="B180" s="70">
        <v>344</v>
      </c>
      <c r="C180" s="70">
        <v>4</v>
      </c>
      <c r="D180" s="70">
        <v>21</v>
      </c>
      <c r="E180" s="70">
        <v>2007</v>
      </c>
      <c r="F180" s="70" t="s">
        <v>791</v>
      </c>
      <c r="G180" s="70" t="s">
        <v>1946</v>
      </c>
      <c r="H180" s="70" t="s">
        <v>1947</v>
      </c>
      <c r="I180" s="148"/>
      <c r="J180" s="71">
        <v>128.52826654411871</v>
      </c>
      <c r="K180" s="71">
        <v>2.1420440708177799</v>
      </c>
      <c r="L180" s="71">
        <v>11.217287332896809</v>
      </c>
      <c r="M180" s="71">
        <v>18.566978636754371</v>
      </c>
      <c r="N180" s="71">
        <v>30.424857575455651</v>
      </c>
      <c r="O180" s="71">
        <v>19.034288561921599</v>
      </c>
      <c r="P180" s="71">
        <v>25.415057519499999</v>
      </c>
      <c r="Q180" s="71">
        <v>1.04452328168924</v>
      </c>
      <c r="R180" s="71">
        <v>0</v>
      </c>
      <c r="S180" s="71">
        <v>0.50162620990437046</v>
      </c>
      <c r="T180" s="72"/>
      <c r="U180" s="71">
        <v>2845811</v>
      </c>
      <c r="V180" s="71">
        <v>623</v>
      </c>
      <c r="W180" s="71">
        <v>217</v>
      </c>
      <c r="X180" s="71">
        <v>3036</v>
      </c>
      <c r="Y180" s="71">
        <v>6287</v>
      </c>
      <c r="Z180" s="71">
        <v>9418</v>
      </c>
      <c r="AA180" s="71">
        <v>4977</v>
      </c>
      <c r="AB180" s="71">
        <v>16792</v>
      </c>
      <c r="AC180" s="71">
        <v>0</v>
      </c>
      <c r="AD180" s="71">
        <v>0.50162620990437046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1951</v>
      </c>
      <c r="B181" s="70">
        <v>345</v>
      </c>
      <c r="C181" s="70">
        <v>5</v>
      </c>
      <c r="D181" s="70">
        <v>21</v>
      </c>
      <c r="E181" s="70">
        <v>2008</v>
      </c>
      <c r="F181" s="70" t="s">
        <v>792</v>
      </c>
      <c r="G181" s="70" t="s">
        <v>1946</v>
      </c>
      <c r="H181" s="70" t="s">
        <v>1947</v>
      </c>
      <c r="I181" s="148"/>
      <c r="J181" s="71">
        <v>96.094585765146903</v>
      </c>
      <c r="K181" s="71">
        <v>1.625609769306146</v>
      </c>
      <c r="L181" s="71">
        <v>10.10880876893024</v>
      </c>
      <c r="M181" s="71">
        <v>18.923128971692709</v>
      </c>
      <c r="N181" s="71">
        <v>30.762943484941051</v>
      </c>
      <c r="O181" s="71">
        <v>18.480640031736598</v>
      </c>
      <c r="P181" s="71">
        <v>24.671997848033641</v>
      </c>
      <c r="Q181" s="71">
        <v>1.0153816930620101</v>
      </c>
      <c r="R181" s="71">
        <v>0</v>
      </c>
      <c r="S181" s="71">
        <v>0.50071456206469944</v>
      </c>
      <c r="T181" s="72"/>
      <c r="U181" s="71">
        <v>2441783</v>
      </c>
      <c r="V181" s="71">
        <v>623</v>
      </c>
      <c r="W181" s="71">
        <v>217</v>
      </c>
      <c r="X181" s="71">
        <v>3036</v>
      </c>
      <c r="Y181" s="71">
        <v>6296</v>
      </c>
      <c r="Z181" s="71">
        <v>9465</v>
      </c>
      <c r="AA181" s="71">
        <v>4837</v>
      </c>
      <c r="AB181" s="71">
        <v>16592</v>
      </c>
      <c r="AC181" s="71">
        <v>0</v>
      </c>
      <c r="AD181" s="71">
        <v>0.50071456206469944</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1952</v>
      </c>
      <c r="B182" s="70">
        <v>346</v>
      </c>
      <c r="C182" s="70">
        <v>6</v>
      </c>
      <c r="D182" s="70">
        <v>21</v>
      </c>
      <c r="E182" s="70">
        <v>2009</v>
      </c>
      <c r="F182" s="70" t="s">
        <v>176</v>
      </c>
      <c r="G182" s="70" t="s">
        <v>1946</v>
      </c>
      <c r="H182" s="70" t="s">
        <v>1947</v>
      </c>
      <c r="I182" s="148"/>
      <c r="J182" s="71">
        <v>107.75345869017799</v>
      </c>
      <c r="K182" s="71">
        <v>1.315895004353181</v>
      </c>
      <c r="L182" s="71">
        <v>4.4846630738524071</v>
      </c>
      <c r="M182" s="71">
        <v>16.423694480823819</v>
      </c>
      <c r="N182" s="71">
        <v>28.339006693383201</v>
      </c>
      <c r="O182" s="71">
        <v>18.614333060124238</v>
      </c>
      <c r="P182" s="71">
        <v>23.71941313738122</v>
      </c>
      <c r="Q182" s="71">
        <v>0.95322010648867594</v>
      </c>
      <c r="R182" s="71">
        <v>0</v>
      </c>
      <c r="S182" s="71">
        <v>0.47861308824476351</v>
      </c>
      <c r="T182" s="72"/>
      <c r="U182" s="71">
        <v>2325758</v>
      </c>
      <c r="V182" s="71">
        <v>517</v>
      </c>
      <c r="W182" s="71">
        <v>140</v>
      </c>
      <c r="X182" s="71">
        <v>2983</v>
      </c>
      <c r="Y182" s="71">
        <v>6299</v>
      </c>
      <c r="Z182" s="71">
        <v>9410</v>
      </c>
      <c r="AA182" s="71">
        <v>4774</v>
      </c>
      <c r="AB182" s="71">
        <v>16351</v>
      </c>
      <c r="AC182" s="71">
        <v>0</v>
      </c>
      <c r="AD182" s="71">
        <v>0.47861308824476351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5.5469999999999997</v>
      </c>
      <c r="BI182" s="71">
        <v>0</v>
      </c>
      <c r="BJ182" s="71">
        <v>18.64</v>
      </c>
      <c r="BK182" s="71">
        <v>0</v>
      </c>
      <c r="BL182" s="71">
        <v>68.594999999999999</v>
      </c>
      <c r="BM182" s="71">
        <v>0</v>
      </c>
      <c r="BN182" s="72"/>
      <c r="BO182" s="71">
        <v>1</v>
      </c>
      <c r="BP182" s="71">
        <v>0</v>
      </c>
      <c r="BQ182" s="71">
        <v>2</v>
      </c>
      <c r="BR182" s="71">
        <v>0</v>
      </c>
      <c r="BS182" s="71">
        <v>1</v>
      </c>
      <c r="BT182" s="71">
        <v>0</v>
      </c>
      <c r="BU182"/>
      <c r="BV182" s="70">
        <v>29.863</v>
      </c>
      <c r="BW182" s="70">
        <v>0</v>
      </c>
      <c r="BX182" s="70">
        <v>54.530999999999999</v>
      </c>
      <c r="BY182" s="70">
        <v>0</v>
      </c>
      <c r="BZ182" s="70">
        <v>8.3879999999999999</v>
      </c>
      <c r="CA182" s="70">
        <v>0</v>
      </c>
      <c r="CB182" s="70">
        <v>0</v>
      </c>
      <c r="CC182" s="70">
        <v>0</v>
      </c>
      <c r="CD182" s="70">
        <v>0</v>
      </c>
    </row>
    <row r="183" spans="1:82">
      <c r="A183" s="70" t="s">
        <v>1953</v>
      </c>
      <c r="B183" s="70">
        <v>347</v>
      </c>
      <c r="C183" s="70">
        <v>7</v>
      </c>
      <c r="D183" s="70">
        <v>21</v>
      </c>
      <c r="E183" s="70">
        <v>2010</v>
      </c>
      <c r="F183" s="70" t="s">
        <v>177</v>
      </c>
      <c r="G183" s="70" t="s">
        <v>1946</v>
      </c>
      <c r="H183" s="70" t="s">
        <v>1947</v>
      </c>
      <c r="I183" s="148"/>
      <c r="J183" s="71">
        <v>120.225442791231</v>
      </c>
      <c r="K183" s="71">
        <v>1.4374882372966751</v>
      </c>
      <c r="L183" s="71">
        <v>4.2488111578600138</v>
      </c>
      <c r="M183" s="71">
        <v>18.564257214986188</v>
      </c>
      <c r="N183" s="71">
        <v>30.517758951531</v>
      </c>
      <c r="O183" s="71">
        <v>18.567615946806519</v>
      </c>
      <c r="P183" s="71">
        <v>23.92438521188809</v>
      </c>
      <c r="Q183" s="71">
        <v>0.98115000792415297</v>
      </c>
      <c r="R183" s="71">
        <v>0</v>
      </c>
      <c r="S183" s="71">
        <v>0.56709064525946862</v>
      </c>
      <c r="T183" s="72"/>
      <c r="U183" s="71">
        <v>2704198</v>
      </c>
      <c r="V183" s="71">
        <v>517</v>
      </c>
      <c r="W183" s="71">
        <v>140</v>
      </c>
      <c r="X183" s="71">
        <v>2983</v>
      </c>
      <c r="Y183" s="71">
        <v>6303</v>
      </c>
      <c r="Z183" s="71">
        <v>9430</v>
      </c>
      <c r="AA183" s="71">
        <v>4695</v>
      </c>
      <c r="AB183" s="71">
        <v>16127</v>
      </c>
      <c r="AC183" s="71">
        <v>0</v>
      </c>
      <c r="AD183" s="71">
        <v>0.56709064525946862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5.1050000000000004</v>
      </c>
      <c r="BI183" s="71">
        <v>0</v>
      </c>
      <c r="BJ183" s="71">
        <v>18.488</v>
      </c>
      <c r="BK183" s="71">
        <v>0</v>
      </c>
      <c r="BL183" s="71">
        <v>5.9450000000000003</v>
      </c>
      <c r="BM183" s="71">
        <v>0</v>
      </c>
      <c r="BN183" s="72"/>
      <c r="BO183" s="71">
        <v>1</v>
      </c>
      <c r="BP183" s="71">
        <v>0</v>
      </c>
      <c r="BQ183" s="71">
        <v>2</v>
      </c>
      <c r="BR183" s="71">
        <v>0</v>
      </c>
      <c r="BS183" s="71">
        <v>1</v>
      </c>
      <c r="BT183" s="71">
        <v>0</v>
      </c>
      <c r="BU183"/>
      <c r="BV183" s="70">
        <v>29.538</v>
      </c>
      <c r="BW183" s="70">
        <v>0</v>
      </c>
      <c r="BX183" s="70">
        <v>0</v>
      </c>
      <c r="BY183" s="70">
        <v>0</v>
      </c>
      <c r="BZ183" s="70">
        <v>0</v>
      </c>
      <c r="CA183" s="70">
        <v>0</v>
      </c>
      <c r="CB183" s="70">
        <v>0</v>
      </c>
      <c r="CC183" s="70">
        <v>0</v>
      </c>
      <c r="CD183" s="70">
        <v>0</v>
      </c>
    </row>
    <row r="184" spans="1:82">
      <c r="A184" s="70" t="s">
        <v>1954</v>
      </c>
      <c r="B184" s="70">
        <v>348</v>
      </c>
      <c r="C184" s="70">
        <v>8</v>
      </c>
      <c r="D184" s="70">
        <v>21</v>
      </c>
      <c r="E184" s="70">
        <v>2011</v>
      </c>
      <c r="F184" s="70" t="s">
        <v>178</v>
      </c>
      <c r="G184" s="70" t="s">
        <v>1946</v>
      </c>
      <c r="H184" s="70" t="s">
        <v>1947</v>
      </c>
      <c r="I184" s="148"/>
      <c r="J184" s="71">
        <v>111.189606608682</v>
      </c>
      <c r="K184" s="71">
        <v>1.708679869668178</v>
      </c>
      <c r="L184" s="71">
        <v>5.7005691966062706</v>
      </c>
      <c r="M184" s="71">
        <v>17.65201018850566</v>
      </c>
      <c r="N184" s="71">
        <v>27.030857719705001</v>
      </c>
      <c r="O184" s="71">
        <v>18.259532376065636</v>
      </c>
      <c r="P184" s="71">
        <v>22.827235546285177</v>
      </c>
      <c r="Q184" s="71">
        <v>1.12262213773291</v>
      </c>
      <c r="R184" s="71">
        <v>0</v>
      </c>
      <c r="S184" s="71">
        <v>0.85210595402213885</v>
      </c>
      <c r="T184" s="72"/>
      <c r="U184" s="71">
        <v>2510734</v>
      </c>
      <c r="V184" s="71">
        <v>517</v>
      </c>
      <c r="W184" s="71">
        <v>140</v>
      </c>
      <c r="X184" s="71">
        <v>2983</v>
      </c>
      <c r="Y184" s="71">
        <v>6355</v>
      </c>
      <c r="Z184" s="71">
        <v>9475</v>
      </c>
      <c r="AA184" s="71">
        <v>4613</v>
      </c>
      <c r="AB184" s="71">
        <v>15997</v>
      </c>
      <c r="AC184" s="71">
        <v>0</v>
      </c>
      <c r="AD184" s="71">
        <v>0.85210595402213885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5.7910000000000004</v>
      </c>
      <c r="BI184" s="71">
        <v>0</v>
      </c>
      <c r="BJ184" s="71">
        <v>17.928999999999998</v>
      </c>
      <c r="BK184" s="71">
        <v>0</v>
      </c>
      <c r="BL184" s="71">
        <v>78.096000000000004</v>
      </c>
      <c r="BM184" s="71">
        <v>0</v>
      </c>
      <c r="BN184" s="72"/>
      <c r="BO184" s="71">
        <v>1</v>
      </c>
      <c r="BP184" s="71">
        <v>0</v>
      </c>
      <c r="BQ184" s="71">
        <v>2</v>
      </c>
      <c r="BR184" s="71">
        <v>0</v>
      </c>
      <c r="BS184" s="71">
        <v>1</v>
      </c>
      <c r="BT184" s="71">
        <v>0</v>
      </c>
      <c r="BU184"/>
      <c r="BV184" s="70">
        <v>36.402000000000001</v>
      </c>
      <c r="BW184" s="70">
        <v>0</v>
      </c>
      <c r="BX184" s="70">
        <v>60.058</v>
      </c>
      <c r="BY184" s="70">
        <v>0</v>
      </c>
      <c r="BZ184" s="70">
        <v>5.3559999999999999</v>
      </c>
      <c r="CA184" s="70">
        <v>0</v>
      </c>
      <c r="CB184" s="70">
        <v>0</v>
      </c>
      <c r="CC184" s="70">
        <v>0</v>
      </c>
      <c r="CD184" s="70">
        <v>0</v>
      </c>
    </row>
    <row r="185" spans="1:82">
      <c r="A185" s="70" t="s">
        <v>1955</v>
      </c>
      <c r="B185" s="70">
        <v>349</v>
      </c>
      <c r="C185" s="70">
        <v>9</v>
      </c>
      <c r="D185" s="70">
        <v>21</v>
      </c>
      <c r="E185" s="70">
        <v>2012</v>
      </c>
      <c r="F185" s="70" t="s">
        <v>179</v>
      </c>
      <c r="G185" s="70" t="s">
        <v>1946</v>
      </c>
      <c r="H185" s="70" t="s">
        <v>1947</v>
      </c>
      <c r="I185" s="148"/>
      <c r="J185" s="71">
        <v>116.6973558344022</v>
      </c>
      <c r="K185" s="71">
        <v>1.5455003273383561</v>
      </c>
      <c r="L185" s="71">
        <v>5.6567805223402496</v>
      </c>
      <c r="M185" s="71">
        <v>17.05255581653697</v>
      </c>
      <c r="N185" s="71">
        <v>30.053681384060479</v>
      </c>
      <c r="O185" s="71">
        <v>18.255418585914612</v>
      </c>
      <c r="P185" s="71">
        <v>22.588841912229267</v>
      </c>
      <c r="Q185" s="71">
        <v>1.2069732595331399</v>
      </c>
      <c r="R185" s="71">
        <v>0</v>
      </c>
      <c r="S185" s="71">
        <v>0.51432225536840892</v>
      </c>
      <c r="T185" s="72"/>
      <c r="U185" s="71">
        <v>2617160</v>
      </c>
      <c r="V185" s="71">
        <v>517</v>
      </c>
      <c r="W185" s="71">
        <v>140</v>
      </c>
      <c r="X185" s="71">
        <v>2983</v>
      </c>
      <c r="Y185" s="71">
        <v>6383</v>
      </c>
      <c r="Z185" s="71">
        <v>9548</v>
      </c>
      <c r="AA185" s="71">
        <v>4539</v>
      </c>
      <c r="AB185" s="71">
        <v>15830</v>
      </c>
      <c r="AC185" s="71">
        <v>0</v>
      </c>
      <c r="AD185" s="71">
        <v>0.51432225536840892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5.3840000000000003</v>
      </c>
      <c r="BI185" s="71">
        <v>0</v>
      </c>
      <c r="BJ185" s="71">
        <v>14.804</v>
      </c>
      <c r="BK185" s="71">
        <v>0</v>
      </c>
      <c r="BL185" s="71">
        <v>85.215999999999994</v>
      </c>
      <c r="BM185" s="71">
        <v>0</v>
      </c>
      <c r="BN185" s="72"/>
      <c r="BO185" s="71">
        <v>1</v>
      </c>
      <c r="BP185" s="71">
        <v>0</v>
      </c>
      <c r="BQ185" s="71">
        <v>2</v>
      </c>
      <c r="BR185" s="71">
        <v>0</v>
      </c>
      <c r="BS185" s="71">
        <v>1</v>
      </c>
      <c r="BT185" s="71">
        <v>0</v>
      </c>
      <c r="BU185"/>
      <c r="BV185" s="70">
        <v>37.646999999999998</v>
      </c>
      <c r="BW185" s="70">
        <v>0</v>
      </c>
      <c r="BX185" s="70">
        <v>59.518000000000001</v>
      </c>
      <c r="BY185" s="70">
        <v>0</v>
      </c>
      <c r="BZ185" s="70">
        <v>8.2390000000000008</v>
      </c>
      <c r="CA185" s="70">
        <v>0</v>
      </c>
      <c r="CB185" s="70">
        <v>0</v>
      </c>
      <c r="CC185" s="70">
        <v>0</v>
      </c>
      <c r="CD185" s="70">
        <v>0</v>
      </c>
    </row>
    <row r="186" spans="1:82">
      <c r="A186" s="70" t="s">
        <v>1956</v>
      </c>
      <c r="B186" s="70">
        <v>350</v>
      </c>
      <c r="C186" s="70">
        <v>10</v>
      </c>
      <c r="D186" s="70">
        <v>21</v>
      </c>
      <c r="E186" s="70">
        <v>2013</v>
      </c>
      <c r="F186" s="70" t="s">
        <v>180</v>
      </c>
      <c r="G186" s="70" t="s">
        <v>1946</v>
      </c>
      <c r="H186" s="70" t="s">
        <v>1947</v>
      </c>
      <c r="I186" s="148"/>
      <c r="J186" s="71">
        <v>124.4779700584504</v>
      </c>
      <c r="K186" s="71">
        <v>1.2956819920977081</v>
      </c>
      <c r="L186" s="71">
        <v>5.2537218791165188</v>
      </c>
      <c r="M186" s="71">
        <v>16.853203227167409</v>
      </c>
      <c r="N186" s="71">
        <v>30.153285024425141</v>
      </c>
      <c r="O186" s="71">
        <v>17.685662065024388</v>
      </c>
      <c r="P186" s="71">
        <v>22.444170092053774</v>
      </c>
      <c r="Q186" s="71">
        <v>1.21168705645189</v>
      </c>
      <c r="R186" s="71">
        <v>0</v>
      </c>
      <c r="S186" s="71">
        <v>0.59232754656494402</v>
      </c>
      <c r="T186" s="72"/>
      <c r="U186" s="71">
        <v>2670688</v>
      </c>
      <c r="V186" s="71">
        <v>517</v>
      </c>
      <c r="W186" s="71">
        <v>140</v>
      </c>
      <c r="X186" s="71">
        <v>2983</v>
      </c>
      <c r="Y186" s="71">
        <v>6379</v>
      </c>
      <c r="Z186" s="71">
        <v>9663</v>
      </c>
      <c r="AA186" s="71">
        <v>4493</v>
      </c>
      <c r="AB186" s="71">
        <v>15664</v>
      </c>
      <c r="AC186" s="71">
        <v>0</v>
      </c>
      <c r="AD186" s="71">
        <v>0.59232754656494402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6.0389999999999997</v>
      </c>
      <c r="BI186" s="71">
        <v>0</v>
      </c>
      <c r="BJ186" s="71">
        <v>18.605</v>
      </c>
      <c r="BK186" s="71">
        <v>0</v>
      </c>
      <c r="BL186" s="71">
        <v>16.643000000000001</v>
      </c>
      <c r="BM186" s="71">
        <v>0</v>
      </c>
      <c r="BN186" s="72"/>
      <c r="BO186" s="71">
        <v>1</v>
      </c>
      <c r="BP186" s="71">
        <v>0</v>
      </c>
      <c r="BQ186" s="71">
        <v>2</v>
      </c>
      <c r="BR186" s="71">
        <v>0</v>
      </c>
      <c r="BS186" s="71">
        <v>1</v>
      </c>
      <c r="BT186" s="71">
        <v>0</v>
      </c>
      <c r="BU186"/>
      <c r="BV186" s="70">
        <v>41.286999999999999</v>
      </c>
      <c r="BW186" s="70">
        <v>0</v>
      </c>
      <c r="BX186" s="70">
        <v>0</v>
      </c>
      <c r="BY186" s="70">
        <v>0</v>
      </c>
      <c r="BZ186" s="70">
        <v>0</v>
      </c>
      <c r="CA186" s="70">
        <v>0</v>
      </c>
      <c r="CB186" s="70">
        <v>0</v>
      </c>
      <c r="CC186" s="70">
        <v>0</v>
      </c>
      <c r="CD186" s="70">
        <v>0</v>
      </c>
    </row>
    <row r="187" spans="1:82">
      <c r="A187" s="70" t="s">
        <v>1957</v>
      </c>
      <c r="B187" s="70">
        <v>351</v>
      </c>
      <c r="C187" s="70">
        <v>11</v>
      </c>
      <c r="D187" s="70">
        <v>21</v>
      </c>
      <c r="E187" s="70">
        <v>2014</v>
      </c>
      <c r="F187" s="70" t="s">
        <v>181</v>
      </c>
      <c r="G187" s="70" t="s">
        <v>1946</v>
      </c>
      <c r="H187" s="70" t="s">
        <v>1947</v>
      </c>
      <c r="I187" s="148"/>
      <c r="J187" s="71">
        <v>129.50174421631581</v>
      </c>
      <c r="K187" s="71">
        <v>1.3607966705495109</v>
      </c>
      <c r="L187" s="71">
        <v>6.1195548540362017</v>
      </c>
      <c r="M187" s="71">
        <v>18.132734419656831</v>
      </c>
      <c r="N187" s="71">
        <v>27.772606225578979</v>
      </c>
      <c r="O187" s="71">
        <v>16.771098529630841</v>
      </c>
      <c r="P187" s="71">
        <v>22.324828994560988</v>
      </c>
      <c r="Q187" s="71">
        <v>1.1486629023333901</v>
      </c>
      <c r="R187" s="71">
        <v>0</v>
      </c>
      <c r="S187" s="71">
        <v>0.7190682424015713</v>
      </c>
      <c r="T187" s="72"/>
      <c r="U187" s="71">
        <v>2966639</v>
      </c>
      <c r="V187" s="71">
        <v>472</v>
      </c>
      <c r="W187" s="71">
        <v>166</v>
      </c>
      <c r="X187" s="71">
        <v>3167</v>
      </c>
      <c r="Y187" s="71">
        <v>6393</v>
      </c>
      <c r="Z187" s="71">
        <v>9651</v>
      </c>
      <c r="AA187" s="71">
        <v>4446</v>
      </c>
      <c r="AB187" s="71">
        <v>15477</v>
      </c>
      <c r="AC187" s="71">
        <v>0</v>
      </c>
      <c r="AD187" s="71">
        <v>0.7190682424015713</v>
      </c>
      <c r="AE187" s="72"/>
      <c r="AF187" s="71"/>
      <c r="AG187" s="71"/>
      <c r="AH187" s="71"/>
      <c r="AI187" s="71"/>
      <c r="AJ187" s="71"/>
      <c r="AK187" s="71"/>
      <c r="AL187" s="71"/>
      <c r="AM187" s="71"/>
      <c r="AN187" s="71"/>
      <c r="AO187" s="71"/>
      <c r="AP187" s="71"/>
      <c r="AQ187" s="72"/>
      <c r="AR187" s="71">
        <v>137</v>
      </c>
      <c r="AS187" s="71">
        <v>123</v>
      </c>
      <c r="AT187" s="71">
        <v>0</v>
      </c>
      <c r="AU187" s="71">
        <v>0</v>
      </c>
      <c r="AV187" s="71">
        <v>0</v>
      </c>
      <c r="AW187" s="71">
        <v>0</v>
      </c>
      <c r="AX187" s="71"/>
      <c r="AY187" s="72"/>
      <c r="AZ187" s="71">
        <v>712.40000000000009</v>
      </c>
      <c r="BA187" s="71">
        <v>4728.1000000000004</v>
      </c>
      <c r="BB187" s="71">
        <v>0</v>
      </c>
      <c r="BC187" s="71">
        <v>0</v>
      </c>
      <c r="BD187" s="71">
        <v>0</v>
      </c>
      <c r="BE187" s="71">
        <v>0</v>
      </c>
      <c r="BF187" s="71"/>
      <c r="BG187" s="72"/>
      <c r="BH187" s="71">
        <v>5.9459999999999997</v>
      </c>
      <c r="BI187" s="71">
        <v>0</v>
      </c>
      <c r="BJ187" s="71">
        <v>20.251000000000001</v>
      </c>
      <c r="BK187" s="71">
        <v>0</v>
      </c>
      <c r="BL187" s="71">
        <v>16.279</v>
      </c>
      <c r="BM187" s="71">
        <v>0</v>
      </c>
      <c r="BN187" s="72"/>
      <c r="BO187" s="71">
        <v>1</v>
      </c>
      <c r="BP187" s="71">
        <v>0</v>
      </c>
      <c r="BQ187" s="71">
        <v>2</v>
      </c>
      <c r="BR187" s="71">
        <v>0</v>
      </c>
      <c r="BS187" s="71">
        <v>1</v>
      </c>
      <c r="BT187" s="71">
        <v>0</v>
      </c>
      <c r="BU187"/>
      <c r="BV187" s="70">
        <v>42.475999999999999</v>
      </c>
      <c r="BW187" s="70">
        <v>0</v>
      </c>
      <c r="BX187" s="70">
        <v>0</v>
      </c>
      <c r="BY187" s="70">
        <v>0</v>
      </c>
      <c r="BZ187" s="70">
        <v>0</v>
      </c>
      <c r="CA187" s="70">
        <v>0</v>
      </c>
      <c r="CB187" s="70">
        <v>0</v>
      </c>
      <c r="CC187" s="70">
        <v>0</v>
      </c>
      <c r="CD187" s="70">
        <v>0</v>
      </c>
    </row>
    <row r="188" spans="1:82">
      <c r="A188" s="70" t="s">
        <v>1958</v>
      </c>
      <c r="B188" s="70">
        <v>352</v>
      </c>
      <c r="C188" s="70">
        <v>12</v>
      </c>
      <c r="D188" s="70">
        <v>21</v>
      </c>
      <c r="E188" s="70">
        <v>2015</v>
      </c>
      <c r="F188" s="70" t="s">
        <v>182</v>
      </c>
      <c r="G188" s="70" t="s">
        <v>1946</v>
      </c>
      <c r="H188" s="70" t="s">
        <v>1947</v>
      </c>
      <c r="I188" s="148"/>
      <c r="J188" s="71">
        <v>134.0317990417677</v>
      </c>
      <c r="K188" s="71">
        <v>1.231035942867277</v>
      </c>
      <c r="L188" s="71">
        <v>9.318446060668224</v>
      </c>
      <c r="M188" s="71">
        <v>16.49649430171312</v>
      </c>
      <c r="N188" s="71">
        <v>29.23322334070075</v>
      </c>
      <c r="O188" s="71">
        <v>16.602627442294981</v>
      </c>
      <c r="P188" s="71">
        <v>22.045974438127026</v>
      </c>
      <c r="Q188" s="71">
        <v>1.1049956622077</v>
      </c>
      <c r="R188" s="71">
        <v>0</v>
      </c>
      <c r="S188" s="71">
        <v>0.54244094880896065</v>
      </c>
      <c r="T188" s="72"/>
      <c r="U188" s="71">
        <v>3004907</v>
      </c>
      <c r="V188" s="71">
        <v>472</v>
      </c>
      <c r="W188" s="71">
        <v>166</v>
      </c>
      <c r="X188" s="71">
        <v>3167</v>
      </c>
      <c r="Y188" s="71">
        <v>6345</v>
      </c>
      <c r="Z188" s="71">
        <v>9646</v>
      </c>
      <c r="AA188" s="71">
        <v>4387</v>
      </c>
      <c r="AB188" s="71">
        <v>15209</v>
      </c>
      <c r="AC188" s="71">
        <v>0</v>
      </c>
      <c r="AD188" s="71">
        <v>0.54244094880896065</v>
      </c>
      <c r="AE188" s="72"/>
      <c r="AF188" s="71">
        <v>38060496.199191913</v>
      </c>
      <c r="AG188" s="71">
        <v>882604.34262956411</v>
      </c>
      <c r="AH188" s="71">
        <v>1872691.594672322</v>
      </c>
      <c r="AI188" s="71">
        <v>19094153.28751469</v>
      </c>
      <c r="AJ188" s="71">
        <v>35928241.8894995</v>
      </c>
      <c r="AK188" s="71">
        <v>0</v>
      </c>
      <c r="AL188" s="71">
        <v>0</v>
      </c>
      <c r="AM188" s="71">
        <v>2084329.6506445401</v>
      </c>
      <c r="AN188" s="71">
        <v>0</v>
      </c>
      <c r="AO188" s="71">
        <v>0</v>
      </c>
      <c r="AP188" s="71">
        <v>97922516.96415253</v>
      </c>
      <c r="AQ188" s="72"/>
      <c r="AR188" s="71">
        <v>152</v>
      </c>
      <c r="AS188" s="71">
        <v>185</v>
      </c>
      <c r="AT188" s="71">
        <v>0</v>
      </c>
      <c r="AU188" s="71">
        <v>0</v>
      </c>
      <c r="AV188" s="71">
        <v>0</v>
      </c>
      <c r="AW188" s="71">
        <v>0</v>
      </c>
      <c r="AX188" s="71"/>
      <c r="AY188" s="72"/>
      <c r="AZ188" s="71">
        <v>782.30000000000007</v>
      </c>
      <c r="BA188" s="71">
        <v>9565</v>
      </c>
      <c r="BB188" s="71">
        <v>0</v>
      </c>
      <c r="BC188" s="71">
        <v>0</v>
      </c>
      <c r="BD188" s="71">
        <v>0</v>
      </c>
      <c r="BE188" s="71">
        <v>0</v>
      </c>
      <c r="BF188" s="71"/>
      <c r="BG188" s="72"/>
      <c r="BH188" s="71">
        <v>5.6150000000000002</v>
      </c>
      <c r="BI188" s="71">
        <v>0</v>
      </c>
      <c r="BJ188" s="71">
        <v>19.934999999999999</v>
      </c>
      <c r="BK188" s="71">
        <v>0</v>
      </c>
      <c r="BL188" s="71">
        <v>75.938999999999993</v>
      </c>
      <c r="BM188" s="71">
        <v>0</v>
      </c>
      <c r="BN188" s="72"/>
      <c r="BO188" s="71">
        <v>1</v>
      </c>
      <c r="BP188" s="71">
        <v>0</v>
      </c>
      <c r="BQ188" s="71">
        <v>2</v>
      </c>
      <c r="BR188" s="71">
        <v>0</v>
      </c>
      <c r="BS188" s="71">
        <v>1</v>
      </c>
      <c r="BT188" s="71">
        <v>0</v>
      </c>
      <c r="BU188"/>
      <c r="BV188" s="70">
        <v>41.9</v>
      </c>
      <c r="BW188" s="70">
        <v>0</v>
      </c>
      <c r="BX188" s="70">
        <v>50.137</v>
      </c>
      <c r="BY188" s="70">
        <v>0</v>
      </c>
      <c r="BZ188" s="70">
        <v>9.452</v>
      </c>
      <c r="CA188" s="70">
        <v>0</v>
      </c>
      <c r="CB188" s="70">
        <v>0</v>
      </c>
      <c r="CC188" s="70">
        <v>0</v>
      </c>
      <c r="CD188" s="70">
        <v>0</v>
      </c>
    </row>
    <row r="189" spans="1:82">
      <c r="A189" s="70" t="s">
        <v>1959</v>
      </c>
      <c r="B189" s="70">
        <v>353</v>
      </c>
      <c r="C189" s="70">
        <v>13</v>
      </c>
      <c r="D189" s="70">
        <v>21</v>
      </c>
      <c r="E189" s="70">
        <v>2016</v>
      </c>
      <c r="F189" s="70" t="s">
        <v>155</v>
      </c>
      <c r="G189" s="70" t="s">
        <v>1946</v>
      </c>
      <c r="H189" s="70" t="s">
        <v>1947</v>
      </c>
      <c r="I189" s="148"/>
      <c r="J189" s="71">
        <v>146.96868379303828</v>
      </c>
      <c r="K189" s="71">
        <v>1.2211768915904582</v>
      </c>
      <c r="L189" s="71">
        <v>7.2814662333024565</v>
      </c>
      <c r="M189" s="71">
        <v>16.481098918309907</v>
      </c>
      <c r="N189" s="71">
        <v>25.098291492016543</v>
      </c>
      <c r="O189" s="71">
        <v>16.307497705423568</v>
      </c>
      <c r="P189" s="71">
        <v>21.339506734394675</v>
      </c>
      <c r="Q189" s="71">
        <v>1.0560194484048773</v>
      </c>
      <c r="R189" s="71">
        <v>0</v>
      </c>
      <c r="S189" s="71">
        <v>0.9909787407622962</v>
      </c>
      <c r="T189" s="72"/>
      <c r="U189" s="71">
        <v>3166620</v>
      </c>
      <c r="V189" s="71">
        <v>472</v>
      </c>
      <c r="W189" s="71">
        <v>166</v>
      </c>
      <c r="X189" s="71">
        <v>3167</v>
      </c>
      <c r="Y189" s="71">
        <v>6289</v>
      </c>
      <c r="Z189" s="71">
        <v>9591</v>
      </c>
      <c r="AA189" s="71">
        <v>4392</v>
      </c>
      <c r="AB189" s="71">
        <v>14951</v>
      </c>
      <c r="AC189" s="71">
        <v>0</v>
      </c>
      <c r="AD189" s="71">
        <v>0.9909787407622962</v>
      </c>
      <c r="AE189" s="72"/>
      <c r="AF189" s="71">
        <v>43063491.878298409</v>
      </c>
      <c r="AG189" s="71">
        <v>868277.48878395348</v>
      </c>
      <c r="AH189" s="71">
        <v>1160463.88379527</v>
      </c>
      <c r="AI189" s="71">
        <v>19685608.079549409</v>
      </c>
      <c r="AJ189" s="71">
        <v>30487434.840695731</v>
      </c>
      <c r="AK189" s="71">
        <v>0</v>
      </c>
      <c r="AL189" s="71">
        <v>0</v>
      </c>
      <c r="AM189" s="71">
        <v>2050563.6829846951</v>
      </c>
      <c r="AN189" s="71">
        <v>0</v>
      </c>
      <c r="AO189" s="71">
        <v>0</v>
      </c>
      <c r="AP189" s="71">
        <v>97315839.854107469</v>
      </c>
      <c r="AQ189" s="72"/>
      <c r="AR189" s="71">
        <v>174</v>
      </c>
      <c r="AS189" s="71">
        <v>229</v>
      </c>
      <c r="AT189" s="71">
        <v>0</v>
      </c>
      <c r="AU189" s="71">
        <v>0</v>
      </c>
      <c r="AV189" s="71">
        <v>0</v>
      </c>
      <c r="AW189" s="71">
        <v>0</v>
      </c>
      <c r="AX189" s="71"/>
      <c r="AY189" s="72"/>
      <c r="AZ189" s="71">
        <v>892.6</v>
      </c>
      <c r="BA189" s="71">
        <v>11748.3</v>
      </c>
      <c r="BB189" s="71">
        <v>0</v>
      </c>
      <c r="BC189" s="71">
        <v>0</v>
      </c>
      <c r="BD189" s="71">
        <v>0</v>
      </c>
      <c r="BE189" s="71">
        <v>0</v>
      </c>
      <c r="BF189" s="71"/>
      <c r="BG189" s="72"/>
      <c r="BH189" s="71">
        <v>5.399</v>
      </c>
      <c r="BI189" s="71">
        <v>0</v>
      </c>
      <c r="BJ189" s="71">
        <v>20.39</v>
      </c>
      <c r="BK189" s="71">
        <v>0</v>
      </c>
      <c r="BL189" s="71">
        <v>62.575000000000003</v>
      </c>
      <c r="BM189" s="71">
        <v>0</v>
      </c>
      <c r="BN189" s="72"/>
      <c r="BO189" s="71">
        <v>1</v>
      </c>
      <c r="BP189" s="71">
        <v>0</v>
      </c>
      <c r="BQ189" s="71">
        <v>2</v>
      </c>
      <c r="BR189" s="71">
        <v>0</v>
      </c>
      <c r="BS189" s="71">
        <v>1</v>
      </c>
      <c r="BT189" s="71">
        <v>0</v>
      </c>
      <c r="BU189"/>
      <c r="BV189" s="70">
        <v>39.363999999999997</v>
      </c>
      <c r="BW189" s="70">
        <v>20.452000000000002</v>
      </c>
      <c r="BX189" s="70">
        <v>19.564</v>
      </c>
      <c r="BY189" s="70">
        <v>0</v>
      </c>
      <c r="BZ189" s="70">
        <v>8.984</v>
      </c>
      <c r="CA189" s="70">
        <v>0</v>
      </c>
      <c r="CB189" s="70">
        <v>0</v>
      </c>
      <c r="CC189" s="70">
        <v>0</v>
      </c>
      <c r="CD189" s="70">
        <v>0</v>
      </c>
    </row>
    <row r="190" spans="1:82">
      <c r="A190" s="70" t="s">
        <v>1960</v>
      </c>
      <c r="B190" s="70">
        <v>354</v>
      </c>
      <c r="C190" s="70">
        <v>14</v>
      </c>
      <c r="D190" s="70">
        <v>21</v>
      </c>
      <c r="E190" s="70">
        <v>2017</v>
      </c>
      <c r="F190" s="70" t="s">
        <v>156</v>
      </c>
      <c r="G190" s="70" t="s">
        <v>1946</v>
      </c>
      <c r="H190" s="70" t="s">
        <v>1947</v>
      </c>
      <c r="I190" s="148"/>
      <c r="J190" s="71">
        <v>135.43814194311318</v>
      </c>
      <c r="K190" s="71">
        <v>1.2702926100524157</v>
      </c>
      <c r="L190" s="71">
        <v>6.8958660739420488</v>
      </c>
      <c r="M190" s="71">
        <v>15.590980976546316</v>
      </c>
      <c r="N190" s="71">
        <v>24.924193279203092</v>
      </c>
      <c r="O190" s="71">
        <v>15.895886611163844</v>
      </c>
      <c r="P190" s="71">
        <v>20.958103452349398</v>
      </c>
      <c r="Q190" s="71">
        <v>0.99865440730700294</v>
      </c>
      <c r="R190" s="71">
        <v>0</v>
      </c>
      <c r="S190" s="71">
        <v>1.2091359795762993</v>
      </c>
      <c r="T190" s="72"/>
      <c r="U190" s="71">
        <v>3207832</v>
      </c>
      <c r="V190" s="71">
        <v>472</v>
      </c>
      <c r="W190" s="71">
        <v>166</v>
      </c>
      <c r="X190" s="71">
        <v>3167</v>
      </c>
      <c r="Y190" s="71">
        <v>6234</v>
      </c>
      <c r="Z190" s="71">
        <v>9504</v>
      </c>
      <c r="AA190" s="71">
        <v>4341</v>
      </c>
      <c r="AB190" s="71">
        <v>14621</v>
      </c>
      <c r="AC190" s="71">
        <v>0</v>
      </c>
      <c r="AD190" s="71">
        <v>1.209135979576299</v>
      </c>
      <c r="AE190" s="72"/>
      <c r="AF190" s="71">
        <v>42330281.926923029</v>
      </c>
      <c r="AG190" s="71">
        <v>890925.12954311806</v>
      </c>
      <c r="AH190" s="71">
        <v>1464867.4193631429</v>
      </c>
      <c r="AI190" s="71">
        <v>19369064.393167108</v>
      </c>
      <c r="AJ190" s="71">
        <v>31966336.717221942</v>
      </c>
      <c r="AK190" s="71">
        <v>0</v>
      </c>
      <c r="AL190" s="71">
        <v>0</v>
      </c>
      <c r="AM190" s="71">
        <v>2008441.1842869481</v>
      </c>
      <c r="AN190" s="71">
        <v>0</v>
      </c>
      <c r="AO190" s="71">
        <v>0</v>
      </c>
      <c r="AP190" s="71">
        <v>98029916.770505294</v>
      </c>
      <c r="AQ190" s="72"/>
      <c r="AR190" s="71">
        <v>182</v>
      </c>
      <c r="AS190" s="71">
        <v>262</v>
      </c>
      <c r="AT190" s="71">
        <v>0</v>
      </c>
      <c r="AU190" s="71">
        <v>0</v>
      </c>
      <c r="AV190" s="71">
        <v>0</v>
      </c>
      <c r="AW190" s="71">
        <v>0</v>
      </c>
      <c r="AX190" s="71"/>
      <c r="AY190" s="72"/>
      <c r="AZ190" s="71">
        <v>948.9</v>
      </c>
      <c r="BA190" s="71">
        <v>14066</v>
      </c>
      <c r="BB190" s="71">
        <v>0</v>
      </c>
      <c r="BC190" s="71">
        <v>0</v>
      </c>
      <c r="BD190" s="71">
        <v>0</v>
      </c>
      <c r="BE190" s="71">
        <v>0</v>
      </c>
      <c r="BF190" s="71"/>
      <c r="BG190" s="72"/>
      <c r="BH190" s="71">
        <v>5.4370000000000003</v>
      </c>
      <c r="BI190" s="71">
        <v>0</v>
      </c>
      <c r="BJ190" s="71">
        <v>21.555</v>
      </c>
      <c r="BK190" s="71">
        <v>0</v>
      </c>
      <c r="BL190" s="71">
        <v>63.676000000000002</v>
      </c>
      <c r="BM190" s="71">
        <v>0</v>
      </c>
      <c r="BN190" s="72"/>
      <c r="BO190" s="71">
        <v>1</v>
      </c>
      <c r="BP190" s="71">
        <v>0</v>
      </c>
      <c r="BQ190" s="71">
        <v>2</v>
      </c>
      <c r="BR190" s="71">
        <v>0</v>
      </c>
      <c r="BS190" s="71">
        <v>1</v>
      </c>
      <c r="BT190" s="71">
        <v>0</v>
      </c>
      <c r="BU190"/>
      <c r="BV190" s="70">
        <v>38.795999999999999</v>
      </c>
      <c r="BW190" s="70">
        <v>22.834</v>
      </c>
      <c r="BX190" s="70">
        <v>19.890999999999998</v>
      </c>
      <c r="BY190" s="70">
        <v>0</v>
      </c>
      <c r="BZ190" s="70">
        <v>9.1470000000000002</v>
      </c>
      <c r="CA190" s="70">
        <v>0</v>
      </c>
      <c r="CB190" s="70">
        <v>0</v>
      </c>
      <c r="CC190" s="70">
        <v>0</v>
      </c>
      <c r="CD190" s="70">
        <v>0</v>
      </c>
    </row>
    <row r="191" spans="1:82">
      <c r="A191" s="70" t="s">
        <v>1961</v>
      </c>
      <c r="B191" s="70">
        <v>355</v>
      </c>
      <c r="C191" s="70">
        <v>15</v>
      </c>
      <c r="D191" s="70">
        <v>21</v>
      </c>
      <c r="E191" s="70">
        <v>2018</v>
      </c>
      <c r="F191" s="70" t="s">
        <v>183</v>
      </c>
      <c r="G191" s="70" t="s">
        <v>1946</v>
      </c>
      <c r="H191" s="70" t="s">
        <v>1947</v>
      </c>
      <c r="I191" s="148"/>
      <c r="J191" s="71">
        <v>132.76143333007269</v>
      </c>
      <c r="K191" s="71">
        <v>1.1787387940713356</v>
      </c>
      <c r="L191" s="71">
        <v>6.2822665086580392</v>
      </c>
      <c r="M191" s="71">
        <v>14.497360936166977</v>
      </c>
      <c r="N191" s="71">
        <v>19.755559267234759</v>
      </c>
      <c r="O191" s="71">
        <v>15.438048615648809</v>
      </c>
      <c r="P191" s="71">
        <v>20.802060252886726</v>
      </c>
      <c r="Q191" s="71">
        <v>0.91192343067430603</v>
      </c>
      <c r="R191" s="71">
        <v>0</v>
      </c>
      <c r="S191" s="71">
        <v>1.9556416273657609</v>
      </c>
      <c r="T191" s="72"/>
      <c r="U191" s="71">
        <v>3612957</v>
      </c>
      <c r="V191" s="71">
        <v>472</v>
      </c>
      <c r="W191" s="71">
        <v>166</v>
      </c>
      <c r="X191" s="71">
        <v>3167</v>
      </c>
      <c r="Y191" s="71">
        <v>6165</v>
      </c>
      <c r="Z191" s="71">
        <v>9407</v>
      </c>
      <c r="AA191" s="71">
        <v>4352</v>
      </c>
      <c r="AB191" s="71">
        <v>14388</v>
      </c>
      <c r="AC191" s="71">
        <v>0</v>
      </c>
      <c r="AD191" s="71">
        <v>1.9556416273657611</v>
      </c>
      <c r="AE191" s="72"/>
      <c r="AF191" s="71">
        <v>44097031.97416015</v>
      </c>
      <c r="AG191" s="71">
        <v>823197.31729713222</v>
      </c>
      <c r="AH191" s="71">
        <v>1372494.9936080361</v>
      </c>
      <c r="AI191" s="71">
        <v>18704253.13469702</v>
      </c>
      <c r="AJ191" s="71">
        <v>25945600.612846799</v>
      </c>
      <c r="AK191" s="71">
        <v>0</v>
      </c>
      <c r="AL191" s="71">
        <v>0</v>
      </c>
      <c r="AM191" s="71">
        <v>1980524.1809192039</v>
      </c>
      <c r="AN191" s="71">
        <v>0</v>
      </c>
      <c r="AO191" s="71">
        <v>0</v>
      </c>
      <c r="AP191" s="71">
        <v>92923102.213528335</v>
      </c>
      <c r="AQ191" s="72"/>
      <c r="AR191" s="71">
        <v>194</v>
      </c>
      <c r="AS191" s="71">
        <v>297</v>
      </c>
      <c r="AT191" s="71">
        <v>0</v>
      </c>
      <c r="AU191" s="71">
        <v>0</v>
      </c>
      <c r="AV191" s="71">
        <v>0</v>
      </c>
      <c r="AW191" s="71">
        <v>1</v>
      </c>
      <c r="AX191" s="71"/>
      <c r="AY191" s="72"/>
      <c r="AZ191" s="71">
        <v>1026.7</v>
      </c>
      <c r="BA191" s="71">
        <v>39684</v>
      </c>
      <c r="BB191" s="71">
        <v>0</v>
      </c>
      <c r="BC191" s="71">
        <v>0</v>
      </c>
      <c r="BD191" s="71">
        <v>0</v>
      </c>
      <c r="BE191" s="71">
        <v>40</v>
      </c>
      <c r="BF191" s="71"/>
      <c r="BG191" s="72"/>
      <c r="BH191" s="71">
        <v>5.2750000000000004</v>
      </c>
      <c r="BI191" s="71">
        <v>0</v>
      </c>
      <c r="BJ191" s="71">
        <v>22.268000000000001</v>
      </c>
      <c r="BK191" s="71">
        <v>0</v>
      </c>
      <c r="BL191" s="71">
        <v>56.984999999999999</v>
      </c>
      <c r="BM191" s="71">
        <v>0</v>
      </c>
      <c r="BN191" s="72"/>
      <c r="BO191" s="71">
        <v>1</v>
      </c>
      <c r="BP191" s="71">
        <v>0</v>
      </c>
      <c r="BQ191" s="71">
        <v>2</v>
      </c>
      <c r="BR191" s="71">
        <v>0</v>
      </c>
      <c r="BS191" s="71">
        <v>1</v>
      </c>
      <c r="BT191" s="71">
        <v>0</v>
      </c>
      <c r="BU191"/>
      <c r="BV191" s="70">
        <v>38.692</v>
      </c>
      <c r="BW191" s="70">
        <v>20.690999999999999</v>
      </c>
      <c r="BX191" s="70">
        <v>17.353999999999999</v>
      </c>
      <c r="BY191" s="70">
        <v>0</v>
      </c>
      <c r="BZ191" s="70">
        <v>7.7910000000000004</v>
      </c>
      <c r="CA191" s="70">
        <v>0</v>
      </c>
      <c r="CB191" s="70">
        <v>0</v>
      </c>
      <c r="CC191" s="70">
        <v>0</v>
      </c>
      <c r="CD191" s="70">
        <v>0</v>
      </c>
    </row>
    <row r="192" spans="1:82">
      <c r="A192" s="70" t="s">
        <v>1962</v>
      </c>
      <c r="B192" s="70">
        <v>356</v>
      </c>
      <c r="C192" s="70">
        <v>16</v>
      </c>
      <c r="D192" s="70">
        <v>21</v>
      </c>
      <c r="E192" s="70">
        <v>2019</v>
      </c>
      <c r="F192" s="70" t="s">
        <v>158</v>
      </c>
      <c r="G192" s="70" t="s">
        <v>1946</v>
      </c>
      <c r="H192" s="70" t="s">
        <v>1947</v>
      </c>
      <c r="I192" s="148"/>
      <c r="J192" s="71">
        <v>128.06319865631173</v>
      </c>
      <c r="K192" s="71">
        <v>1.0500401508261819</v>
      </c>
      <c r="L192" s="71">
        <v>6.2663969469674896</v>
      </c>
      <c r="M192" s="71">
        <v>13.165925074087284</v>
      </c>
      <c r="N192" s="71">
        <v>17.054530299744346</v>
      </c>
      <c r="O192" s="71">
        <v>14.841861631322903</v>
      </c>
      <c r="P192" s="71">
        <v>20.467714241253265</v>
      </c>
      <c r="Q192" s="71">
        <v>0.86795423788600001</v>
      </c>
      <c r="R192" s="71">
        <v>0</v>
      </c>
      <c r="S192" s="71">
        <v>1.6458661005533179</v>
      </c>
      <c r="T192" s="72"/>
      <c r="U192" s="71">
        <v>3403305</v>
      </c>
      <c r="V192" s="71">
        <v>472</v>
      </c>
      <c r="W192" s="71">
        <v>166</v>
      </c>
      <c r="X192" s="71">
        <v>3167</v>
      </c>
      <c r="Y192" s="71">
        <v>6112</v>
      </c>
      <c r="Z192" s="71">
        <v>9292</v>
      </c>
      <c r="AA192" s="71">
        <v>4250</v>
      </c>
      <c r="AB192" s="71">
        <v>14065</v>
      </c>
      <c r="AC192" s="71">
        <v>0</v>
      </c>
      <c r="AD192" s="71">
        <v>1.6458661005533179</v>
      </c>
      <c r="AE192" s="72"/>
      <c r="AF192" s="71">
        <v>43855412.46705389</v>
      </c>
      <c r="AG192" s="71">
        <v>811746.74994004692</v>
      </c>
      <c r="AH192" s="71">
        <v>1475090.361910495</v>
      </c>
      <c r="AI192" s="71">
        <v>18509744.487237599</v>
      </c>
      <c r="AJ192" s="71">
        <v>24807842.86169469</v>
      </c>
      <c r="AK192" s="71">
        <v>0</v>
      </c>
      <c r="AL192" s="71">
        <v>0</v>
      </c>
      <c r="AM192" s="71">
        <v>1915547.1187366885</v>
      </c>
      <c r="AN192" s="71">
        <v>0</v>
      </c>
      <c r="AO192" s="71">
        <v>0</v>
      </c>
      <c r="AP192" s="71">
        <v>91375384.046573415</v>
      </c>
      <c r="AQ192" s="72"/>
      <c r="AR192" s="71">
        <v>210</v>
      </c>
      <c r="AS192" s="71">
        <v>343</v>
      </c>
      <c r="AT192" s="71">
        <v>0</v>
      </c>
      <c r="AU192" s="71">
        <v>0</v>
      </c>
      <c r="AV192" s="71">
        <v>0</v>
      </c>
      <c r="AW192" s="71">
        <v>1</v>
      </c>
      <c r="AX192" s="71"/>
      <c r="AY192" s="72"/>
      <c r="AZ192" s="71">
        <v>1093.399999999999</v>
      </c>
      <c r="BA192" s="71">
        <v>41839.599999999991</v>
      </c>
      <c r="BB192" s="71">
        <v>0</v>
      </c>
      <c r="BC192" s="71">
        <v>0</v>
      </c>
      <c r="BD192" s="71">
        <v>0</v>
      </c>
      <c r="BE192" s="71">
        <v>40</v>
      </c>
      <c r="BF192" s="71"/>
      <c r="BG192" s="72"/>
      <c r="BH192" s="71">
        <v>4.9109999999999996</v>
      </c>
      <c r="BI192" s="71">
        <v>0</v>
      </c>
      <c r="BJ192" s="71">
        <v>21.358000000000001</v>
      </c>
      <c r="BK192" s="71">
        <v>0</v>
      </c>
      <c r="BL192" s="71">
        <v>63.439</v>
      </c>
      <c r="BM192" s="71">
        <v>0</v>
      </c>
      <c r="BN192" s="72"/>
      <c r="BO192" s="71">
        <v>1</v>
      </c>
      <c r="BP192" s="71">
        <v>0</v>
      </c>
      <c r="BQ192" s="71">
        <v>3</v>
      </c>
      <c r="BR192" s="71">
        <v>0</v>
      </c>
      <c r="BS192" s="71">
        <v>1</v>
      </c>
      <c r="BT192" s="71">
        <v>0</v>
      </c>
      <c r="BU192"/>
      <c r="BV192" s="70">
        <v>37.899000000000001</v>
      </c>
      <c r="BW192" s="70">
        <v>17.71</v>
      </c>
      <c r="BX192" s="70">
        <v>26.593</v>
      </c>
      <c r="BY192" s="70">
        <v>0</v>
      </c>
      <c r="BZ192" s="70">
        <v>7.5060000000000002</v>
      </c>
      <c r="CA192" s="70">
        <v>0</v>
      </c>
      <c r="CB192" s="70">
        <v>0</v>
      </c>
      <c r="CC192" s="70">
        <v>0</v>
      </c>
      <c r="CD192" s="70">
        <v>0</v>
      </c>
    </row>
    <row r="193" spans="1:82">
      <c r="A193" s="70" t="s">
        <v>1963</v>
      </c>
      <c r="B193" s="70">
        <v>357</v>
      </c>
      <c r="C193" s="70">
        <v>17</v>
      </c>
      <c r="D193" s="70">
        <v>21</v>
      </c>
      <c r="E193" s="70">
        <v>2020</v>
      </c>
      <c r="F193" s="70" t="s">
        <v>159</v>
      </c>
      <c r="G193" s="70" t="s">
        <v>1946</v>
      </c>
      <c r="H193" s="70" t="s">
        <v>1947</v>
      </c>
      <c r="I193" s="148"/>
      <c r="J193" s="71">
        <v>143.29615392910119</v>
      </c>
      <c r="K193" s="71">
        <v>1.0906241331853519</v>
      </c>
      <c r="L193" s="71">
        <v>8.9411968437128699</v>
      </c>
      <c r="M193" s="71">
        <v>10.930158369143602</v>
      </c>
      <c r="N193" s="71">
        <v>18.847935070399018</v>
      </c>
      <c r="O193" s="71">
        <v>12.818843483635547</v>
      </c>
      <c r="P193" s="71">
        <v>19.179551819313019</v>
      </c>
      <c r="Q193" s="71">
        <v>0.81153539686273302</v>
      </c>
      <c r="R193" s="71">
        <v>0</v>
      </c>
      <c r="S193" s="71">
        <v>1.54315987114287</v>
      </c>
      <c r="T193" s="72"/>
      <c r="U193" s="71">
        <v>3982159</v>
      </c>
      <c r="V193" s="71">
        <v>473</v>
      </c>
      <c r="W193" s="71">
        <v>280</v>
      </c>
      <c r="X193" s="71">
        <v>2939</v>
      </c>
      <c r="Y193" s="71">
        <v>6084</v>
      </c>
      <c r="Z193" s="71">
        <v>9160</v>
      </c>
      <c r="AA193" s="71">
        <v>4233</v>
      </c>
      <c r="AB193" s="71">
        <v>13764</v>
      </c>
      <c r="AC193" s="71">
        <v>0</v>
      </c>
      <c r="AD193" s="71">
        <v>1.54315987114287</v>
      </c>
      <c r="AE193" s="72"/>
      <c r="AF193" s="71">
        <v>52650963.148903593</v>
      </c>
      <c r="AG193" s="71">
        <v>801008.06850363291</v>
      </c>
      <c r="AH193" s="71">
        <v>2280099.6466251877</v>
      </c>
      <c r="AI193" s="71">
        <v>15840392.621203709</v>
      </c>
      <c r="AJ193" s="71">
        <v>28719283.522945691</v>
      </c>
      <c r="AK193" s="71"/>
      <c r="AL193" s="71"/>
      <c r="AM193" s="71">
        <v>1796354.9212294852</v>
      </c>
      <c r="AN193" s="71"/>
      <c r="AO193" s="71"/>
      <c r="AP193" s="71">
        <v>102088101.92941129</v>
      </c>
      <c r="AQ193" s="72"/>
      <c r="AR193" s="71">
        <v>230</v>
      </c>
      <c r="AS193" s="71">
        <v>400</v>
      </c>
      <c r="AT193" s="71">
        <v>0</v>
      </c>
      <c r="AU193" s="71">
        <v>0</v>
      </c>
      <c r="AV193" s="71">
        <v>0</v>
      </c>
      <c r="AW193" s="71">
        <v>1</v>
      </c>
      <c r="AX193" s="71"/>
      <c r="AY193" s="72"/>
      <c r="AZ193" s="71">
        <v>1200.099999999999</v>
      </c>
      <c r="BA193" s="71">
        <v>45028.900000000031</v>
      </c>
      <c r="BB193" s="71">
        <v>0</v>
      </c>
      <c r="BC193" s="71">
        <v>0</v>
      </c>
      <c r="BD193" s="71">
        <v>0</v>
      </c>
      <c r="BE193" s="71">
        <v>40</v>
      </c>
      <c r="BF193" s="71"/>
      <c r="BG193" s="72"/>
      <c r="BH193" s="71">
        <v>4.54</v>
      </c>
      <c r="BI193" s="71">
        <v>0</v>
      </c>
      <c r="BJ193" s="71">
        <v>19.896000000000001</v>
      </c>
      <c r="BK193" s="71">
        <v>0</v>
      </c>
      <c r="BL193" s="71">
        <v>56.524000000000001</v>
      </c>
      <c r="BM193" s="71">
        <v>0</v>
      </c>
      <c r="BN193" s="72"/>
      <c r="BO193" s="71">
        <v>1</v>
      </c>
      <c r="BP193" s="71">
        <v>0</v>
      </c>
      <c r="BQ193" s="71">
        <v>3</v>
      </c>
      <c r="BR193" s="71">
        <v>0</v>
      </c>
      <c r="BS193" s="71">
        <v>1</v>
      </c>
      <c r="BT193" s="71">
        <v>0</v>
      </c>
      <c r="BU193"/>
      <c r="BV193" s="70">
        <v>35.770000000000003</v>
      </c>
      <c r="BW193" s="70">
        <v>12.257</v>
      </c>
      <c r="BX193" s="70">
        <v>25.581</v>
      </c>
      <c r="BY193" s="70">
        <v>0</v>
      </c>
      <c r="BZ193" s="70">
        <v>7.3520000000000003</v>
      </c>
      <c r="CA193" s="70">
        <v>0</v>
      </c>
      <c r="CB193" s="70">
        <v>0</v>
      </c>
      <c r="CC193" s="70">
        <v>0</v>
      </c>
      <c r="CD193" s="70">
        <v>0</v>
      </c>
    </row>
    <row r="194" spans="1:82">
      <c r="A194" s="70" t="s">
        <v>1964</v>
      </c>
      <c r="B194" s="70">
        <v>357</v>
      </c>
      <c r="C194" s="70">
        <v>18</v>
      </c>
      <c r="D194" s="70">
        <v>21</v>
      </c>
      <c r="E194" s="70">
        <v>2021</v>
      </c>
      <c r="F194" s="70" t="s">
        <v>160</v>
      </c>
      <c r="G194" s="70" t="s">
        <v>1946</v>
      </c>
      <c r="H194" s="70" t="s">
        <v>1947</v>
      </c>
      <c r="I194" s="148"/>
      <c r="J194" s="71">
        <v>131.46953006443189</v>
      </c>
      <c r="K194" s="71">
        <v>1.2027725240186182</v>
      </c>
      <c r="L194" s="71">
        <v>7.943509624562977</v>
      </c>
      <c r="M194" s="71">
        <v>12.414014545956469</v>
      </c>
      <c r="N194" s="71">
        <v>19.20414139891653</v>
      </c>
      <c r="O194" s="71">
        <v>12.277072482248004</v>
      </c>
      <c r="P194" s="71">
        <v>19.617987004673189</v>
      </c>
      <c r="Q194" s="71">
        <v>0.788984982261553</v>
      </c>
      <c r="R194" s="71">
        <v>0</v>
      </c>
      <c r="S194" s="71">
        <v>1.4439873924736459</v>
      </c>
      <c r="T194" s="72"/>
      <c r="U194" s="71">
        <v>4003559</v>
      </c>
      <c r="V194" s="71">
        <v>473</v>
      </c>
      <c r="W194" s="71">
        <v>280</v>
      </c>
      <c r="X194" s="71">
        <v>2939</v>
      </c>
      <c r="Y194" s="71">
        <v>6057</v>
      </c>
      <c r="Z194" s="71">
        <v>9033</v>
      </c>
      <c r="AA194" s="71">
        <v>4222</v>
      </c>
      <c r="AB194" s="71">
        <v>13513</v>
      </c>
      <c r="AC194" s="71">
        <v>0</v>
      </c>
      <c r="AD194" s="71">
        <v>1.4439873924736459</v>
      </c>
      <c r="AE194" s="72"/>
      <c r="AF194" s="71">
        <v>46580897.593184233</v>
      </c>
      <c r="AG194" s="71">
        <v>856372.74756749498</v>
      </c>
      <c r="AH194" s="71">
        <v>2004287.9122154615</v>
      </c>
      <c r="AI194" s="71">
        <v>18262308.978783291</v>
      </c>
      <c r="AJ194" s="71">
        <v>28742134.243406311</v>
      </c>
      <c r="AK194" s="71">
        <v>0</v>
      </c>
      <c r="AL194" s="71">
        <v>0</v>
      </c>
      <c r="AM194" s="71">
        <v>1773768.9159468408</v>
      </c>
      <c r="AN194" s="71">
        <v>0</v>
      </c>
      <c r="AO194" s="71">
        <v>0</v>
      </c>
      <c r="AP194" s="71">
        <v>98219770.391103625</v>
      </c>
      <c r="AQ194" s="72"/>
      <c r="AR194" s="71">
        <v>252</v>
      </c>
      <c r="AS194" s="71">
        <v>444</v>
      </c>
      <c r="AT194" s="71">
        <v>0</v>
      </c>
      <c r="AU194" s="71">
        <v>0</v>
      </c>
      <c r="AV194" s="71">
        <v>0</v>
      </c>
      <c r="AW194" s="71">
        <v>1</v>
      </c>
      <c r="AX194" s="71"/>
      <c r="AY194" s="72"/>
      <c r="AZ194" s="71">
        <v>1339.299999999999</v>
      </c>
      <c r="BA194" s="71">
        <v>47124.900000000031</v>
      </c>
      <c r="BB194" s="71">
        <v>0</v>
      </c>
      <c r="BC194" s="71">
        <v>0</v>
      </c>
      <c r="BD194" s="71">
        <v>0</v>
      </c>
      <c r="BE194" s="71">
        <v>40</v>
      </c>
      <c r="BF194" s="71"/>
      <c r="BG194" s="72"/>
      <c r="BH194" s="71">
        <v>4.4050000000000002</v>
      </c>
      <c r="BI194" s="71">
        <v>0</v>
      </c>
      <c r="BJ194" s="71">
        <v>24.268999999999998</v>
      </c>
      <c r="BK194" s="71">
        <v>0</v>
      </c>
      <c r="BL194" s="71">
        <v>63.634999999999998</v>
      </c>
      <c r="BM194" s="71">
        <v>0</v>
      </c>
      <c r="BN194" s="72"/>
      <c r="BO194" s="71">
        <v>1</v>
      </c>
      <c r="BP194" s="71">
        <v>0</v>
      </c>
      <c r="BQ194" s="71">
        <v>3</v>
      </c>
      <c r="BR194" s="71">
        <v>0</v>
      </c>
      <c r="BS194" s="71">
        <v>1</v>
      </c>
      <c r="BT194" s="71">
        <v>0</v>
      </c>
      <c r="BU194"/>
      <c r="BV194" s="70">
        <v>38.292000000000002</v>
      </c>
      <c r="BW194" s="70">
        <v>16.606999999999999</v>
      </c>
      <c r="BX194" s="70">
        <v>29.465</v>
      </c>
      <c r="BY194" s="70">
        <v>0</v>
      </c>
      <c r="BZ194" s="70">
        <v>7.9450000000000003</v>
      </c>
      <c r="CA194" s="70">
        <v>0</v>
      </c>
      <c r="CB194" s="70">
        <v>0</v>
      </c>
      <c r="CC194" s="70">
        <v>0</v>
      </c>
      <c r="CD194" s="70">
        <v>0</v>
      </c>
    </row>
    <row r="195" spans="1:82">
      <c r="A195" s="70" t="s">
        <v>1965</v>
      </c>
      <c r="B195" s="70">
        <v>357</v>
      </c>
      <c r="C195" s="70">
        <v>19</v>
      </c>
      <c r="D195" s="70">
        <v>21</v>
      </c>
      <c r="E195" s="70">
        <v>2022</v>
      </c>
      <c r="F195" s="70" t="s">
        <v>161</v>
      </c>
      <c r="G195" s="70" t="s">
        <v>1946</v>
      </c>
      <c r="H195" s="70" t="s">
        <v>1947</v>
      </c>
      <c r="I195" s="148"/>
      <c r="J195" s="71">
        <v>137.41662092913177</v>
      </c>
      <c r="K195" s="71">
        <v>1.1067742519968744</v>
      </c>
      <c r="L195" s="71">
        <v>5.9197749785815548</v>
      </c>
      <c r="M195" s="71">
        <v>11.82126351425088</v>
      </c>
      <c r="N195" s="71">
        <v>19.20322703404586</v>
      </c>
      <c r="O195" s="71">
        <v>12.807326536435699</v>
      </c>
      <c r="P195" s="71">
        <v>19.37375798592301</v>
      </c>
      <c r="Q195" s="71">
        <v>0.77837705762866816</v>
      </c>
      <c r="R195" s="71">
        <v>0</v>
      </c>
      <c r="S195" s="71">
        <v>1.2276837339602249</v>
      </c>
      <c r="T195" s="72"/>
      <c r="U195" s="71">
        <v>4524900</v>
      </c>
      <c r="V195" s="71">
        <v>473</v>
      </c>
      <c r="W195" s="71">
        <v>280</v>
      </c>
      <c r="X195" s="71">
        <v>2939</v>
      </c>
      <c r="Y195" s="71">
        <v>6023</v>
      </c>
      <c r="Z195" s="71">
        <v>8953</v>
      </c>
      <c r="AA195" s="71">
        <v>4233</v>
      </c>
      <c r="AB195" s="71">
        <v>13222</v>
      </c>
      <c r="AC195" s="71">
        <v>0</v>
      </c>
      <c r="AD195" s="71">
        <v>1.2276837339602249</v>
      </c>
      <c r="AE195" s="72"/>
      <c r="AF195" s="71">
        <v>44324579.792754069</v>
      </c>
      <c r="AG195" s="71">
        <v>858796.76014141203</v>
      </c>
      <c r="AH195" s="71">
        <v>1654468.1566503728</v>
      </c>
      <c r="AI195" s="71">
        <v>16652390.815469701</v>
      </c>
      <c r="AJ195" s="71">
        <v>29251716.270205203</v>
      </c>
      <c r="AK195" s="71">
        <v>0</v>
      </c>
      <c r="AL195" s="71">
        <v>0</v>
      </c>
      <c r="AM195" s="71">
        <v>1707321.0866508819</v>
      </c>
      <c r="AN195" s="71">
        <v>0</v>
      </c>
      <c r="AO195" s="71">
        <v>0</v>
      </c>
      <c r="AP195" s="71">
        <v>94449272.881871626</v>
      </c>
      <c r="AQ195" s="72"/>
      <c r="AR195" s="71">
        <v>277</v>
      </c>
      <c r="AS195" s="71">
        <v>469</v>
      </c>
      <c r="AT195" s="71">
        <v>0</v>
      </c>
      <c r="AU195" s="71">
        <v>0</v>
      </c>
      <c r="AV195" s="71">
        <v>0</v>
      </c>
      <c r="AW195" s="71">
        <v>1</v>
      </c>
      <c r="AX195" s="71"/>
      <c r="AY195" s="72"/>
      <c r="AZ195" s="71">
        <v>1502.6999999999998</v>
      </c>
      <c r="BA195" s="71">
        <v>106228.29999999987</v>
      </c>
      <c r="BB195" s="71">
        <v>0</v>
      </c>
      <c r="BC195" s="71">
        <v>0</v>
      </c>
      <c r="BD195" s="71">
        <v>0</v>
      </c>
      <c r="BE195" s="71">
        <v>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1966</v>
      </c>
      <c r="B196" s="70">
        <v>357</v>
      </c>
      <c r="C196" s="70">
        <v>20</v>
      </c>
      <c r="D196" s="70">
        <v>21</v>
      </c>
      <c r="E196" s="70">
        <v>2023</v>
      </c>
      <c r="F196" s="70" t="s">
        <v>1539</v>
      </c>
      <c r="G196" s="70" t="s">
        <v>1946</v>
      </c>
      <c r="H196" s="70" t="s">
        <v>1947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285</v>
      </c>
      <c r="AS196" s="71">
        <v>479</v>
      </c>
      <c r="AT196" s="71">
        <v>0</v>
      </c>
      <c r="AU196" s="71">
        <v>0</v>
      </c>
      <c r="AV196" s="71">
        <v>0</v>
      </c>
      <c r="AW196" s="71">
        <v>1</v>
      </c>
      <c r="AX196" s="71"/>
      <c r="AY196" s="72"/>
      <c r="AZ196" s="71">
        <v>1552.1000000000001</v>
      </c>
      <c r="BA196" s="71">
        <v>106678.49999999988</v>
      </c>
      <c r="BB196" s="71">
        <v>0</v>
      </c>
      <c r="BC196" s="71">
        <v>0</v>
      </c>
      <c r="BD196" s="71">
        <v>0</v>
      </c>
      <c r="BE196" s="71">
        <v>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1967</v>
      </c>
      <c r="B197" s="70">
        <v>357</v>
      </c>
      <c r="C197" s="70">
        <v>21</v>
      </c>
      <c r="D197" s="70">
        <v>21</v>
      </c>
      <c r="E197" s="70">
        <v>2024</v>
      </c>
      <c r="F197" s="70" t="s">
        <v>1554</v>
      </c>
      <c r="G197" s="1064" t="s">
        <v>1946</v>
      </c>
      <c r="H197" s="70" t="s">
        <v>1947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1968</v>
      </c>
      <c r="B198" s="70">
        <v>358</v>
      </c>
      <c r="C198" s="70">
        <v>1</v>
      </c>
      <c r="D198" s="70">
        <v>22</v>
      </c>
      <c r="E198" s="70">
        <v>1990</v>
      </c>
      <c r="F198" s="70" t="s">
        <v>787</v>
      </c>
      <c r="G198" s="1064" t="s">
        <v>1969</v>
      </c>
      <c r="H198" s="70" t="s">
        <v>1970</v>
      </c>
      <c r="I198" s="148"/>
      <c r="J198" s="71">
        <v>12.416482498303781</v>
      </c>
      <c r="K198" s="71">
        <v>3.2018732381037238</v>
      </c>
      <c r="L198" s="71">
        <v>9.6534370583695921</v>
      </c>
      <c r="M198" s="71">
        <v>15.1625618770637</v>
      </c>
      <c r="N198" s="71">
        <v>14.30884204669915</v>
      </c>
      <c r="O198" s="71">
        <v>14.701745882756571</v>
      </c>
      <c r="P198" s="71">
        <v>19.974375683445729</v>
      </c>
      <c r="Q198" s="71">
        <v>1.1602792884780699</v>
      </c>
      <c r="R198" s="71">
        <v>1.591525031286587</v>
      </c>
      <c r="S198" s="71">
        <v>1.143064390896068</v>
      </c>
      <c r="T198" s="72"/>
      <c r="U198" s="71">
        <v>1291108</v>
      </c>
      <c r="V198" s="71">
        <v>985</v>
      </c>
      <c r="W198" s="71">
        <v>109</v>
      </c>
      <c r="X198" s="71">
        <v>5229</v>
      </c>
      <c r="Y198" s="71">
        <v>4902</v>
      </c>
      <c r="Z198" s="71">
        <v>6047</v>
      </c>
      <c r="AA198" s="71">
        <v>4850</v>
      </c>
      <c r="AB198" s="71">
        <v>18839</v>
      </c>
      <c r="AC198" s="71">
        <v>275655</v>
      </c>
      <c r="AD198" s="71">
        <v>1.143064390896068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1971</v>
      </c>
      <c r="B199" s="70">
        <v>359</v>
      </c>
      <c r="C199" s="70">
        <v>2</v>
      </c>
      <c r="D199" s="70">
        <v>22</v>
      </c>
      <c r="E199" s="70">
        <v>2005</v>
      </c>
      <c r="F199" s="70" t="s">
        <v>789</v>
      </c>
      <c r="G199" s="70" t="s">
        <v>1969</v>
      </c>
      <c r="H199" s="70" t="s">
        <v>1970</v>
      </c>
      <c r="I199" s="148"/>
      <c r="J199" s="71">
        <v>5.7495876445913519</v>
      </c>
      <c r="K199" s="71">
        <v>1.842010904663639</v>
      </c>
      <c r="L199" s="71">
        <v>7.1194468130713089</v>
      </c>
      <c r="M199" s="71">
        <v>28.28463129357371</v>
      </c>
      <c r="N199" s="71">
        <v>24.127666371683219</v>
      </c>
      <c r="O199" s="71">
        <v>19.310200616762518</v>
      </c>
      <c r="P199" s="71">
        <v>19.672131643429871</v>
      </c>
      <c r="Q199" s="71">
        <v>1.02234014186809</v>
      </c>
      <c r="R199" s="71">
        <v>1.419334965152814</v>
      </c>
      <c r="S199" s="71">
        <v>1.401929521118144</v>
      </c>
      <c r="T199" s="72"/>
      <c r="U199" s="71">
        <v>622311</v>
      </c>
      <c r="V199" s="71">
        <v>702</v>
      </c>
      <c r="W199" s="71">
        <v>85</v>
      </c>
      <c r="X199" s="71">
        <v>4577</v>
      </c>
      <c r="Y199" s="71">
        <v>5324</v>
      </c>
      <c r="Z199" s="71">
        <v>9191</v>
      </c>
      <c r="AA199" s="71">
        <v>3912</v>
      </c>
      <c r="AB199" s="71">
        <v>17353</v>
      </c>
      <c r="AC199" s="71">
        <v>250980</v>
      </c>
      <c r="AD199" s="71">
        <v>1.401929521118144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1972</v>
      </c>
      <c r="B200" s="70">
        <v>360</v>
      </c>
      <c r="C200" s="70">
        <v>3</v>
      </c>
      <c r="D200" s="70">
        <v>22</v>
      </c>
      <c r="E200" s="70">
        <v>2006</v>
      </c>
      <c r="F200" s="70" t="s">
        <v>790</v>
      </c>
      <c r="G200" s="70" t="s">
        <v>1969</v>
      </c>
      <c r="H200" s="70" t="s">
        <v>1970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1973</v>
      </c>
      <c r="B201" s="70">
        <v>361</v>
      </c>
      <c r="C201" s="70">
        <v>4</v>
      </c>
      <c r="D201" s="70">
        <v>22</v>
      </c>
      <c r="E201" s="70">
        <v>2007</v>
      </c>
      <c r="F201" s="70" t="s">
        <v>791</v>
      </c>
      <c r="G201" s="70" t="s">
        <v>1969</v>
      </c>
      <c r="H201" s="70" t="s">
        <v>1970</v>
      </c>
      <c r="I201" s="148"/>
      <c r="J201" s="71">
        <v>4.8007125228057292</v>
      </c>
      <c r="K201" s="71">
        <v>1.493479689810181</v>
      </c>
      <c r="L201" s="71">
        <v>10.49184136235338</v>
      </c>
      <c r="M201" s="71">
        <v>23.72580090469425</v>
      </c>
      <c r="N201" s="71">
        <v>24.468580362466319</v>
      </c>
      <c r="O201" s="71">
        <v>18.30266693743491</v>
      </c>
      <c r="P201" s="71">
        <v>19.307681832676209</v>
      </c>
      <c r="Q201" s="71">
        <v>1.04004462064341</v>
      </c>
      <c r="R201" s="71">
        <v>1.2486876146770201</v>
      </c>
      <c r="S201" s="71">
        <v>1.5300989760797801</v>
      </c>
      <c r="T201" s="72"/>
      <c r="U201" s="71">
        <v>613107</v>
      </c>
      <c r="V201" s="71">
        <v>595</v>
      </c>
      <c r="W201" s="71">
        <v>157</v>
      </c>
      <c r="X201" s="71">
        <v>5170</v>
      </c>
      <c r="Y201" s="71">
        <v>5295</v>
      </c>
      <c r="Z201" s="71">
        <v>9056</v>
      </c>
      <c r="AA201" s="71">
        <v>3781</v>
      </c>
      <c r="AB201" s="71">
        <v>16720</v>
      </c>
      <c r="AC201" s="71">
        <v>227140</v>
      </c>
      <c r="AD201" s="71">
        <v>1.5300989760797801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1974</v>
      </c>
      <c r="B202" s="70">
        <v>362</v>
      </c>
      <c r="C202" s="70">
        <v>5</v>
      </c>
      <c r="D202" s="70">
        <v>22</v>
      </c>
      <c r="E202" s="70">
        <v>2008</v>
      </c>
      <c r="F202" s="70" t="s">
        <v>792</v>
      </c>
      <c r="G202" s="70" t="s">
        <v>1969</v>
      </c>
      <c r="H202" s="70" t="s">
        <v>1970</v>
      </c>
      <c r="I202" s="148"/>
      <c r="J202" s="71">
        <v>4.5826295521814044</v>
      </c>
      <c r="K202" s="71">
        <v>1.183200434832508</v>
      </c>
      <c r="L202" s="71">
        <v>10.249714152558999</v>
      </c>
      <c r="M202" s="71">
        <v>26.587311406903002</v>
      </c>
      <c r="N202" s="71">
        <v>23.395931267876879</v>
      </c>
      <c r="O202" s="71">
        <v>17.65081731504478</v>
      </c>
      <c r="P202" s="71">
        <v>18.923529463759522</v>
      </c>
      <c r="Q202" s="71">
        <v>1.00962916900536</v>
      </c>
      <c r="R202" s="71">
        <v>1.0839328422053389</v>
      </c>
      <c r="S202" s="71">
        <v>1.515082943958608</v>
      </c>
      <c r="T202" s="72"/>
      <c r="U202" s="71">
        <v>609894</v>
      </c>
      <c r="V202" s="71">
        <v>595</v>
      </c>
      <c r="W202" s="71">
        <v>157</v>
      </c>
      <c r="X202" s="71">
        <v>5170</v>
      </c>
      <c r="Y202" s="71">
        <v>5306</v>
      </c>
      <c r="Z202" s="71">
        <v>9040</v>
      </c>
      <c r="AA202" s="71">
        <v>3710</v>
      </c>
      <c r="AB202" s="71">
        <v>16498</v>
      </c>
      <c r="AC202" s="71">
        <v>204740</v>
      </c>
      <c r="AD202" s="71">
        <v>1.515082943958608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1975</v>
      </c>
      <c r="B203" s="70">
        <v>363</v>
      </c>
      <c r="C203" s="70">
        <v>6</v>
      </c>
      <c r="D203" s="70">
        <v>22</v>
      </c>
      <c r="E203" s="70">
        <v>2009</v>
      </c>
      <c r="F203" s="70" t="s">
        <v>176</v>
      </c>
      <c r="G203" s="70" t="s">
        <v>1969</v>
      </c>
      <c r="H203" s="70" t="s">
        <v>1970</v>
      </c>
      <c r="I203" s="148"/>
      <c r="J203" s="71">
        <v>4.4813744497490609</v>
      </c>
      <c r="K203" s="71">
        <v>1.048898666074529</v>
      </c>
      <c r="L203" s="71">
        <v>8.3871640481003826</v>
      </c>
      <c r="M203" s="71">
        <v>27.27393997058288</v>
      </c>
      <c r="N203" s="71">
        <v>21.328705203343301</v>
      </c>
      <c r="O203" s="71">
        <v>18.020889923244621</v>
      </c>
      <c r="P203" s="71">
        <v>18.194489088623801</v>
      </c>
      <c r="Q203" s="71">
        <v>0.94861461517850498</v>
      </c>
      <c r="R203" s="71">
        <v>1.28361258720996</v>
      </c>
      <c r="S203" s="71">
        <v>1.727585810616113</v>
      </c>
      <c r="T203" s="72"/>
      <c r="U203" s="71">
        <v>516283</v>
      </c>
      <c r="V203" s="71">
        <v>538</v>
      </c>
      <c r="W203" s="71">
        <v>177</v>
      </c>
      <c r="X203" s="71">
        <v>5254</v>
      </c>
      <c r="Y203" s="71">
        <v>5284</v>
      </c>
      <c r="Z203" s="71">
        <v>9110</v>
      </c>
      <c r="AA203" s="71">
        <v>3662</v>
      </c>
      <c r="AB203" s="71">
        <v>16272</v>
      </c>
      <c r="AC203" s="71">
        <v>236536</v>
      </c>
      <c r="AD203" s="71">
        <v>1.727585810616113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3.87</v>
      </c>
      <c r="BK203" s="71">
        <v>0</v>
      </c>
      <c r="BL203" s="71">
        <v>9.1900000000000013</v>
      </c>
      <c r="BM203" s="71">
        <v>0</v>
      </c>
      <c r="BN203" s="72"/>
      <c r="BO203" s="71">
        <v>0</v>
      </c>
      <c r="BP203" s="71">
        <v>0</v>
      </c>
      <c r="BQ203" s="71">
        <v>1</v>
      </c>
      <c r="BR203" s="71">
        <v>0</v>
      </c>
      <c r="BS203" s="71">
        <v>2</v>
      </c>
      <c r="BT203" s="71">
        <v>0</v>
      </c>
      <c r="BU203"/>
      <c r="BV203" s="70">
        <v>13.06</v>
      </c>
      <c r="BW203" s="70">
        <v>0</v>
      </c>
      <c r="BX203" s="70">
        <v>0</v>
      </c>
      <c r="BY203" s="70">
        <v>0</v>
      </c>
      <c r="BZ203" s="70">
        <v>0</v>
      </c>
      <c r="CA203" s="70">
        <v>0</v>
      </c>
      <c r="CB203" s="70">
        <v>0</v>
      </c>
      <c r="CC203" s="70">
        <v>0</v>
      </c>
      <c r="CD203" s="70">
        <v>0</v>
      </c>
    </row>
    <row r="204" spans="1:82">
      <c r="A204" s="70" t="s">
        <v>1976</v>
      </c>
      <c r="B204" s="70">
        <v>364</v>
      </c>
      <c r="C204" s="70">
        <v>7</v>
      </c>
      <c r="D204" s="70">
        <v>22</v>
      </c>
      <c r="E204" s="70">
        <v>2010</v>
      </c>
      <c r="F204" s="70" t="s">
        <v>177</v>
      </c>
      <c r="G204" s="70" t="s">
        <v>1969</v>
      </c>
      <c r="H204" s="70" t="s">
        <v>1970</v>
      </c>
      <c r="I204" s="148"/>
      <c r="J204" s="71">
        <v>4.5933843497123394</v>
      </c>
      <c r="K204" s="71">
        <v>1.069096888198285</v>
      </c>
      <c r="L204" s="71">
        <v>7.9404396642323238</v>
      </c>
      <c r="M204" s="71">
        <v>26.599458564408661</v>
      </c>
      <c r="N204" s="71">
        <v>21.503277365233149</v>
      </c>
      <c r="O204" s="71">
        <v>17.902095884238062</v>
      </c>
      <c r="P204" s="71">
        <v>18.252853637696091</v>
      </c>
      <c r="Q204" s="71">
        <v>0.977377992019689</v>
      </c>
      <c r="R204" s="71">
        <v>1.3127520049690229</v>
      </c>
      <c r="S204" s="71">
        <v>1.838985701614785</v>
      </c>
      <c r="T204" s="72"/>
      <c r="U204" s="71">
        <v>566125</v>
      </c>
      <c r="V204" s="71">
        <v>538</v>
      </c>
      <c r="W204" s="71">
        <v>177</v>
      </c>
      <c r="X204" s="71">
        <v>5254</v>
      </c>
      <c r="Y204" s="71">
        <v>5318</v>
      </c>
      <c r="Z204" s="71">
        <v>9092</v>
      </c>
      <c r="AA204" s="71">
        <v>3582</v>
      </c>
      <c r="AB204" s="71">
        <v>16065</v>
      </c>
      <c r="AC204" s="71">
        <v>229244</v>
      </c>
      <c r="AD204" s="71">
        <v>1.838985701614785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4.78</v>
      </c>
      <c r="BK204" s="71">
        <v>0</v>
      </c>
      <c r="BL204" s="71">
        <v>9.1539999999999999</v>
      </c>
      <c r="BM204" s="71">
        <v>0</v>
      </c>
      <c r="BN204" s="72"/>
      <c r="BO204" s="71">
        <v>0</v>
      </c>
      <c r="BP204" s="71">
        <v>0</v>
      </c>
      <c r="BQ204" s="71">
        <v>1</v>
      </c>
      <c r="BR204" s="71">
        <v>0</v>
      </c>
      <c r="BS204" s="71">
        <v>2</v>
      </c>
      <c r="BT204" s="71">
        <v>0</v>
      </c>
      <c r="BU204"/>
      <c r="BV204" s="70">
        <v>13.933999999999999</v>
      </c>
      <c r="BW204" s="70">
        <v>0</v>
      </c>
      <c r="BX204" s="70">
        <v>0</v>
      </c>
      <c r="BY204" s="70">
        <v>0</v>
      </c>
      <c r="BZ204" s="70">
        <v>0</v>
      </c>
      <c r="CA204" s="70">
        <v>0</v>
      </c>
      <c r="CB204" s="70">
        <v>0</v>
      </c>
      <c r="CC204" s="70">
        <v>0</v>
      </c>
      <c r="CD204" s="70">
        <v>0</v>
      </c>
    </row>
    <row r="205" spans="1:82">
      <c r="A205" s="70" t="s">
        <v>1977</v>
      </c>
      <c r="B205" s="70">
        <v>365</v>
      </c>
      <c r="C205" s="70">
        <v>8</v>
      </c>
      <c r="D205" s="70">
        <v>22</v>
      </c>
      <c r="E205" s="70">
        <v>2011</v>
      </c>
      <c r="F205" s="70" t="s">
        <v>178</v>
      </c>
      <c r="G205" s="70" t="s">
        <v>1969</v>
      </c>
      <c r="H205" s="70" t="s">
        <v>1970</v>
      </c>
      <c r="I205" s="148"/>
      <c r="J205" s="71">
        <v>8.4426731280880016</v>
      </c>
      <c r="K205" s="71">
        <v>1.4360796560200051</v>
      </c>
      <c r="L205" s="71">
        <v>7.4127956279507696</v>
      </c>
      <c r="M205" s="71">
        <v>30.956536011179718</v>
      </c>
      <c r="N205" s="71">
        <v>25.406160889849751</v>
      </c>
      <c r="O205" s="71">
        <v>17.577329266711839</v>
      </c>
      <c r="P205" s="71">
        <v>17.576921886062205</v>
      </c>
      <c r="Q205" s="71">
        <v>1.11602549580337</v>
      </c>
      <c r="R205" s="71">
        <v>1.088036422538309</v>
      </c>
      <c r="S205" s="71">
        <v>1.859877561280376</v>
      </c>
      <c r="T205" s="72"/>
      <c r="U205" s="71">
        <v>858042</v>
      </c>
      <c r="V205" s="71">
        <v>538</v>
      </c>
      <c r="W205" s="71">
        <v>177</v>
      </c>
      <c r="X205" s="71">
        <v>5254</v>
      </c>
      <c r="Y205" s="71">
        <v>5368</v>
      </c>
      <c r="Z205" s="71">
        <v>9121</v>
      </c>
      <c r="AA205" s="71">
        <v>3552</v>
      </c>
      <c r="AB205" s="71">
        <v>15903</v>
      </c>
      <c r="AC205" s="71">
        <v>189688</v>
      </c>
      <c r="AD205" s="71">
        <v>1.859877561280376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4.444</v>
      </c>
      <c r="BK205" s="71">
        <v>0</v>
      </c>
      <c r="BL205" s="71">
        <v>6.9449999999999994</v>
      </c>
      <c r="BM205" s="71">
        <v>0</v>
      </c>
      <c r="BN205" s="72"/>
      <c r="BO205" s="71">
        <v>0</v>
      </c>
      <c r="BP205" s="71">
        <v>0</v>
      </c>
      <c r="BQ205" s="71">
        <v>1</v>
      </c>
      <c r="BR205" s="71">
        <v>0</v>
      </c>
      <c r="BS205" s="71">
        <v>2</v>
      </c>
      <c r="BT205" s="71">
        <v>0</v>
      </c>
      <c r="BU205"/>
      <c r="BV205" s="70">
        <v>11.388999999999999</v>
      </c>
      <c r="BW205" s="70">
        <v>0</v>
      </c>
      <c r="BX205" s="70">
        <v>0</v>
      </c>
      <c r="BY205" s="70">
        <v>0</v>
      </c>
      <c r="BZ205" s="70">
        <v>0</v>
      </c>
      <c r="CA205" s="70">
        <v>0</v>
      </c>
      <c r="CB205" s="70">
        <v>0</v>
      </c>
      <c r="CC205" s="70">
        <v>0</v>
      </c>
      <c r="CD205" s="70">
        <v>0</v>
      </c>
    </row>
    <row r="206" spans="1:82">
      <c r="A206" s="70" t="s">
        <v>1978</v>
      </c>
      <c r="B206" s="70">
        <v>366</v>
      </c>
      <c r="C206" s="70">
        <v>9</v>
      </c>
      <c r="D206" s="70">
        <v>22</v>
      </c>
      <c r="E206" s="70">
        <v>2012</v>
      </c>
      <c r="F206" s="70" t="s">
        <v>179</v>
      </c>
      <c r="G206" s="70" t="s">
        <v>1969</v>
      </c>
      <c r="H206" s="70" t="s">
        <v>1970</v>
      </c>
      <c r="I206" s="148"/>
      <c r="J206" s="71">
        <v>7.1197849115433707</v>
      </c>
      <c r="K206" s="71">
        <v>1.348148714083268</v>
      </c>
      <c r="L206" s="71">
        <v>7.434934859469938</v>
      </c>
      <c r="M206" s="71">
        <v>34.829844899526528</v>
      </c>
      <c r="N206" s="71">
        <v>27.2964880360616</v>
      </c>
      <c r="O206" s="71">
        <v>17.651238414868423</v>
      </c>
      <c r="P206" s="71">
        <v>17.597300066455755</v>
      </c>
      <c r="Q206" s="71">
        <v>1.2009498301267501</v>
      </c>
      <c r="R206" s="71">
        <v>1.2054582700506671</v>
      </c>
      <c r="S206" s="71">
        <v>2.0363410864134801</v>
      </c>
      <c r="T206" s="72"/>
      <c r="U206" s="71">
        <v>663605</v>
      </c>
      <c r="V206" s="71">
        <v>538</v>
      </c>
      <c r="W206" s="71">
        <v>177</v>
      </c>
      <c r="X206" s="71">
        <v>5254</v>
      </c>
      <c r="Y206" s="71">
        <v>5424</v>
      </c>
      <c r="Z206" s="71">
        <v>9232</v>
      </c>
      <c r="AA206" s="71">
        <v>3536</v>
      </c>
      <c r="AB206" s="71">
        <v>15751</v>
      </c>
      <c r="AC206" s="71">
        <v>204716</v>
      </c>
      <c r="AD206" s="71">
        <v>2.0363410864134801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5.4180000000000001</v>
      </c>
      <c r="BK206" s="71">
        <v>0</v>
      </c>
      <c r="BL206" s="71">
        <v>8.6850000000000005</v>
      </c>
      <c r="BM206" s="71">
        <v>0</v>
      </c>
      <c r="BN206" s="72"/>
      <c r="BO206" s="71">
        <v>0</v>
      </c>
      <c r="BP206" s="71">
        <v>0</v>
      </c>
      <c r="BQ206" s="71">
        <v>1</v>
      </c>
      <c r="BR206" s="71">
        <v>0</v>
      </c>
      <c r="BS206" s="71">
        <v>2</v>
      </c>
      <c r="BT206" s="71">
        <v>0</v>
      </c>
      <c r="BU206"/>
      <c r="BV206" s="70">
        <v>14.103</v>
      </c>
      <c r="BW206" s="70">
        <v>0</v>
      </c>
      <c r="BX206" s="70">
        <v>0</v>
      </c>
      <c r="BY206" s="70">
        <v>0</v>
      </c>
      <c r="BZ206" s="70">
        <v>0</v>
      </c>
      <c r="CA206" s="70">
        <v>0</v>
      </c>
      <c r="CB206" s="70">
        <v>0</v>
      </c>
      <c r="CC206" s="70">
        <v>0</v>
      </c>
      <c r="CD206" s="70">
        <v>0</v>
      </c>
    </row>
    <row r="207" spans="1:82">
      <c r="A207" s="70" t="s">
        <v>1979</v>
      </c>
      <c r="B207" s="70">
        <v>367</v>
      </c>
      <c r="C207" s="70">
        <v>10</v>
      </c>
      <c r="D207" s="70">
        <v>22</v>
      </c>
      <c r="E207" s="70">
        <v>2013</v>
      </c>
      <c r="F207" s="70" t="s">
        <v>180</v>
      </c>
      <c r="G207" s="70" t="s">
        <v>1969</v>
      </c>
      <c r="H207" s="70" t="s">
        <v>1970</v>
      </c>
      <c r="I207" s="148"/>
      <c r="J207" s="71">
        <v>5.660489757679219</v>
      </c>
      <c r="K207" s="71">
        <v>1.144543765167793</v>
      </c>
      <c r="L207" s="71">
        <v>5.3936524486651818</v>
      </c>
      <c r="M207" s="71">
        <v>30.060353669339388</v>
      </c>
      <c r="N207" s="71">
        <v>26.803908838201799</v>
      </c>
      <c r="O207" s="71">
        <v>17.041415656363668</v>
      </c>
      <c r="P207" s="71">
        <v>17.698574368160813</v>
      </c>
      <c r="Q207" s="71">
        <v>1.2105267330449201</v>
      </c>
      <c r="R207" s="71">
        <v>1.4319141498793839</v>
      </c>
      <c r="S207" s="71">
        <v>1.8154061440061871</v>
      </c>
      <c r="T207" s="72"/>
      <c r="U207" s="71">
        <v>580054</v>
      </c>
      <c r="V207" s="71">
        <v>538</v>
      </c>
      <c r="W207" s="71">
        <v>177</v>
      </c>
      <c r="X207" s="71">
        <v>5254</v>
      </c>
      <c r="Y207" s="71">
        <v>5415</v>
      </c>
      <c r="Z207" s="71">
        <v>9311</v>
      </c>
      <c r="AA207" s="71">
        <v>3543</v>
      </c>
      <c r="AB207" s="71">
        <v>15649</v>
      </c>
      <c r="AC207" s="71">
        <v>237371</v>
      </c>
      <c r="AD207" s="71">
        <v>1.8154061440061871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5.968</v>
      </c>
      <c r="BK207" s="71">
        <v>0</v>
      </c>
      <c r="BL207" s="71">
        <v>9.4380000000000006</v>
      </c>
      <c r="BM207" s="71">
        <v>0</v>
      </c>
      <c r="BN207" s="72"/>
      <c r="BO207" s="71">
        <v>0</v>
      </c>
      <c r="BP207" s="71">
        <v>0</v>
      </c>
      <c r="BQ207" s="71">
        <v>1</v>
      </c>
      <c r="BR207" s="71">
        <v>0</v>
      </c>
      <c r="BS207" s="71">
        <v>2</v>
      </c>
      <c r="BT207" s="71">
        <v>0</v>
      </c>
      <c r="BU207"/>
      <c r="BV207" s="70">
        <v>15.406000000000001</v>
      </c>
      <c r="BW207" s="70">
        <v>0</v>
      </c>
      <c r="BX207" s="70">
        <v>0</v>
      </c>
      <c r="BY207" s="70">
        <v>0</v>
      </c>
      <c r="BZ207" s="70">
        <v>0</v>
      </c>
      <c r="CA207" s="70">
        <v>0</v>
      </c>
      <c r="CB207" s="70">
        <v>0</v>
      </c>
      <c r="CC207" s="70">
        <v>0</v>
      </c>
      <c r="CD207" s="70">
        <v>0</v>
      </c>
    </row>
    <row r="208" spans="1:82">
      <c r="A208" s="70" t="s">
        <v>1980</v>
      </c>
      <c r="B208" s="70">
        <v>368</v>
      </c>
      <c r="C208" s="70">
        <v>11</v>
      </c>
      <c r="D208" s="70">
        <v>22</v>
      </c>
      <c r="E208" s="70">
        <v>2014</v>
      </c>
      <c r="F208" s="70" t="s">
        <v>181</v>
      </c>
      <c r="G208" s="70" t="s">
        <v>1969</v>
      </c>
      <c r="H208" s="70" t="s">
        <v>1970</v>
      </c>
      <c r="I208" s="148"/>
      <c r="J208" s="71">
        <v>6.0693025289059932</v>
      </c>
      <c r="K208" s="71">
        <v>1.2501886587234989</v>
      </c>
      <c r="L208" s="71">
        <v>5.9204742510511519</v>
      </c>
      <c r="M208" s="71">
        <v>29.375093849770899</v>
      </c>
      <c r="N208" s="71">
        <v>26.08730292415018</v>
      </c>
      <c r="O208" s="71">
        <v>16.284526403602801</v>
      </c>
      <c r="P208" s="71">
        <v>17.845803474284697</v>
      </c>
      <c r="Q208" s="71">
        <v>1.1467332495931499</v>
      </c>
      <c r="R208" s="71">
        <v>1.296434150780724</v>
      </c>
      <c r="S208" s="71">
        <v>1.8623889083106691</v>
      </c>
      <c r="T208" s="72"/>
      <c r="U208" s="71">
        <v>668915</v>
      </c>
      <c r="V208" s="71">
        <v>541</v>
      </c>
      <c r="W208" s="71">
        <v>129</v>
      </c>
      <c r="X208" s="71">
        <v>4592</v>
      </c>
      <c r="Y208" s="71">
        <v>5396</v>
      </c>
      <c r="Z208" s="71">
        <v>9371</v>
      </c>
      <c r="AA208" s="71">
        <v>3554</v>
      </c>
      <c r="AB208" s="71">
        <v>15451</v>
      </c>
      <c r="AC208" s="71">
        <v>215588</v>
      </c>
      <c r="AD208" s="71">
        <v>1.8623889083106691</v>
      </c>
      <c r="AE208" s="72"/>
      <c r="AF208" s="71"/>
      <c r="AG208" s="71"/>
      <c r="AH208" s="71"/>
      <c r="AI208" s="71"/>
      <c r="AJ208" s="71"/>
      <c r="AK208" s="71"/>
      <c r="AL208" s="71"/>
      <c r="AM208" s="71"/>
      <c r="AN208" s="71"/>
      <c r="AO208" s="71"/>
      <c r="AP208" s="71"/>
      <c r="AQ208" s="72"/>
      <c r="AR208" s="71">
        <v>149</v>
      </c>
      <c r="AS208" s="71">
        <v>23</v>
      </c>
      <c r="AT208" s="71">
        <v>0</v>
      </c>
      <c r="AU208" s="71">
        <v>1</v>
      </c>
      <c r="AV208" s="71">
        <v>0</v>
      </c>
      <c r="AW208" s="71">
        <v>0</v>
      </c>
      <c r="AX208" s="71"/>
      <c r="AY208" s="72"/>
      <c r="AZ208" s="71">
        <v>724.2</v>
      </c>
      <c r="BA208" s="71">
        <v>537.4</v>
      </c>
      <c r="BB208" s="71">
        <v>0</v>
      </c>
      <c r="BC208" s="71">
        <v>990</v>
      </c>
      <c r="BD208" s="71">
        <v>0</v>
      </c>
      <c r="BE208" s="71">
        <v>0</v>
      </c>
      <c r="BF208" s="71"/>
      <c r="BG208" s="72"/>
      <c r="BH208" s="71">
        <v>0</v>
      </c>
      <c r="BI208" s="71">
        <v>0</v>
      </c>
      <c r="BJ208" s="71">
        <v>5.8029999999999999</v>
      </c>
      <c r="BK208" s="71">
        <v>0</v>
      </c>
      <c r="BL208" s="71">
        <v>5.6390000000000002</v>
      </c>
      <c r="BM208" s="71">
        <v>0</v>
      </c>
      <c r="BN208" s="72"/>
      <c r="BO208" s="71">
        <v>0</v>
      </c>
      <c r="BP208" s="71">
        <v>0</v>
      </c>
      <c r="BQ208" s="71">
        <v>1</v>
      </c>
      <c r="BR208" s="71">
        <v>0</v>
      </c>
      <c r="BS208" s="71">
        <v>1</v>
      </c>
      <c r="BT208" s="71">
        <v>0</v>
      </c>
      <c r="BU208"/>
      <c r="BV208" s="70">
        <v>11.442</v>
      </c>
      <c r="BW208" s="70">
        <v>0</v>
      </c>
      <c r="BX208" s="70">
        <v>0</v>
      </c>
      <c r="BY208" s="70">
        <v>0</v>
      </c>
      <c r="BZ208" s="70">
        <v>0</v>
      </c>
      <c r="CA208" s="70">
        <v>0</v>
      </c>
      <c r="CB208" s="70">
        <v>0</v>
      </c>
      <c r="CC208" s="70">
        <v>0</v>
      </c>
      <c r="CD208" s="70">
        <v>0</v>
      </c>
    </row>
    <row r="209" spans="1:82">
      <c r="A209" s="70" t="s">
        <v>1981</v>
      </c>
      <c r="B209" s="70">
        <v>369</v>
      </c>
      <c r="C209" s="70">
        <v>12</v>
      </c>
      <c r="D209" s="70">
        <v>22</v>
      </c>
      <c r="E209" s="70">
        <v>2015</v>
      </c>
      <c r="F209" s="70" t="s">
        <v>182</v>
      </c>
      <c r="G209" s="70" t="s">
        <v>1969</v>
      </c>
      <c r="H209" s="70" t="s">
        <v>1970</v>
      </c>
      <c r="I209" s="148"/>
      <c r="J209" s="71">
        <v>4.9065254043210871</v>
      </c>
      <c r="K209" s="71">
        <v>1.2634502837227</v>
      </c>
      <c r="L209" s="71">
        <v>6.0223522158158209</v>
      </c>
      <c r="M209" s="71">
        <v>28.899178364515731</v>
      </c>
      <c r="N209" s="71">
        <v>23.429345607449189</v>
      </c>
      <c r="O209" s="71">
        <v>16.282485548839986</v>
      </c>
      <c r="P209" s="71">
        <v>17.724219704416239</v>
      </c>
      <c r="Q209" s="71">
        <v>1.1034699268597901</v>
      </c>
      <c r="R209" s="71">
        <v>1.1467020214690444</v>
      </c>
      <c r="S209" s="71">
        <v>1.8950063759678391</v>
      </c>
      <c r="T209" s="72"/>
      <c r="U209" s="71">
        <v>598740</v>
      </c>
      <c r="V209" s="71">
        <v>541</v>
      </c>
      <c r="W209" s="71">
        <v>129</v>
      </c>
      <c r="X209" s="71">
        <v>4592</v>
      </c>
      <c r="Y209" s="71">
        <v>5405</v>
      </c>
      <c r="Z209" s="71">
        <v>9460</v>
      </c>
      <c r="AA209" s="71">
        <v>3527</v>
      </c>
      <c r="AB209" s="71">
        <v>15188</v>
      </c>
      <c r="AC209" s="71">
        <v>196010</v>
      </c>
      <c r="AD209" s="71">
        <v>1.8950063759678391</v>
      </c>
      <c r="AE209" s="72"/>
      <c r="AF209" s="71">
        <v>5219022.9627463846</v>
      </c>
      <c r="AG209" s="71">
        <v>929085.55772393674</v>
      </c>
      <c r="AH209" s="71">
        <v>1047490.382419246</v>
      </c>
      <c r="AI209" s="71">
        <v>32355783.99994823</v>
      </c>
      <c r="AJ209" s="71">
        <v>31180677.177033059</v>
      </c>
      <c r="AK209" s="71">
        <v>0</v>
      </c>
      <c r="AL209" s="71">
        <v>0</v>
      </c>
      <c r="AM209" s="71">
        <v>2081451.6887362259</v>
      </c>
      <c r="AN209" s="71">
        <v>0</v>
      </c>
      <c r="AO209" s="71">
        <v>0</v>
      </c>
      <c r="AP209" s="71">
        <v>72813511.76860708</v>
      </c>
      <c r="AQ209" s="72"/>
      <c r="AR209" s="71">
        <v>162</v>
      </c>
      <c r="AS209" s="71">
        <v>35</v>
      </c>
      <c r="AT209" s="71">
        <v>0</v>
      </c>
      <c r="AU209" s="71">
        <v>2</v>
      </c>
      <c r="AV209" s="71">
        <v>0</v>
      </c>
      <c r="AW209" s="71">
        <v>0</v>
      </c>
      <c r="AX209" s="71"/>
      <c r="AY209" s="72"/>
      <c r="AZ209" s="71">
        <v>783.3</v>
      </c>
      <c r="BA209" s="71">
        <v>3657.3</v>
      </c>
      <c r="BB209" s="71">
        <v>0</v>
      </c>
      <c r="BC209" s="71">
        <v>1150</v>
      </c>
      <c r="BD209" s="71">
        <v>0</v>
      </c>
      <c r="BE209" s="71">
        <v>0</v>
      </c>
      <c r="BF209" s="71"/>
      <c r="BG209" s="72"/>
      <c r="BH209" s="71">
        <v>0</v>
      </c>
      <c r="BI209" s="71">
        <v>0</v>
      </c>
      <c r="BJ209" s="71">
        <v>5.5149999999999997</v>
      </c>
      <c r="BK209" s="71">
        <v>0</v>
      </c>
      <c r="BL209" s="71">
        <v>5.7869999999999999</v>
      </c>
      <c r="BM209" s="71">
        <v>0</v>
      </c>
      <c r="BN209" s="72"/>
      <c r="BO209" s="71">
        <v>0</v>
      </c>
      <c r="BP209" s="71">
        <v>0</v>
      </c>
      <c r="BQ209" s="71">
        <v>1</v>
      </c>
      <c r="BR209" s="71">
        <v>0</v>
      </c>
      <c r="BS209" s="71">
        <v>1</v>
      </c>
      <c r="BT209" s="71">
        <v>0</v>
      </c>
      <c r="BU209"/>
      <c r="BV209" s="70">
        <v>11.302</v>
      </c>
      <c r="BW209" s="70">
        <v>0</v>
      </c>
      <c r="BX209" s="70">
        <v>0</v>
      </c>
      <c r="BY209" s="70">
        <v>0</v>
      </c>
      <c r="BZ209" s="70">
        <v>0</v>
      </c>
      <c r="CA209" s="70">
        <v>0</v>
      </c>
      <c r="CB209" s="70">
        <v>0</v>
      </c>
      <c r="CC209" s="70">
        <v>0</v>
      </c>
      <c r="CD209" s="70">
        <v>0</v>
      </c>
    </row>
    <row r="210" spans="1:82">
      <c r="A210" s="70" t="s">
        <v>1982</v>
      </c>
      <c r="B210" s="70">
        <v>370</v>
      </c>
      <c r="C210" s="70">
        <v>13</v>
      </c>
      <c r="D210" s="70">
        <v>22</v>
      </c>
      <c r="E210" s="70">
        <v>2016</v>
      </c>
      <c r="F210" s="70" t="s">
        <v>155</v>
      </c>
      <c r="G210" s="70" t="s">
        <v>1969</v>
      </c>
      <c r="H210" s="70" t="s">
        <v>1970</v>
      </c>
      <c r="I210" s="148"/>
      <c r="J210" s="71">
        <v>5.4905642175738976</v>
      </c>
      <c r="K210" s="71">
        <v>1.2978512988914028</v>
      </c>
      <c r="L210" s="71">
        <v>6.6028679457313126</v>
      </c>
      <c r="M210" s="71">
        <v>21.11300048070861</v>
      </c>
      <c r="N210" s="71">
        <v>21.843176800210763</v>
      </c>
      <c r="O210" s="71">
        <v>16.006546074325673</v>
      </c>
      <c r="P210" s="71">
        <v>18.205631086925511</v>
      </c>
      <c r="Q210" s="71">
        <v>1.052064054845204</v>
      </c>
      <c r="R210" s="71">
        <v>1.2406076873025602</v>
      </c>
      <c r="S210" s="71">
        <v>2.0555306379664398</v>
      </c>
      <c r="T210" s="72"/>
      <c r="U210" s="71">
        <v>660236</v>
      </c>
      <c r="V210" s="71">
        <v>541</v>
      </c>
      <c r="W210" s="71">
        <v>129</v>
      </c>
      <c r="X210" s="71">
        <v>4592</v>
      </c>
      <c r="Y210" s="71">
        <v>5416</v>
      </c>
      <c r="Z210" s="71">
        <v>9414</v>
      </c>
      <c r="AA210" s="71">
        <v>3747</v>
      </c>
      <c r="AB210" s="71">
        <v>14895</v>
      </c>
      <c r="AC210" s="71">
        <v>211883.58109426059</v>
      </c>
      <c r="AD210" s="71">
        <v>2.0555306379664402</v>
      </c>
      <c r="AE210" s="72"/>
      <c r="AF210" s="71">
        <v>6097368.3760997877</v>
      </c>
      <c r="AG210" s="71">
        <v>915823.92237392638</v>
      </c>
      <c r="AH210" s="71">
        <v>921592.81705924124</v>
      </c>
      <c r="AI210" s="71">
        <v>28819963.859896719</v>
      </c>
      <c r="AJ210" s="71">
        <v>27845809.768178031</v>
      </c>
      <c r="AK210" s="71">
        <v>0</v>
      </c>
      <c r="AL210" s="71">
        <v>0</v>
      </c>
      <c r="AM210" s="71">
        <v>2042883.155511807</v>
      </c>
      <c r="AN210" s="71">
        <v>0</v>
      </c>
      <c r="AO210" s="71">
        <v>0</v>
      </c>
      <c r="AP210" s="71">
        <v>66643441.899119511</v>
      </c>
      <c r="AQ210" s="72"/>
      <c r="AR210" s="71">
        <v>175</v>
      </c>
      <c r="AS210" s="71">
        <v>42</v>
      </c>
      <c r="AT210" s="71">
        <v>0</v>
      </c>
      <c r="AU210" s="71">
        <v>2</v>
      </c>
      <c r="AV210" s="71">
        <v>0</v>
      </c>
      <c r="AW210" s="71">
        <v>0</v>
      </c>
      <c r="AX210" s="71"/>
      <c r="AY210" s="72"/>
      <c r="AZ210" s="71">
        <v>856.4</v>
      </c>
      <c r="BA210" s="71">
        <v>10215.6</v>
      </c>
      <c r="BB210" s="71">
        <v>0</v>
      </c>
      <c r="BC210" s="71">
        <v>1150</v>
      </c>
      <c r="BD210" s="71">
        <v>0</v>
      </c>
      <c r="BE210" s="71">
        <v>0</v>
      </c>
      <c r="BF210" s="71"/>
      <c r="BG210" s="72"/>
      <c r="BH210" s="71">
        <v>0</v>
      </c>
      <c r="BI210" s="71">
        <v>0</v>
      </c>
      <c r="BJ210" s="71">
        <v>5.4939999999999998</v>
      </c>
      <c r="BK210" s="71">
        <v>0</v>
      </c>
      <c r="BL210" s="71">
        <v>5.9569999999999999</v>
      </c>
      <c r="BM210" s="71">
        <v>0</v>
      </c>
      <c r="BN210" s="72"/>
      <c r="BO210" s="71">
        <v>0</v>
      </c>
      <c r="BP210" s="71">
        <v>0</v>
      </c>
      <c r="BQ210" s="71">
        <v>1</v>
      </c>
      <c r="BR210" s="71">
        <v>0</v>
      </c>
      <c r="BS210" s="71">
        <v>1</v>
      </c>
      <c r="BT210" s="71">
        <v>0</v>
      </c>
      <c r="BU210"/>
      <c r="BV210" s="70">
        <v>11.451000000000001</v>
      </c>
      <c r="BW210" s="70">
        <v>0</v>
      </c>
      <c r="BX210" s="70">
        <v>0</v>
      </c>
      <c r="BY210" s="70">
        <v>0</v>
      </c>
      <c r="BZ210" s="70">
        <v>0</v>
      </c>
      <c r="CA210" s="70">
        <v>0</v>
      </c>
      <c r="CB210" s="70">
        <v>0</v>
      </c>
      <c r="CC210" s="70">
        <v>0</v>
      </c>
      <c r="CD210" s="70">
        <v>0</v>
      </c>
    </row>
    <row r="211" spans="1:82">
      <c r="A211" s="70" t="s">
        <v>1983</v>
      </c>
      <c r="B211" s="70">
        <v>371</v>
      </c>
      <c r="C211" s="70">
        <v>14</v>
      </c>
      <c r="D211" s="70">
        <v>22</v>
      </c>
      <c r="E211" s="70">
        <v>2017</v>
      </c>
      <c r="F211" s="70" t="s">
        <v>156</v>
      </c>
      <c r="G211" s="70" t="s">
        <v>1969</v>
      </c>
      <c r="H211" s="70" t="s">
        <v>1970</v>
      </c>
      <c r="I211" s="148"/>
      <c r="J211" s="71">
        <v>5.427671310508706</v>
      </c>
      <c r="K211" s="71">
        <v>1.334009886155983</v>
      </c>
      <c r="L211" s="71">
        <v>6.8407767734243921</v>
      </c>
      <c r="M211" s="71">
        <v>19.569269738278859</v>
      </c>
      <c r="N211" s="71">
        <v>23.200783411410736</v>
      </c>
      <c r="O211" s="71">
        <v>15.723614270996558</v>
      </c>
      <c r="P211" s="71">
        <v>17.993746041673855</v>
      </c>
      <c r="Q211" s="71">
        <v>1.0000204621696001</v>
      </c>
      <c r="R211" s="71">
        <v>0.70318469993148569</v>
      </c>
      <c r="S211" s="71">
        <v>1.9608681378066626</v>
      </c>
      <c r="T211" s="72"/>
      <c r="U211" s="71">
        <v>690011</v>
      </c>
      <c r="V211" s="71">
        <v>541</v>
      </c>
      <c r="W211" s="71">
        <v>129</v>
      </c>
      <c r="X211" s="71">
        <v>4592</v>
      </c>
      <c r="Y211" s="71">
        <v>5421</v>
      </c>
      <c r="Z211" s="71">
        <v>9401</v>
      </c>
      <c r="AA211" s="71">
        <v>3727</v>
      </c>
      <c r="AB211" s="71">
        <v>14641</v>
      </c>
      <c r="AC211" s="71">
        <v>122480</v>
      </c>
      <c r="AD211" s="71">
        <v>1.960868137806663</v>
      </c>
      <c r="AE211" s="72"/>
      <c r="AF211" s="71">
        <v>6160013.4305794286</v>
      </c>
      <c r="AG211" s="71">
        <v>959341.66895006376</v>
      </c>
      <c r="AH211" s="71">
        <v>1290558.33753843</v>
      </c>
      <c r="AI211" s="71">
        <v>28270817.11846593</v>
      </c>
      <c r="AJ211" s="71">
        <v>30666326.2144408</v>
      </c>
      <c r="AK211" s="71">
        <v>0</v>
      </c>
      <c r="AL211" s="71">
        <v>0</v>
      </c>
      <c r="AM211" s="71">
        <v>2011188.5219304571</v>
      </c>
      <c r="AN211" s="71">
        <v>0</v>
      </c>
      <c r="AO211" s="71">
        <v>0</v>
      </c>
      <c r="AP211" s="71">
        <v>69358245.291905105</v>
      </c>
      <c r="AQ211" s="72"/>
      <c r="AR211" s="71">
        <v>183</v>
      </c>
      <c r="AS211" s="71">
        <v>45</v>
      </c>
      <c r="AT211" s="71">
        <v>0</v>
      </c>
      <c r="AU211" s="71">
        <v>2</v>
      </c>
      <c r="AV211" s="71">
        <v>0</v>
      </c>
      <c r="AW211" s="71">
        <v>0</v>
      </c>
      <c r="AX211" s="71"/>
      <c r="AY211" s="72"/>
      <c r="AZ211" s="71">
        <v>900.8</v>
      </c>
      <c r="BA211" s="71">
        <v>10284.799999999999</v>
      </c>
      <c r="BB211" s="71">
        <v>0</v>
      </c>
      <c r="BC211" s="71">
        <v>1150</v>
      </c>
      <c r="BD211" s="71">
        <v>0</v>
      </c>
      <c r="BE211" s="71">
        <v>0</v>
      </c>
      <c r="BF211" s="71"/>
      <c r="BG211" s="72"/>
      <c r="BH211" s="71">
        <v>0</v>
      </c>
      <c r="BI211" s="71">
        <v>0</v>
      </c>
      <c r="BJ211" s="71">
        <v>5.62</v>
      </c>
      <c r="BK211" s="71">
        <v>0</v>
      </c>
      <c r="BL211" s="71">
        <v>5.7220000000000004</v>
      </c>
      <c r="BM211" s="71">
        <v>0</v>
      </c>
      <c r="BN211" s="72"/>
      <c r="BO211" s="71">
        <v>0</v>
      </c>
      <c r="BP211" s="71">
        <v>0</v>
      </c>
      <c r="BQ211" s="71">
        <v>1</v>
      </c>
      <c r="BR211" s="71">
        <v>0</v>
      </c>
      <c r="BS211" s="71">
        <v>1</v>
      </c>
      <c r="BT211" s="71">
        <v>0</v>
      </c>
      <c r="BU211"/>
      <c r="BV211" s="70">
        <v>11.342000000000001</v>
      </c>
      <c r="BW211" s="70">
        <v>0</v>
      </c>
      <c r="BX211" s="70">
        <v>0</v>
      </c>
      <c r="BY211" s="70">
        <v>0</v>
      </c>
      <c r="BZ211" s="70">
        <v>0</v>
      </c>
      <c r="CA211" s="70">
        <v>0</v>
      </c>
      <c r="CB211" s="70">
        <v>0</v>
      </c>
      <c r="CC211" s="70">
        <v>0</v>
      </c>
      <c r="CD211" s="70">
        <v>0</v>
      </c>
    </row>
    <row r="212" spans="1:82">
      <c r="A212" s="70" t="s">
        <v>1984</v>
      </c>
      <c r="B212" s="70">
        <v>372</v>
      </c>
      <c r="C212" s="70">
        <v>15</v>
      </c>
      <c r="D212" s="70">
        <v>22</v>
      </c>
      <c r="E212" s="70">
        <v>2018</v>
      </c>
      <c r="F212" s="70" t="s">
        <v>183</v>
      </c>
      <c r="G212" s="70" t="s">
        <v>1969</v>
      </c>
      <c r="H212" s="70" t="s">
        <v>1970</v>
      </c>
      <c r="I212" s="148"/>
      <c r="J212" s="71">
        <v>5.7227452163065902</v>
      </c>
      <c r="K212" s="71">
        <v>1.2679653518471008</v>
      </c>
      <c r="L212" s="71">
        <v>6.2031741667783677</v>
      </c>
      <c r="M212" s="71">
        <v>20.756244650140257</v>
      </c>
      <c r="N212" s="71">
        <v>21.20149341040511</v>
      </c>
      <c r="O212" s="71">
        <v>15.360915811892509</v>
      </c>
      <c r="P212" s="71">
        <v>17.742933745109269</v>
      </c>
      <c r="Q212" s="71">
        <v>0.91097271817360304</v>
      </c>
      <c r="R212" s="71">
        <v>0.71586517430702046</v>
      </c>
      <c r="S212" s="71">
        <v>2.0719790420308999</v>
      </c>
      <c r="T212" s="72"/>
      <c r="U212" s="71">
        <v>701624</v>
      </c>
      <c r="V212" s="71">
        <v>541</v>
      </c>
      <c r="W212" s="71">
        <v>129</v>
      </c>
      <c r="X212" s="71">
        <v>4592</v>
      </c>
      <c r="Y212" s="71">
        <v>5397</v>
      </c>
      <c r="Z212" s="71">
        <v>9360</v>
      </c>
      <c r="AA212" s="71">
        <v>3712</v>
      </c>
      <c r="AB212" s="71">
        <v>14373</v>
      </c>
      <c r="AC212" s="71">
        <v>124200</v>
      </c>
      <c r="AD212" s="71">
        <v>2.0719790420308999</v>
      </c>
      <c r="AE212" s="72"/>
      <c r="AF212" s="71">
        <v>6554070.6938576074</v>
      </c>
      <c r="AG212" s="71">
        <v>852644.49263529119</v>
      </c>
      <c r="AH212" s="71">
        <v>1223619.775000571</v>
      </c>
      <c r="AI212" s="71">
        <v>28199271.86393372</v>
      </c>
      <c r="AJ212" s="71">
        <v>26835321.422732271</v>
      </c>
      <c r="AK212" s="71">
        <v>0</v>
      </c>
      <c r="AL212" s="71">
        <v>0</v>
      </c>
      <c r="AM212" s="71">
        <v>1978459.414258529</v>
      </c>
      <c r="AN212" s="71">
        <v>0</v>
      </c>
      <c r="AO212" s="71">
        <v>0</v>
      </c>
      <c r="AP212" s="71">
        <v>65643387.662417993</v>
      </c>
      <c r="AQ212" s="72"/>
      <c r="AR212" s="71">
        <v>190</v>
      </c>
      <c r="AS212" s="71">
        <v>47</v>
      </c>
      <c r="AT212" s="71">
        <v>0</v>
      </c>
      <c r="AU212" s="71">
        <v>2</v>
      </c>
      <c r="AV212" s="71">
        <v>0</v>
      </c>
      <c r="AW212" s="71">
        <v>0</v>
      </c>
      <c r="AX212" s="71"/>
      <c r="AY212" s="72"/>
      <c r="AZ212" s="71">
        <v>948.80000000000007</v>
      </c>
      <c r="BA212" s="71">
        <v>11333.9</v>
      </c>
      <c r="BB212" s="71">
        <v>0</v>
      </c>
      <c r="BC212" s="71">
        <v>1150</v>
      </c>
      <c r="BD212" s="71">
        <v>0</v>
      </c>
      <c r="BE212" s="71">
        <v>0</v>
      </c>
      <c r="BF212" s="71"/>
      <c r="BG212" s="72"/>
      <c r="BH212" s="71">
        <v>0</v>
      </c>
      <c r="BI212" s="71">
        <v>0</v>
      </c>
      <c r="BJ212" s="71">
        <v>4.9859999999999998</v>
      </c>
      <c r="BK212" s="71">
        <v>0</v>
      </c>
      <c r="BL212" s="71">
        <v>5.4710000000000001</v>
      </c>
      <c r="BM212" s="71">
        <v>0</v>
      </c>
      <c r="BN212" s="72"/>
      <c r="BO212" s="71">
        <v>0</v>
      </c>
      <c r="BP212" s="71">
        <v>0</v>
      </c>
      <c r="BQ212" s="71">
        <v>1</v>
      </c>
      <c r="BR212" s="71">
        <v>0</v>
      </c>
      <c r="BS212" s="71">
        <v>1</v>
      </c>
      <c r="BT212" s="71">
        <v>0</v>
      </c>
      <c r="BU212"/>
      <c r="BV212" s="70">
        <v>10.457000000000001</v>
      </c>
      <c r="BW212" s="70">
        <v>0</v>
      </c>
      <c r="BX212" s="70">
        <v>0</v>
      </c>
      <c r="BY212" s="70">
        <v>0</v>
      </c>
      <c r="BZ212" s="70">
        <v>0</v>
      </c>
      <c r="CA212" s="70">
        <v>0</v>
      </c>
      <c r="CB212" s="70">
        <v>0</v>
      </c>
      <c r="CC212" s="70">
        <v>0</v>
      </c>
      <c r="CD212" s="70">
        <v>0</v>
      </c>
    </row>
    <row r="213" spans="1:82">
      <c r="A213" s="70" t="s">
        <v>1985</v>
      </c>
      <c r="B213" s="70">
        <v>373</v>
      </c>
      <c r="C213" s="70">
        <v>16</v>
      </c>
      <c r="D213" s="70">
        <v>22</v>
      </c>
      <c r="E213" s="70">
        <v>2019</v>
      </c>
      <c r="F213" s="70" t="s">
        <v>158</v>
      </c>
      <c r="G213" s="70" t="s">
        <v>1969</v>
      </c>
      <c r="H213" s="70" t="s">
        <v>1970</v>
      </c>
      <c r="I213" s="148"/>
      <c r="J213" s="71">
        <v>5.5175750043092346</v>
      </c>
      <c r="K213" s="71">
        <v>1.1737182436975984</v>
      </c>
      <c r="L213" s="71">
        <v>6.2642915080686672</v>
      </c>
      <c r="M213" s="71">
        <v>20.780122189140268</v>
      </c>
      <c r="N213" s="71">
        <v>20.325673754530804</v>
      </c>
      <c r="O213" s="71">
        <v>14.800332530761734</v>
      </c>
      <c r="P213" s="71">
        <v>16.797973476115619</v>
      </c>
      <c r="Q213" s="71">
        <v>0.86091927285798697</v>
      </c>
      <c r="R213" s="71">
        <v>1.0294830319001018</v>
      </c>
      <c r="S213" s="71">
        <v>2.2701481470659246</v>
      </c>
      <c r="T213" s="72"/>
      <c r="U213" s="71">
        <v>677662</v>
      </c>
      <c r="V213" s="71">
        <v>541</v>
      </c>
      <c r="W213" s="71">
        <v>129</v>
      </c>
      <c r="X213" s="71">
        <v>4592</v>
      </c>
      <c r="Y213" s="71">
        <v>5314</v>
      </c>
      <c r="Z213" s="71">
        <v>9266</v>
      </c>
      <c r="AA213" s="71">
        <v>3488</v>
      </c>
      <c r="AB213" s="71">
        <v>13951</v>
      </c>
      <c r="AC213" s="71">
        <v>181537</v>
      </c>
      <c r="AD213" s="71">
        <v>2.270148147065925</v>
      </c>
      <c r="AE213" s="72"/>
      <c r="AF213" s="71">
        <v>6686193.6189479074</v>
      </c>
      <c r="AG213" s="71">
        <v>825611.63456982025</v>
      </c>
      <c r="AH213" s="71">
        <v>1284506.3513843419</v>
      </c>
      <c r="AI213" s="71">
        <v>30126377.210037749</v>
      </c>
      <c r="AJ213" s="71">
        <v>27481424.196464069</v>
      </c>
      <c r="AK213" s="71">
        <v>0</v>
      </c>
      <c r="AL213" s="71">
        <v>0</v>
      </c>
      <c r="AM213" s="71">
        <v>1900021.1769282289</v>
      </c>
      <c r="AN213" s="71">
        <v>0</v>
      </c>
      <c r="AO213" s="71">
        <v>0</v>
      </c>
      <c r="AP213" s="71">
        <v>68304134.188332111</v>
      </c>
      <c r="AQ213" s="72"/>
      <c r="AR213" s="71">
        <v>202</v>
      </c>
      <c r="AS213" s="71">
        <v>51</v>
      </c>
      <c r="AT213" s="71">
        <v>0</v>
      </c>
      <c r="AU213" s="71">
        <v>2</v>
      </c>
      <c r="AV213" s="71">
        <v>0</v>
      </c>
      <c r="AW213" s="71">
        <v>0</v>
      </c>
      <c r="AX213" s="71"/>
      <c r="AY213" s="72"/>
      <c r="AZ213" s="71">
        <v>1012.2</v>
      </c>
      <c r="BA213" s="71">
        <v>14917</v>
      </c>
      <c r="BB213" s="71">
        <v>0</v>
      </c>
      <c r="BC213" s="71">
        <v>1150</v>
      </c>
      <c r="BD213" s="71">
        <v>0</v>
      </c>
      <c r="BE213" s="71">
        <v>0</v>
      </c>
      <c r="BF213" s="71"/>
      <c r="BG213" s="72"/>
      <c r="BH213" s="71">
        <v>0</v>
      </c>
      <c r="BI213" s="71">
        <v>0</v>
      </c>
      <c r="BJ213" s="71">
        <v>4.4429999999999996</v>
      </c>
      <c r="BK213" s="71">
        <v>0</v>
      </c>
      <c r="BL213" s="71">
        <v>5.202</v>
      </c>
      <c r="BM213" s="71">
        <v>0</v>
      </c>
      <c r="BN213" s="72"/>
      <c r="BO213" s="71">
        <v>0</v>
      </c>
      <c r="BP213" s="71">
        <v>0</v>
      </c>
      <c r="BQ213" s="71">
        <v>1</v>
      </c>
      <c r="BR213" s="71">
        <v>0</v>
      </c>
      <c r="BS213" s="71">
        <v>1</v>
      </c>
      <c r="BT213" s="71">
        <v>0</v>
      </c>
      <c r="BU213"/>
      <c r="BV213" s="70">
        <v>9.6449999999999996</v>
      </c>
      <c r="BW213" s="70">
        <v>0</v>
      </c>
      <c r="BX213" s="70">
        <v>0</v>
      </c>
      <c r="BY213" s="70">
        <v>0</v>
      </c>
      <c r="BZ213" s="70">
        <v>0</v>
      </c>
      <c r="CA213" s="70">
        <v>0</v>
      </c>
      <c r="CB213" s="70">
        <v>0</v>
      </c>
      <c r="CC213" s="70">
        <v>0</v>
      </c>
      <c r="CD213" s="70">
        <v>0</v>
      </c>
    </row>
    <row r="214" spans="1:82">
      <c r="A214" s="70" t="s">
        <v>1986</v>
      </c>
      <c r="B214" s="70">
        <v>374</v>
      </c>
      <c r="C214" s="70">
        <v>17</v>
      </c>
      <c r="D214" s="70">
        <v>22</v>
      </c>
      <c r="E214" s="70">
        <v>2020</v>
      </c>
      <c r="F214" s="70" t="s">
        <v>159</v>
      </c>
      <c r="G214" s="70" t="s">
        <v>1969</v>
      </c>
      <c r="H214" s="70" t="s">
        <v>1970</v>
      </c>
      <c r="I214" s="148"/>
      <c r="J214" s="71">
        <v>4.7961234424336672</v>
      </c>
      <c r="K214" s="71">
        <v>1.1575289592620168</v>
      </c>
      <c r="L214" s="71">
        <v>5.5189731937525188</v>
      </c>
      <c r="M214" s="71">
        <v>16.810631829486454</v>
      </c>
      <c r="N214" s="71">
        <v>18.114087359361182</v>
      </c>
      <c r="O214" s="71">
        <v>12.862226032543045</v>
      </c>
      <c r="P214" s="71">
        <v>15.645403362175255</v>
      </c>
      <c r="Q214" s="71">
        <v>0.80563932452284104</v>
      </c>
      <c r="R214" s="71">
        <v>0</v>
      </c>
      <c r="S214" s="71">
        <v>1.7990072805579671</v>
      </c>
      <c r="T214" s="72"/>
      <c r="U214" s="71">
        <v>621862</v>
      </c>
      <c r="V214" s="71">
        <v>529</v>
      </c>
      <c r="W214" s="71">
        <v>139</v>
      </c>
      <c r="X214" s="71">
        <v>4447</v>
      </c>
      <c r="Y214" s="71">
        <v>5310</v>
      </c>
      <c r="Z214" s="71">
        <v>9191</v>
      </c>
      <c r="AA214" s="71">
        <v>3453</v>
      </c>
      <c r="AB214" s="71">
        <v>13664</v>
      </c>
      <c r="AC214" s="71">
        <v>0</v>
      </c>
      <c r="AD214" s="71">
        <v>1.7990072805579671</v>
      </c>
      <c r="AE214" s="72"/>
      <c r="AF214" s="71">
        <v>5826552.6345805395</v>
      </c>
      <c r="AG214" s="71">
        <v>792053.36930237338</v>
      </c>
      <c r="AH214" s="71">
        <v>1140313.0836264631</v>
      </c>
      <c r="AI214" s="71">
        <v>24961742.088299356</v>
      </c>
      <c r="AJ214" s="71">
        <v>26813121.297129542</v>
      </c>
      <c r="AK214" s="71"/>
      <c r="AL214" s="71"/>
      <c r="AM214" s="71">
        <v>1783303.8102063125</v>
      </c>
      <c r="AN214" s="71"/>
      <c r="AO214" s="71"/>
      <c r="AP214" s="71">
        <v>61317086.283144578</v>
      </c>
      <c r="AQ214" s="72"/>
      <c r="AR214" s="71">
        <v>209</v>
      </c>
      <c r="AS214" s="71">
        <v>57</v>
      </c>
      <c r="AT214" s="71">
        <v>0</v>
      </c>
      <c r="AU214" s="71">
        <v>2</v>
      </c>
      <c r="AV214" s="71">
        <v>0</v>
      </c>
      <c r="AW214" s="71">
        <v>0</v>
      </c>
      <c r="AX214" s="71"/>
      <c r="AY214" s="72"/>
      <c r="AZ214" s="71">
        <v>1042.3</v>
      </c>
      <c r="BA214" s="71">
        <v>27154.6</v>
      </c>
      <c r="BB214" s="71">
        <v>0</v>
      </c>
      <c r="BC214" s="71">
        <v>1150</v>
      </c>
      <c r="BD214" s="71">
        <v>0</v>
      </c>
      <c r="BE214" s="71">
        <v>0</v>
      </c>
      <c r="BF214" s="71"/>
      <c r="BG214" s="72"/>
      <c r="BH214" s="71">
        <v>0</v>
      </c>
      <c r="BI214" s="71">
        <v>0</v>
      </c>
      <c r="BJ214" s="71">
        <v>3.6819999999999999</v>
      </c>
      <c r="BK214" s="71">
        <v>0</v>
      </c>
      <c r="BL214" s="71">
        <v>3.1789999999999998</v>
      </c>
      <c r="BM214" s="71">
        <v>0</v>
      </c>
      <c r="BN214" s="72"/>
      <c r="BO214" s="71">
        <v>0</v>
      </c>
      <c r="BP214" s="71">
        <v>0</v>
      </c>
      <c r="BQ214" s="71">
        <v>1</v>
      </c>
      <c r="BR214" s="71">
        <v>0</v>
      </c>
      <c r="BS214" s="71">
        <v>1</v>
      </c>
      <c r="BT214" s="71">
        <v>0</v>
      </c>
      <c r="BU214"/>
      <c r="BV214" s="70">
        <v>6.8609999999999998</v>
      </c>
      <c r="BW214" s="70">
        <v>0</v>
      </c>
      <c r="BX214" s="70">
        <v>0</v>
      </c>
      <c r="BY214" s="70">
        <v>0</v>
      </c>
      <c r="BZ214" s="70">
        <v>0</v>
      </c>
      <c r="CA214" s="70">
        <v>0</v>
      </c>
      <c r="CB214" s="70">
        <v>0</v>
      </c>
      <c r="CC214" s="70">
        <v>0</v>
      </c>
      <c r="CD214" s="70">
        <v>0</v>
      </c>
    </row>
    <row r="215" spans="1:82">
      <c r="A215" s="70" t="s">
        <v>1987</v>
      </c>
      <c r="B215" s="70">
        <v>374</v>
      </c>
      <c r="C215" s="70">
        <v>18</v>
      </c>
      <c r="D215" s="70">
        <v>22</v>
      </c>
      <c r="E215" s="70">
        <v>2021</v>
      </c>
      <c r="F215" s="70" t="s">
        <v>160</v>
      </c>
      <c r="G215" s="70" t="s">
        <v>1969</v>
      </c>
      <c r="H215" s="70" t="s">
        <v>1970</v>
      </c>
      <c r="I215" s="148"/>
      <c r="J215" s="71">
        <v>5.4312867578084738</v>
      </c>
      <c r="K215" s="71">
        <v>1.2676810761652675</v>
      </c>
      <c r="L215" s="71">
        <v>4.5448953497189315</v>
      </c>
      <c r="M215" s="71">
        <v>18.439684226880757</v>
      </c>
      <c r="N215" s="71">
        <v>20.162359369878917</v>
      </c>
      <c r="O215" s="71">
        <v>12.421140862976253</v>
      </c>
      <c r="P215" s="71">
        <v>16.142322798255485</v>
      </c>
      <c r="Q215" s="71">
        <v>0.78162820672947597</v>
      </c>
      <c r="R215" s="71">
        <v>4.6658632276403836E-2</v>
      </c>
      <c r="S215" s="71">
        <v>2.1527754176825811</v>
      </c>
      <c r="T215" s="72"/>
      <c r="U215" s="71">
        <v>730410</v>
      </c>
      <c r="V215" s="71">
        <v>529</v>
      </c>
      <c r="W215" s="71">
        <v>139</v>
      </c>
      <c r="X215" s="71">
        <v>4447</v>
      </c>
      <c r="Y215" s="71">
        <v>5304</v>
      </c>
      <c r="Z215" s="71">
        <v>9139</v>
      </c>
      <c r="AA215" s="71">
        <v>3474</v>
      </c>
      <c r="AB215" s="71">
        <v>13387</v>
      </c>
      <c r="AC215" s="71">
        <v>8023.9999999999982</v>
      </c>
      <c r="AD215" s="71">
        <v>2.1527754176825811</v>
      </c>
      <c r="AE215" s="72"/>
      <c r="AF215" s="71">
        <v>6680017.836481832</v>
      </c>
      <c r="AG215" s="71">
        <v>848135.92983799521</v>
      </c>
      <c r="AH215" s="71">
        <v>910548.43005887128</v>
      </c>
      <c r="AI215" s="71">
        <v>27649336.631443676</v>
      </c>
      <c r="AJ215" s="71">
        <v>27666187.754762769</v>
      </c>
      <c r="AK215" s="71">
        <v>0</v>
      </c>
      <c r="AL215" s="71">
        <v>0</v>
      </c>
      <c r="AM215" s="71">
        <v>1757229.6660830576</v>
      </c>
      <c r="AN215" s="71">
        <v>0</v>
      </c>
      <c r="AO215" s="71">
        <v>0</v>
      </c>
      <c r="AP215" s="71">
        <v>65511456.248668201</v>
      </c>
      <c r="AQ215" s="72"/>
      <c r="AR215" s="71">
        <v>218</v>
      </c>
      <c r="AS215" s="71">
        <v>59</v>
      </c>
      <c r="AT215" s="71">
        <v>0</v>
      </c>
      <c r="AU215" s="71">
        <v>2</v>
      </c>
      <c r="AV215" s="71">
        <v>0</v>
      </c>
      <c r="AW215" s="71">
        <v>0</v>
      </c>
      <c r="AX215" s="71"/>
      <c r="AY215" s="72"/>
      <c r="AZ215" s="71">
        <v>1105.0999999999999</v>
      </c>
      <c r="BA215" s="71">
        <v>27253.599999999999</v>
      </c>
      <c r="BB215" s="71">
        <v>0</v>
      </c>
      <c r="BC215" s="71">
        <v>1150</v>
      </c>
      <c r="BD215" s="71">
        <v>0</v>
      </c>
      <c r="BE215" s="71">
        <v>0</v>
      </c>
      <c r="BF215" s="71"/>
      <c r="BG215" s="72"/>
      <c r="BH215" s="71">
        <v>0</v>
      </c>
      <c r="BI215" s="71">
        <v>0</v>
      </c>
      <c r="BJ215" s="71">
        <v>3.8940000000000001</v>
      </c>
      <c r="BK215" s="71">
        <v>0</v>
      </c>
      <c r="BL215" s="71">
        <v>3.9910000000000001</v>
      </c>
      <c r="BM215" s="71">
        <v>0</v>
      </c>
      <c r="BN215" s="72"/>
      <c r="BO215" s="71">
        <v>0</v>
      </c>
      <c r="BP215" s="71">
        <v>0</v>
      </c>
      <c r="BQ215" s="71">
        <v>1</v>
      </c>
      <c r="BR215" s="71">
        <v>0</v>
      </c>
      <c r="BS215" s="71">
        <v>1</v>
      </c>
      <c r="BT215" s="71">
        <v>0</v>
      </c>
      <c r="BU215"/>
      <c r="BV215" s="70">
        <v>7.8849999999999998</v>
      </c>
      <c r="BW215" s="70">
        <v>0</v>
      </c>
      <c r="BX215" s="70">
        <v>0</v>
      </c>
      <c r="BY215" s="70">
        <v>0</v>
      </c>
      <c r="BZ215" s="70">
        <v>0</v>
      </c>
      <c r="CA215" s="70">
        <v>0</v>
      </c>
      <c r="CB215" s="70">
        <v>0</v>
      </c>
      <c r="CC215" s="70">
        <v>0</v>
      </c>
      <c r="CD215" s="70">
        <v>0</v>
      </c>
    </row>
    <row r="216" spans="1:82">
      <c r="A216" s="70" t="s">
        <v>1988</v>
      </c>
      <c r="B216" s="70">
        <v>374</v>
      </c>
      <c r="C216" s="70">
        <v>19</v>
      </c>
      <c r="D216" s="70">
        <v>22</v>
      </c>
      <c r="E216" s="70">
        <v>2022</v>
      </c>
      <c r="F216" s="70" t="s">
        <v>161</v>
      </c>
      <c r="G216" s="1064" t="s">
        <v>1969</v>
      </c>
      <c r="H216" s="70" t="s">
        <v>1970</v>
      </c>
      <c r="I216" s="148"/>
      <c r="J216" s="71">
        <v>4.6352910406084886</v>
      </c>
      <c r="K216" s="71">
        <v>1.1358269494424755</v>
      </c>
      <c r="L216" s="71">
        <v>4.1633106654846879</v>
      </c>
      <c r="M216" s="71">
        <v>18.35112236243047</v>
      </c>
      <c r="N216" s="71">
        <v>19.563664864276507</v>
      </c>
      <c r="O216" s="71">
        <v>12.911753525954277</v>
      </c>
      <c r="P216" s="71">
        <v>15.812977519811954</v>
      </c>
      <c r="Q216" s="71">
        <v>0.77384407975562275</v>
      </c>
      <c r="R216" s="71">
        <v>0.39730700565865246</v>
      </c>
      <c r="S216" s="71">
        <v>1.566476717524653</v>
      </c>
      <c r="T216" s="72"/>
      <c r="U216" s="71">
        <v>752916</v>
      </c>
      <c r="V216" s="71">
        <v>529</v>
      </c>
      <c r="W216" s="71">
        <v>139</v>
      </c>
      <c r="X216" s="71">
        <v>4447</v>
      </c>
      <c r="Y216" s="71">
        <v>5333</v>
      </c>
      <c r="Z216" s="71">
        <v>9026</v>
      </c>
      <c r="AA216" s="71">
        <v>3455</v>
      </c>
      <c r="AB216" s="71">
        <v>13145</v>
      </c>
      <c r="AC216" s="71">
        <v>69183.999999999985</v>
      </c>
      <c r="AD216" s="71">
        <v>1.566476717524653</v>
      </c>
      <c r="AE216" s="72"/>
      <c r="AF216" s="71">
        <v>5299156.9283421477</v>
      </c>
      <c r="AG216" s="71">
        <v>824807.16156883177</v>
      </c>
      <c r="AH216" s="71">
        <v>953055.06273125752</v>
      </c>
      <c r="AI216" s="71">
        <v>26379138.79597332</v>
      </c>
      <c r="AJ216" s="71">
        <v>28047000.295556363</v>
      </c>
      <c r="AK216" s="71">
        <v>0</v>
      </c>
      <c r="AL216" s="71">
        <v>0</v>
      </c>
      <c r="AM216" s="71">
        <v>1697378.2849815339</v>
      </c>
      <c r="AN216" s="71">
        <v>0</v>
      </c>
      <c r="AO216" s="71">
        <v>0</v>
      </c>
      <c r="AP216" s="71">
        <v>63200536.529153451</v>
      </c>
      <c r="AQ216" s="72"/>
      <c r="AR216" s="71">
        <v>225</v>
      </c>
      <c r="AS216" s="71">
        <v>59</v>
      </c>
      <c r="AT216" s="71">
        <v>0</v>
      </c>
      <c r="AU216" s="71">
        <v>2</v>
      </c>
      <c r="AV216" s="71">
        <v>0</v>
      </c>
      <c r="AW216" s="71">
        <v>0</v>
      </c>
      <c r="AX216" s="71"/>
      <c r="AY216" s="72"/>
      <c r="AZ216" s="71">
        <v>1145.4000000000001</v>
      </c>
      <c r="BA216" s="71">
        <v>27253.600000000002</v>
      </c>
      <c r="BB216" s="71">
        <v>0</v>
      </c>
      <c r="BC216" s="71">
        <v>1150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1989</v>
      </c>
      <c r="B217" s="70">
        <v>374</v>
      </c>
      <c r="C217" s="70">
        <v>20</v>
      </c>
      <c r="D217" s="70">
        <v>22</v>
      </c>
      <c r="E217" s="70">
        <v>2023</v>
      </c>
      <c r="F217" s="70" t="s">
        <v>1539</v>
      </c>
      <c r="G217" s="1064" t="s">
        <v>1969</v>
      </c>
      <c r="H217" s="70" t="s">
        <v>1970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233</v>
      </c>
      <c r="AS217" s="71">
        <v>60</v>
      </c>
      <c r="AT217" s="71">
        <v>0</v>
      </c>
      <c r="AU217" s="71">
        <v>2</v>
      </c>
      <c r="AV217" s="71">
        <v>0</v>
      </c>
      <c r="AW217" s="71">
        <v>0</v>
      </c>
      <c r="AX217" s="71"/>
      <c r="AY217" s="72"/>
      <c r="AZ217" s="71">
        <v>1196.3000000000002</v>
      </c>
      <c r="BA217" s="71">
        <v>48953.600000000006</v>
      </c>
      <c r="BB217" s="71">
        <v>0</v>
      </c>
      <c r="BC217" s="71">
        <v>1150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1990</v>
      </c>
      <c r="B218" s="70">
        <v>374</v>
      </c>
      <c r="C218" s="70">
        <v>21</v>
      </c>
      <c r="D218" s="70">
        <v>22</v>
      </c>
      <c r="E218" s="70">
        <v>2024</v>
      </c>
      <c r="F218" s="70" t="s">
        <v>1554</v>
      </c>
      <c r="G218" s="70" t="s">
        <v>1969</v>
      </c>
      <c r="H218" s="70" t="s">
        <v>1970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1991</v>
      </c>
      <c r="B219" s="70">
        <v>358</v>
      </c>
      <c r="C219" s="70">
        <v>1</v>
      </c>
      <c r="D219" s="70">
        <v>22</v>
      </c>
      <c r="E219" s="70">
        <v>1990</v>
      </c>
      <c r="F219" s="70" t="s">
        <v>787</v>
      </c>
      <c r="G219" s="70" t="s">
        <v>1992</v>
      </c>
      <c r="H219" s="70" t="s">
        <v>1993</v>
      </c>
      <c r="I219" s="148"/>
      <c r="J219" s="71">
        <v>8.197331164721863</v>
      </c>
      <c r="K219" s="71">
        <v>0.42235601371854758</v>
      </c>
      <c r="L219" s="71">
        <v>0.39665663762188808</v>
      </c>
      <c r="M219" s="71">
        <v>3.3750446005659969</v>
      </c>
      <c r="N219" s="71">
        <v>8.0746957861048188</v>
      </c>
      <c r="O219" s="71">
        <v>7.7775566527101461</v>
      </c>
      <c r="P219" s="71">
        <v>8.5333827662060919</v>
      </c>
      <c r="Q219" s="71">
        <v>0.66528673890016199</v>
      </c>
      <c r="R219" s="71">
        <v>0</v>
      </c>
      <c r="S219" s="71">
        <v>1.146815797749984</v>
      </c>
      <c r="T219" s="72"/>
      <c r="U219" s="71">
        <v>1197249</v>
      </c>
      <c r="V219" s="71">
        <v>206</v>
      </c>
      <c r="W219" s="71">
        <v>5</v>
      </c>
      <c r="X219" s="71">
        <v>1520</v>
      </c>
      <c r="Y219" s="71">
        <v>3270</v>
      </c>
      <c r="Z219" s="71">
        <v>3199</v>
      </c>
      <c r="AA219" s="71">
        <v>2072</v>
      </c>
      <c r="AB219" s="71">
        <v>10802</v>
      </c>
      <c r="AC219" s="71">
        <v>0</v>
      </c>
      <c r="AD219" s="71">
        <v>1.146815797749984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1994</v>
      </c>
      <c r="B220" s="70">
        <v>359</v>
      </c>
      <c r="C220" s="70">
        <v>2</v>
      </c>
      <c r="D220" s="70">
        <v>22</v>
      </c>
      <c r="E220" s="70">
        <v>2005</v>
      </c>
      <c r="F220" s="70" t="s">
        <v>789</v>
      </c>
      <c r="G220" s="70" t="s">
        <v>1992</v>
      </c>
      <c r="H220" s="70" t="s">
        <v>1993</v>
      </c>
      <c r="I220" s="148"/>
      <c r="J220" s="71">
        <v>6.8978567839156506</v>
      </c>
      <c r="K220" s="71">
        <v>0.4799757806379843</v>
      </c>
      <c r="L220" s="71">
        <v>2.883429756062263</v>
      </c>
      <c r="M220" s="71">
        <v>7.4191483197672632</v>
      </c>
      <c r="N220" s="71">
        <v>13.782929070424659</v>
      </c>
      <c r="O220" s="71">
        <v>14.330853923070091</v>
      </c>
      <c r="P220" s="71">
        <v>15.79503207873549</v>
      </c>
      <c r="Q220" s="71">
        <v>0.85967771279543903</v>
      </c>
      <c r="R220" s="71">
        <v>0</v>
      </c>
      <c r="S220" s="71">
        <v>1.047093471568344</v>
      </c>
      <c r="T220" s="72"/>
      <c r="U220" s="71">
        <v>726070</v>
      </c>
      <c r="V220" s="71">
        <v>264</v>
      </c>
      <c r="W220" s="71">
        <v>32</v>
      </c>
      <c r="X220" s="71">
        <v>1765</v>
      </c>
      <c r="Y220" s="71">
        <v>5013</v>
      </c>
      <c r="Z220" s="71">
        <v>6821</v>
      </c>
      <c r="AA220" s="71">
        <v>3141</v>
      </c>
      <c r="AB220" s="71">
        <v>14592</v>
      </c>
      <c r="AC220" s="71">
        <v>0</v>
      </c>
      <c r="AD220" s="71">
        <v>1.047093471568344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1995</v>
      </c>
      <c r="B221" s="70">
        <v>360</v>
      </c>
      <c r="C221" s="70">
        <v>3</v>
      </c>
      <c r="D221" s="70">
        <v>22</v>
      </c>
      <c r="E221" s="70">
        <v>2006</v>
      </c>
      <c r="F221" s="70" t="s">
        <v>790</v>
      </c>
      <c r="G221" s="70" t="s">
        <v>1992</v>
      </c>
      <c r="H221" s="70" t="s">
        <v>1993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1996</v>
      </c>
      <c r="B222" s="70">
        <v>361</v>
      </c>
      <c r="C222" s="70">
        <v>4</v>
      </c>
      <c r="D222" s="70">
        <v>22</v>
      </c>
      <c r="E222" s="70">
        <v>2007</v>
      </c>
      <c r="F222" s="70" t="s">
        <v>791</v>
      </c>
      <c r="G222" s="70" t="s">
        <v>1992</v>
      </c>
      <c r="H222" s="70" t="s">
        <v>1993</v>
      </c>
      <c r="I222" s="148"/>
      <c r="J222" s="71">
        <v>7.3481661456650231</v>
      </c>
      <c r="K222" s="71">
        <v>0.48740693912113697</v>
      </c>
      <c r="L222" s="71">
        <v>3.4808823890548939</v>
      </c>
      <c r="M222" s="71">
        <v>7.5560213720542428</v>
      </c>
      <c r="N222" s="71">
        <v>14.427960836669831</v>
      </c>
      <c r="O222" s="71">
        <v>14.165568966925941</v>
      </c>
      <c r="P222" s="71">
        <v>17.642962372889791</v>
      </c>
      <c r="Q222" s="71">
        <v>0.89753611431003899</v>
      </c>
      <c r="R222" s="71">
        <v>0</v>
      </c>
      <c r="S222" s="71">
        <v>0.88078596694578859</v>
      </c>
      <c r="T222" s="72"/>
      <c r="U222" s="71">
        <v>872015</v>
      </c>
      <c r="V222" s="71">
        <v>261</v>
      </c>
      <c r="W222" s="71">
        <v>39</v>
      </c>
      <c r="X222" s="71">
        <v>2077</v>
      </c>
      <c r="Y222" s="71">
        <v>5052</v>
      </c>
      <c r="Z222" s="71">
        <v>7009</v>
      </c>
      <c r="AA222" s="71">
        <v>3455</v>
      </c>
      <c r="AB222" s="71">
        <v>14429</v>
      </c>
      <c r="AC222" s="71">
        <v>0</v>
      </c>
      <c r="AD222" s="71">
        <v>0.88078596694578859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1997</v>
      </c>
      <c r="B223" s="70">
        <v>362</v>
      </c>
      <c r="C223" s="70">
        <v>5</v>
      </c>
      <c r="D223" s="70">
        <v>22</v>
      </c>
      <c r="E223" s="70">
        <v>2008</v>
      </c>
      <c r="F223" s="70" t="s">
        <v>792</v>
      </c>
      <c r="G223" s="70" t="s">
        <v>1992</v>
      </c>
      <c r="H223" s="70" t="s">
        <v>1993</v>
      </c>
      <c r="I223" s="148"/>
      <c r="J223" s="71">
        <v>6.310970124148592</v>
      </c>
      <c r="K223" s="71">
        <v>0.36567658309508477</v>
      </c>
      <c r="L223" s="71">
        <v>3.0834684477369452</v>
      </c>
      <c r="M223" s="71">
        <v>7.9310476027326997</v>
      </c>
      <c r="N223" s="71">
        <v>14.057589584681921</v>
      </c>
      <c r="O223" s="71">
        <v>13.71257632782738</v>
      </c>
      <c r="P223" s="71">
        <v>15.06231334406519</v>
      </c>
      <c r="Q223" s="71">
        <v>0.88215568379272602</v>
      </c>
      <c r="R223" s="71">
        <v>0</v>
      </c>
      <c r="S223" s="71">
        <v>0.9503693315641133</v>
      </c>
      <c r="T223" s="72"/>
      <c r="U223" s="71">
        <v>795274</v>
      </c>
      <c r="V223" s="71">
        <v>261</v>
      </c>
      <c r="W223" s="71">
        <v>39</v>
      </c>
      <c r="X223" s="71">
        <v>2077</v>
      </c>
      <c r="Y223" s="71">
        <v>5126</v>
      </c>
      <c r="Z223" s="71">
        <v>7023</v>
      </c>
      <c r="AA223" s="71">
        <v>2953</v>
      </c>
      <c r="AB223" s="71">
        <v>14415</v>
      </c>
      <c r="AC223" s="71">
        <v>0</v>
      </c>
      <c r="AD223" s="71">
        <v>0.9503693315641133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1998</v>
      </c>
      <c r="B224" s="70">
        <v>363</v>
      </c>
      <c r="C224" s="70">
        <v>6</v>
      </c>
      <c r="D224" s="70">
        <v>22</v>
      </c>
      <c r="E224" s="70">
        <v>2009</v>
      </c>
      <c r="F224" s="70" t="s">
        <v>176</v>
      </c>
      <c r="G224" s="70" t="s">
        <v>1992</v>
      </c>
      <c r="H224" s="70" t="s">
        <v>1993</v>
      </c>
      <c r="I224" s="148"/>
      <c r="J224" s="71">
        <v>5.0336148786126209</v>
      </c>
      <c r="K224" s="71">
        <v>0.29891263793985939</v>
      </c>
      <c r="L224" s="71">
        <v>0.84402516922034254</v>
      </c>
      <c r="M224" s="71">
        <v>7.3769500764760982</v>
      </c>
      <c r="N224" s="71">
        <v>11.52189552981868</v>
      </c>
      <c r="O224" s="71">
        <v>13.870744252666441</v>
      </c>
      <c r="P224" s="71">
        <v>13.076978503893461</v>
      </c>
      <c r="Q224" s="71">
        <v>0.83236968261545596</v>
      </c>
      <c r="R224" s="71">
        <v>0</v>
      </c>
      <c r="S224" s="71">
        <v>0.90326286081279206</v>
      </c>
      <c r="T224" s="72"/>
      <c r="U224" s="71">
        <v>659332</v>
      </c>
      <c r="V224" s="71">
        <v>258</v>
      </c>
      <c r="W224" s="71">
        <v>18</v>
      </c>
      <c r="X224" s="71">
        <v>2405</v>
      </c>
      <c r="Y224" s="71">
        <v>5165</v>
      </c>
      <c r="Z224" s="71">
        <v>7012</v>
      </c>
      <c r="AA224" s="71">
        <v>2632</v>
      </c>
      <c r="AB224" s="71">
        <v>14278</v>
      </c>
      <c r="AC224" s="71">
        <v>0</v>
      </c>
      <c r="AD224" s="71">
        <v>0.90326286081279206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1999</v>
      </c>
      <c r="B225" s="70">
        <v>364</v>
      </c>
      <c r="C225" s="70">
        <v>7</v>
      </c>
      <c r="D225" s="70">
        <v>22</v>
      </c>
      <c r="E225" s="70">
        <v>2010</v>
      </c>
      <c r="F225" s="70" t="s">
        <v>177</v>
      </c>
      <c r="G225" s="70" t="s">
        <v>1992</v>
      </c>
      <c r="H225" s="70" t="s">
        <v>1993</v>
      </c>
      <c r="I225" s="148"/>
      <c r="J225" s="71">
        <v>4.3599155615091343</v>
      </c>
      <c r="K225" s="71">
        <v>0.32570717452612391</v>
      </c>
      <c r="L225" s="71">
        <v>0.80063118361000707</v>
      </c>
      <c r="M225" s="71">
        <v>7.9632105526723249</v>
      </c>
      <c r="N225" s="71">
        <v>13.458738523322291</v>
      </c>
      <c r="O225" s="71">
        <v>13.761300938730731</v>
      </c>
      <c r="P225" s="71">
        <v>12.86668214270872</v>
      </c>
      <c r="Q225" s="71">
        <v>0.87042308943826197</v>
      </c>
      <c r="R225" s="71">
        <v>0</v>
      </c>
      <c r="S225" s="71">
        <v>1.072156998901336</v>
      </c>
      <c r="T225" s="72"/>
      <c r="U225" s="71">
        <v>575779</v>
      </c>
      <c r="V225" s="71">
        <v>258</v>
      </c>
      <c r="W225" s="71">
        <v>18</v>
      </c>
      <c r="X225" s="71">
        <v>2405</v>
      </c>
      <c r="Y225" s="71">
        <v>5224</v>
      </c>
      <c r="Z225" s="71">
        <v>6989</v>
      </c>
      <c r="AA225" s="71">
        <v>2525</v>
      </c>
      <c r="AB225" s="71">
        <v>14307</v>
      </c>
      <c r="AC225" s="71">
        <v>0</v>
      </c>
      <c r="AD225" s="71">
        <v>1.072156998901336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2000</v>
      </c>
      <c r="B226" s="70">
        <v>365</v>
      </c>
      <c r="C226" s="70">
        <v>8</v>
      </c>
      <c r="D226" s="70">
        <v>22</v>
      </c>
      <c r="E226" s="70">
        <v>2011</v>
      </c>
      <c r="F226" s="70" t="s">
        <v>178</v>
      </c>
      <c r="G226" s="70" t="s">
        <v>1992</v>
      </c>
      <c r="H226" s="70" t="s">
        <v>1993</v>
      </c>
      <c r="I226" s="148"/>
      <c r="J226" s="71">
        <v>4.8994725767883001</v>
      </c>
      <c r="K226" s="71">
        <v>0.51834933324336663</v>
      </c>
      <c r="L226" s="71">
        <v>0.7043923473215925</v>
      </c>
      <c r="M226" s="71">
        <v>10.155911026030919</v>
      </c>
      <c r="N226" s="71">
        <v>16.592610031994599</v>
      </c>
      <c r="O226" s="71">
        <v>13.480256355733944</v>
      </c>
      <c r="P226" s="71">
        <v>12.153412205002471</v>
      </c>
      <c r="Q226" s="71">
        <v>0.997636826280622</v>
      </c>
      <c r="R226" s="71">
        <v>0</v>
      </c>
      <c r="S226" s="71">
        <v>1.2940855388696371</v>
      </c>
      <c r="T226" s="72"/>
      <c r="U226" s="71">
        <v>585728</v>
      </c>
      <c r="V226" s="71">
        <v>258</v>
      </c>
      <c r="W226" s="71">
        <v>18</v>
      </c>
      <c r="X226" s="71">
        <v>2405</v>
      </c>
      <c r="Y226" s="71">
        <v>5251</v>
      </c>
      <c r="Z226" s="71">
        <v>6995</v>
      </c>
      <c r="AA226" s="71">
        <v>2456</v>
      </c>
      <c r="AB226" s="71">
        <v>14216</v>
      </c>
      <c r="AC226" s="71">
        <v>0</v>
      </c>
      <c r="AD226" s="71">
        <v>1.2940855388696371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2001</v>
      </c>
      <c r="B227" s="70">
        <v>366</v>
      </c>
      <c r="C227" s="70">
        <v>9</v>
      </c>
      <c r="D227" s="70">
        <v>22</v>
      </c>
      <c r="E227" s="70">
        <v>2012</v>
      </c>
      <c r="F227" s="70" t="s">
        <v>179</v>
      </c>
      <c r="G227" s="70" t="s">
        <v>1992</v>
      </c>
      <c r="H227" s="70" t="s">
        <v>1993</v>
      </c>
      <c r="I227" s="148"/>
      <c r="J227" s="71">
        <v>4.4436994189891053</v>
      </c>
      <c r="K227" s="71">
        <v>0.50406475861346745</v>
      </c>
      <c r="L227" s="71">
        <v>0.70156538775552801</v>
      </c>
      <c r="M227" s="71">
        <v>11.359323944493889</v>
      </c>
      <c r="N227" s="71">
        <v>17.612831389913531</v>
      </c>
      <c r="O227" s="71">
        <v>13.372266190813448</v>
      </c>
      <c r="P227" s="71">
        <v>12.073260735639611</v>
      </c>
      <c r="Q227" s="71">
        <v>1.08467476880091</v>
      </c>
      <c r="R227" s="71">
        <v>0</v>
      </c>
      <c r="S227" s="71">
        <v>1.064095249678632</v>
      </c>
      <c r="T227" s="72"/>
      <c r="U227" s="71">
        <v>516513</v>
      </c>
      <c r="V227" s="71">
        <v>258</v>
      </c>
      <c r="W227" s="71">
        <v>18</v>
      </c>
      <c r="X227" s="71">
        <v>2405</v>
      </c>
      <c r="Y227" s="71">
        <v>5309</v>
      </c>
      <c r="Z227" s="71">
        <v>6994</v>
      </c>
      <c r="AA227" s="71">
        <v>2426</v>
      </c>
      <c r="AB227" s="71">
        <v>14226</v>
      </c>
      <c r="AC227" s="71">
        <v>0</v>
      </c>
      <c r="AD227" s="71">
        <v>1.064095249678632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2002</v>
      </c>
      <c r="B228" s="70">
        <v>367</v>
      </c>
      <c r="C228" s="70">
        <v>10</v>
      </c>
      <c r="D228" s="70">
        <v>22</v>
      </c>
      <c r="E228" s="70">
        <v>2013</v>
      </c>
      <c r="F228" s="70" t="s">
        <v>180</v>
      </c>
      <c r="G228" s="70" t="s">
        <v>1992</v>
      </c>
      <c r="H228" s="70" t="s">
        <v>1993</v>
      </c>
      <c r="I228" s="148"/>
      <c r="J228" s="71">
        <v>4.6610013022170236</v>
      </c>
      <c r="K228" s="71">
        <v>0.42739868371109718</v>
      </c>
      <c r="L228" s="71">
        <v>0.62243670038817067</v>
      </c>
      <c r="M228" s="71">
        <v>11.441390986473561</v>
      </c>
      <c r="N228" s="71">
        <v>17.662455420925081</v>
      </c>
      <c r="O228" s="71">
        <v>12.972779956213689</v>
      </c>
      <c r="P228" s="71">
        <v>12.098771413967116</v>
      </c>
      <c r="Q228" s="71">
        <v>1.0955000059672899</v>
      </c>
      <c r="R228" s="71">
        <v>0</v>
      </c>
      <c r="S228" s="71">
        <v>0.94815267896571065</v>
      </c>
      <c r="T228" s="72"/>
      <c r="U228" s="71">
        <v>535750</v>
      </c>
      <c r="V228" s="71">
        <v>258</v>
      </c>
      <c r="W228" s="71">
        <v>18</v>
      </c>
      <c r="X228" s="71">
        <v>2405</v>
      </c>
      <c r="Y228" s="71">
        <v>5334</v>
      </c>
      <c r="Z228" s="71">
        <v>7088</v>
      </c>
      <c r="AA228" s="71">
        <v>2422</v>
      </c>
      <c r="AB228" s="71">
        <v>14162</v>
      </c>
      <c r="AC228" s="71">
        <v>0</v>
      </c>
      <c r="AD228" s="71">
        <v>0.94815267896571065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2003</v>
      </c>
      <c r="B229" s="70">
        <v>368</v>
      </c>
      <c r="C229" s="70">
        <v>11</v>
      </c>
      <c r="D229" s="70">
        <v>22</v>
      </c>
      <c r="E229" s="70">
        <v>2014</v>
      </c>
      <c r="F229" s="70" t="s">
        <v>181</v>
      </c>
      <c r="G229" s="70" t="s">
        <v>1992</v>
      </c>
      <c r="H229" s="70" t="s">
        <v>1993</v>
      </c>
      <c r="I229" s="148"/>
      <c r="J229" s="71">
        <v>11.70379555944128</v>
      </c>
      <c r="K229" s="71">
        <v>0.4235817085672825</v>
      </c>
      <c r="L229" s="71">
        <v>0.45867764850843729</v>
      </c>
      <c r="M229" s="71">
        <v>12.148487797241859</v>
      </c>
      <c r="N229" s="71">
        <v>17.161953694812709</v>
      </c>
      <c r="O229" s="71">
        <v>12.397162668157334</v>
      </c>
      <c r="P229" s="71">
        <v>11.86037923642669</v>
      </c>
      <c r="Q229" s="71">
        <v>1.0396375225099199</v>
      </c>
      <c r="R229" s="71">
        <v>0</v>
      </c>
      <c r="S229" s="71">
        <v>0.93864078409743179</v>
      </c>
      <c r="T229" s="72"/>
      <c r="U229" s="71">
        <v>1431417</v>
      </c>
      <c r="V229" s="71">
        <v>213</v>
      </c>
      <c r="W229" s="71">
        <v>5</v>
      </c>
      <c r="X229" s="71">
        <v>2565</v>
      </c>
      <c r="Y229" s="71">
        <v>5380</v>
      </c>
      <c r="Z229" s="71">
        <v>7134</v>
      </c>
      <c r="AA229" s="71">
        <v>2362</v>
      </c>
      <c r="AB229" s="71">
        <v>14008</v>
      </c>
      <c r="AC229" s="71">
        <v>0</v>
      </c>
      <c r="AD229" s="71">
        <v>0.93864078409743179</v>
      </c>
      <c r="AE229" s="72"/>
      <c r="AF229" s="71"/>
      <c r="AG229" s="71"/>
      <c r="AH229" s="71"/>
      <c r="AI229" s="71"/>
      <c r="AJ229" s="71"/>
      <c r="AK229" s="71"/>
      <c r="AL229" s="71"/>
      <c r="AM229" s="71"/>
      <c r="AN229" s="71"/>
      <c r="AO229" s="71"/>
      <c r="AP229" s="71"/>
      <c r="AQ229" s="72"/>
      <c r="AR229" s="71">
        <v>328</v>
      </c>
      <c r="AS229" s="71">
        <v>41</v>
      </c>
      <c r="AT229" s="71">
        <v>0</v>
      </c>
      <c r="AU229" s="71">
        <v>0</v>
      </c>
      <c r="AV229" s="71">
        <v>0</v>
      </c>
      <c r="AW229" s="71">
        <v>0</v>
      </c>
      <c r="AX229" s="71"/>
      <c r="AY229" s="72"/>
      <c r="AZ229" s="71">
        <v>1249.5</v>
      </c>
      <c r="BA229" s="71">
        <v>1015.3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2004</v>
      </c>
      <c r="B230" s="70">
        <v>369</v>
      </c>
      <c r="C230" s="70">
        <v>12</v>
      </c>
      <c r="D230" s="70">
        <v>22</v>
      </c>
      <c r="E230" s="70">
        <v>2015</v>
      </c>
      <c r="F230" s="70" t="s">
        <v>182</v>
      </c>
      <c r="G230" s="70" t="s">
        <v>1992</v>
      </c>
      <c r="H230" s="70" t="s">
        <v>1993</v>
      </c>
      <c r="I230" s="148"/>
      <c r="J230" s="71">
        <v>10.018359072452331</v>
      </c>
      <c r="K230" s="71">
        <v>0.40469458097290451</v>
      </c>
      <c r="L230" s="71">
        <v>0.51547215033232996</v>
      </c>
      <c r="M230" s="71">
        <v>11.135990899813709</v>
      </c>
      <c r="N230" s="71">
        <v>16.061384364334572</v>
      </c>
      <c r="O230" s="71">
        <v>12.335790055870634</v>
      </c>
      <c r="P230" s="71">
        <v>11.593358337989299</v>
      </c>
      <c r="Q230" s="71">
        <v>1.0059681727219301</v>
      </c>
      <c r="R230" s="71">
        <v>0</v>
      </c>
      <c r="S230" s="71">
        <v>1.090650466658539</v>
      </c>
      <c r="T230" s="72"/>
      <c r="U230" s="71">
        <v>1291811</v>
      </c>
      <c r="V230" s="71">
        <v>213</v>
      </c>
      <c r="W230" s="71">
        <v>5</v>
      </c>
      <c r="X230" s="71">
        <v>2565</v>
      </c>
      <c r="Y230" s="71">
        <v>5411</v>
      </c>
      <c r="Z230" s="71">
        <v>7167</v>
      </c>
      <c r="AA230" s="71">
        <v>2307</v>
      </c>
      <c r="AB230" s="71">
        <v>13846</v>
      </c>
      <c r="AC230" s="71">
        <v>0</v>
      </c>
      <c r="AD230" s="71">
        <v>1.090650466658539</v>
      </c>
      <c r="AE230" s="72"/>
      <c r="AF230" s="71">
        <v>10502173.811829731</v>
      </c>
      <c r="AG230" s="71">
        <v>340636.12367144233</v>
      </c>
      <c r="AH230" s="71">
        <v>104856.72245648369</v>
      </c>
      <c r="AI230" s="71">
        <v>16014082.698689669</v>
      </c>
      <c r="AJ230" s="71">
        <v>24497813.773709211</v>
      </c>
      <c r="AK230" s="71">
        <v>0</v>
      </c>
      <c r="AL230" s="71">
        <v>0</v>
      </c>
      <c r="AM230" s="71">
        <v>1897536.2182144979</v>
      </c>
      <c r="AN230" s="71">
        <v>0</v>
      </c>
      <c r="AO230" s="71">
        <v>0</v>
      </c>
      <c r="AP230" s="71">
        <v>53357099.348571032</v>
      </c>
      <c r="AQ230" s="72"/>
      <c r="AR230" s="71">
        <v>350</v>
      </c>
      <c r="AS230" s="71">
        <v>55</v>
      </c>
      <c r="AT230" s="71">
        <v>0</v>
      </c>
      <c r="AU230" s="71">
        <v>0</v>
      </c>
      <c r="AV230" s="71">
        <v>0</v>
      </c>
      <c r="AW230" s="71">
        <v>0</v>
      </c>
      <c r="AX230" s="71"/>
      <c r="AY230" s="72"/>
      <c r="AZ230" s="71">
        <v>1343.8</v>
      </c>
      <c r="BA230" s="71">
        <v>1352.9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2005</v>
      </c>
      <c r="B231" s="70">
        <v>370</v>
      </c>
      <c r="C231" s="70">
        <v>13</v>
      </c>
      <c r="D231" s="70">
        <v>22</v>
      </c>
      <c r="E231" s="70">
        <v>2016</v>
      </c>
      <c r="F231" s="70" t="s">
        <v>155</v>
      </c>
      <c r="G231" s="70" t="s">
        <v>1992</v>
      </c>
      <c r="H231" s="70" t="s">
        <v>1993</v>
      </c>
      <c r="I231" s="148"/>
      <c r="J231" s="71">
        <v>9.8410526687629307</v>
      </c>
      <c r="K231" s="71">
        <v>0.394168361826924</v>
      </c>
      <c r="L231" s="71">
        <v>0.49277209762928842</v>
      </c>
      <c r="M231" s="71">
        <v>10.155461200799156</v>
      </c>
      <c r="N231" s="71">
        <v>16.177721545908113</v>
      </c>
      <c r="O231" s="71">
        <v>12.213195289131217</v>
      </c>
      <c r="P231" s="71">
        <v>11.170201726405592</v>
      </c>
      <c r="Q231" s="71">
        <v>0.96977774239843251</v>
      </c>
      <c r="R231" s="71">
        <v>0</v>
      </c>
      <c r="S231" s="71">
        <v>1.01869308235418</v>
      </c>
      <c r="T231" s="72"/>
      <c r="U231" s="71">
        <v>1204435</v>
      </c>
      <c r="V231" s="71">
        <v>213</v>
      </c>
      <c r="W231" s="71">
        <v>5</v>
      </c>
      <c r="X231" s="71">
        <v>2565</v>
      </c>
      <c r="Y231" s="71">
        <v>5451</v>
      </c>
      <c r="Z231" s="71">
        <v>7183</v>
      </c>
      <c r="AA231" s="71">
        <v>2299</v>
      </c>
      <c r="AB231" s="71">
        <v>13730</v>
      </c>
      <c r="AC231" s="71">
        <v>0</v>
      </c>
      <c r="AD231" s="71">
        <v>1.01869308235418</v>
      </c>
      <c r="AE231" s="72"/>
      <c r="AF231" s="71">
        <v>10274987.51696712</v>
      </c>
      <c r="AG231" s="71">
        <v>309169.10769594001</v>
      </c>
      <c r="AH231" s="71">
        <v>74546.531439941624</v>
      </c>
      <c r="AI231" s="71">
        <v>15586381.97895004</v>
      </c>
      <c r="AJ231" s="71">
        <v>23314491.954929139</v>
      </c>
      <c r="AK231" s="71">
        <v>0</v>
      </c>
      <c r="AL231" s="71">
        <v>0</v>
      </c>
      <c r="AM231" s="71">
        <v>1883100.7536204839</v>
      </c>
      <c r="AN231" s="71">
        <v>0</v>
      </c>
      <c r="AO231" s="71">
        <v>0</v>
      </c>
      <c r="AP231" s="71">
        <v>51442677.843602665</v>
      </c>
      <c r="AQ231" s="72"/>
      <c r="AR231" s="71">
        <v>370</v>
      </c>
      <c r="AS231" s="71">
        <v>62</v>
      </c>
      <c r="AT231" s="71">
        <v>0</v>
      </c>
      <c r="AU231" s="71">
        <v>0</v>
      </c>
      <c r="AV231" s="71">
        <v>0</v>
      </c>
      <c r="AW231" s="71">
        <v>0</v>
      </c>
      <c r="AX231" s="71"/>
      <c r="AY231" s="72"/>
      <c r="AZ231" s="71">
        <v>1437.9</v>
      </c>
      <c r="BA231" s="71">
        <v>1539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2006</v>
      </c>
      <c r="B232" s="70">
        <v>371</v>
      </c>
      <c r="C232" s="70">
        <v>14</v>
      </c>
      <c r="D232" s="70">
        <v>22</v>
      </c>
      <c r="E232" s="70">
        <v>2017</v>
      </c>
      <c r="F232" s="70" t="s">
        <v>156</v>
      </c>
      <c r="G232" s="70" t="s">
        <v>1992</v>
      </c>
      <c r="H232" s="70" t="s">
        <v>1993</v>
      </c>
      <c r="I232" s="148"/>
      <c r="J232" s="71">
        <v>8.0238515491810301</v>
      </c>
      <c r="K232" s="71">
        <v>0.38781035140770653</v>
      </c>
      <c r="L232" s="71">
        <v>0.41740381325699016</v>
      </c>
      <c r="M232" s="71">
        <v>9.120802135246457</v>
      </c>
      <c r="N232" s="71">
        <v>15.163415846048647</v>
      </c>
      <c r="O232" s="71">
        <v>12.065753999677606</v>
      </c>
      <c r="P232" s="71">
        <v>10.756658486946431</v>
      </c>
      <c r="Q232" s="71">
        <v>0.926868224277137</v>
      </c>
      <c r="R232" s="71">
        <v>0</v>
      </c>
      <c r="S232" s="71">
        <v>1.1451809983490493</v>
      </c>
      <c r="T232" s="72"/>
      <c r="U232" s="71">
        <v>1172087</v>
      </c>
      <c r="V232" s="71">
        <v>213</v>
      </c>
      <c r="W232" s="71">
        <v>5</v>
      </c>
      <c r="X232" s="71">
        <v>2565</v>
      </c>
      <c r="Y232" s="71">
        <v>5478</v>
      </c>
      <c r="Z232" s="71">
        <v>7214</v>
      </c>
      <c r="AA232" s="71">
        <v>2228</v>
      </c>
      <c r="AB232" s="71">
        <v>13570</v>
      </c>
      <c r="AC232" s="71">
        <v>0</v>
      </c>
      <c r="AD232" s="71">
        <v>1.1451809983490491</v>
      </c>
      <c r="AE232" s="72"/>
      <c r="AF232" s="71">
        <v>9413653.940159291</v>
      </c>
      <c r="AG232" s="71">
        <v>325752.58371050929</v>
      </c>
      <c r="AH232" s="71">
        <v>87434.211547114115</v>
      </c>
      <c r="AI232" s="71">
        <v>15946195.996199319</v>
      </c>
      <c r="AJ232" s="71">
        <v>25115572.931967471</v>
      </c>
      <c r="AK232" s="71">
        <v>0</v>
      </c>
      <c r="AL232" s="71">
        <v>0</v>
      </c>
      <c r="AM232" s="71">
        <v>1864068.591120573</v>
      </c>
      <c r="AN232" s="71">
        <v>0</v>
      </c>
      <c r="AO232" s="71">
        <v>0</v>
      </c>
      <c r="AP232" s="71">
        <v>52752678.254704282</v>
      </c>
      <c r="AQ232" s="72"/>
      <c r="AR232" s="71">
        <v>385</v>
      </c>
      <c r="AS232" s="71">
        <v>72</v>
      </c>
      <c r="AT232" s="71">
        <v>0</v>
      </c>
      <c r="AU232" s="71">
        <v>0</v>
      </c>
      <c r="AV232" s="71">
        <v>0</v>
      </c>
      <c r="AW232" s="71">
        <v>0</v>
      </c>
      <c r="AX232" s="71"/>
      <c r="AY232" s="72"/>
      <c r="AZ232" s="71">
        <v>1517.5</v>
      </c>
      <c r="BA232" s="71">
        <v>1879.4</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2007</v>
      </c>
      <c r="B233" s="70">
        <v>372</v>
      </c>
      <c r="C233" s="70">
        <v>15</v>
      </c>
      <c r="D233" s="70">
        <v>22</v>
      </c>
      <c r="E233" s="70">
        <v>2018</v>
      </c>
      <c r="F233" s="70" t="s">
        <v>183</v>
      </c>
      <c r="G233" s="70" t="s">
        <v>1992</v>
      </c>
      <c r="H233" s="70" t="s">
        <v>1993</v>
      </c>
      <c r="I233" s="148"/>
      <c r="J233" s="71">
        <v>6.6965949734050865</v>
      </c>
      <c r="K233" s="71">
        <v>0.34849840770039764</v>
      </c>
      <c r="L233" s="71">
        <v>0.38653362272383307</v>
      </c>
      <c r="M233" s="71">
        <v>7.957034491163979</v>
      </c>
      <c r="N233" s="71">
        <v>12.152883767341059</v>
      </c>
      <c r="O233" s="71">
        <v>11.876810654985693</v>
      </c>
      <c r="P233" s="71">
        <v>10.640024384863477</v>
      </c>
      <c r="Q233" s="71">
        <v>0.85209192396339795</v>
      </c>
      <c r="R233" s="71">
        <v>0</v>
      </c>
      <c r="S233" s="71">
        <v>1.2141911168992272</v>
      </c>
      <c r="T233" s="72"/>
      <c r="U233" s="71">
        <v>1121221</v>
      </c>
      <c r="V233" s="71">
        <v>213</v>
      </c>
      <c r="W233" s="71">
        <v>5</v>
      </c>
      <c r="X233" s="71">
        <v>2565</v>
      </c>
      <c r="Y233" s="71">
        <v>5464</v>
      </c>
      <c r="Z233" s="71">
        <v>7237</v>
      </c>
      <c r="AA233" s="71">
        <v>2226</v>
      </c>
      <c r="AB233" s="71">
        <v>13444</v>
      </c>
      <c r="AC233" s="71">
        <v>0</v>
      </c>
      <c r="AD233" s="71">
        <v>1.214191116899227</v>
      </c>
      <c r="AE233" s="72"/>
      <c r="AF233" s="71">
        <v>8621938.7798928078</v>
      </c>
      <c r="AG233" s="71">
        <v>297986.58995030122</v>
      </c>
      <c r="AH233" s="71">
        <v>83955.737967454479</v>
      </c>
      <c r="AI233" s="71">
        <v>15399545.886448281</v>
      </c>
      <c r="AJ233" s="71">
        <v>22389541.62918359</v>
      </c>
      <c r="AK233" s="71">
        <v>0</v>
      </c>
      <c r="AL233" s="71">
        <v>0</v>
      </c>
      <c r="AM233" s="71">
        <v>1850581.532407407</v>
      </c>
      <c r="AN233" s="71">
        <v>0</v>
      </c>
      <c r="AO233" s="71">
        <v>0</v>
      </c>
      <c r="AP233" s="71">
        <v>48643550.155849844</v>
      </c>
      <c r="AQ233" s="72"/>
      <c r="AR233" s="71">
        <v>403</v>
      </c>
      <c r="AS233" s="71">
        <v>79</v>
      </c>
      <c r="AT233" s="71">
        <v>0</v>
      </c>
      <c r="AU233" s="71">
        <v>0</v>
      </c>
      <c r="AV233" s="71">
        <v>0</v>
      </c>
      <c r="AW233" s="71">
        <v>0</v>
      </c>
      <c r="AX233" s="71"/>
      <c r="AY233" s="72"/>
      <c r="AZ233" s="71">
        <v>1600.4</v>
      </c>
      <c r="BA233" s="71">
        <v>2112.6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2008</v>
      </c>
      <c r="B234" s="70">
        <v>373</v>
      </c>
      <c r="C234" s="70">
        <v>16</v>
      </c>
      <c r="D234" s="70">
        <v>22</v>
      </c>
      <c r="E234" s="70">
        <v>2019</v>
      </c>
      <c r="F234" s="70" t="s">
        <v>158</v>
      </c>
      <c r="G234" s="70" t="s">
        <v>1992</v>
      </c>
      <c r="H234" s="70" t="s">
        <v>1993</v>
      </c>
      <c r="I234" s="148"/>
      <c r="J234" s="71">
        <v>7.0844403672158096</v>
      </c>
      <c r="K234" s="71">
        <v>0.31288750959579037</v>
      </c>
      <c r="L234" s="71">
        <v>0.38983247956706113</v>
      </c>
      <c r="M234" s="71">
        <v>7.5808132826500705</v>
      </c>
      <c r="N234" s="71">
        <v>10.634273065649889</v>
      </c>
      <c r="O234" s="71">
        <v>11.527519951921803</v>
      </c>
      <c r="P234" s="71">
        <v>10.527629019148149</v>
      </c>
      <c r="Q234" s="71">
        <v>0.821054471032579</v>
      </c>
      <c r="R234" s="71">
        <v>0</v>
      </c>
      <c r="S234" s="71">
        <v>1.1943641499309274</v>
      </c>
      <c r="T234" s="72"/>
      <c r="U234" s="71">
        <v>1217871</v>
      </c>
      <c r="V234" s="71">
        <v>213</v>
      </c>
      <c r="W234" s="71">
        <v>5</v>
      </c>
      <c r="X234" s="71">
        <v>2565</v>
      </c>
      <c r="Y234" s="71">
        <v>5498</v>
      </c>
      <c r="Z234" s="71">
        <v>7217</v>
      </c>
      <c r="AA234" s="71">
        <v>2186</v>
      </c>
      <c r="AB234" s="71">
        <v>13305</v>
      </c>
      <c r="AC234" s="71">
        <v>0</v>
      </c>
      <c r="AD234" s="71">
        <v>1.194364149930927</v>
      </c>
      <c r="AE234" s="72"/>
      <c r="AF234" s="71">
        <v>9287160.6577319745</v>
      </c>
      <c r="AG234" s="71">
        <v>281536.74196416349</v>
      </c>
      <c r="AH234" s="71">
        <v>89092.265043894222</v>
      </c>
      <c r="AI234" s="71">
        <v>15516980.328307839</v>
      </c>
      <c r="AJ234" s="71">
        <v>20340711.578812569</v>
      </c>
      <c r="AK234" s="71">
        <v>0</v>
      </c>
      <c r="AL234" s="71">
        <v>0</v>
      </c>
      <c r="AM234" s="71">
        <v>1812040.8400136253</v>
      </c>
      <c r="AN234" s="71">
        <v>0</v>
      </c>
      <c r="AO234" s="71">
        <v>0</v>
      </c>
      <c r="AP234" s="71">
        <v>47327522.411874063</v>
      </c>
      <c r="AQ234" s="72"/>
      <c r="AR234" s="71">
        <v>421</v>
      </c>
      <c r="AS234" s="71">
        <v>83</v>
      </c>
      <c r="AT234" s="71">
        <v>0</v>
      </c>
      <c r="AU234" s="71">
        <v>0</v>
      </c>
      <c r="AV234" s="71">
        <v>0</v>
      </c>
      <c r="AW234" s="71">
        <v>0</v>
      </c>
      <c r="AX234" s="71"/>
      <c r="AY234" s="72"/>
      <c r="AZ234" s="71">
        <v>1681.9</v>
      </c>
      <c r="BA234" s="71">
        <v>2178.7000000000012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2009</v>
      </c>
      <c r="B235" s="70">
        <v>374</v>
      </c>
      <c r="C235" s="70">
        <v>17</v>
      </c>
      <c r="D235" s="70">
        <v>22</v>
      </c>
      <c r="E235" s="70">
        <v>2020</v>
      </c>
      <c r="F235" s="70" t="s">
        <v>159</v>
      </c>
      <c r="G235" s="1064" t="s">
        <v>1992</v>
      </c>
      <c r="H235" s="70" t="s">
        <v>1993</v>
      </c>
      <c r="I235" s="148"/>
      <c r="J235" s="71">
        <v>5.1319031586800596</v>
      </c>
      <c r="K235" s="71">
        <v>0.32599244341584022</v>
      </c>
      <c r="L235" s="71">
        <v>2.6259338941481323</v>
      </c>
      <c r="M235" s="71">
        <v>7.5341454397242824</v>
      </c>
      <c r="N235" s="71">
        <v>13.151066395487058</v>
      </c>
      <c r="O235" s="71">
        <v>10.115131080755209</v>
      </c>
      <c r="P235" s="71">
        <v>9.9001466395461719</v>
      </c>
      <c r="Q235" s="71">
        <v>0.78217295661007102</v>
      </c>
      <c r="R235" s="71">
        <v>0</v>
      </c>
      <c r="S235" s="71">
        <v>1.35299774984651</v>
      </c>
      <c r="T235" s="72"/>
      <c r="U235" s="71">
        <v>903537</v>
      </c>
      <c r="V235" s="71">
        <v>213</v>
      </c>
      <c r="W235" s="71">
        <v>38</v>
      </c>
      <c r="X235" s="71">
        <v>2700</v>
      </c>
      <c r="Y235" s="71">
        <v>5576</v>
      </c>
      <c r="Z235" s="71">
        <v>7228</v>
      </c>
      <c r="AA235" s="71">
        <v>2185</v>
      </c>
      <c r="AB235" s="71">
        <v>13266</v>
      </c>
      <c r="AC235" s="71">
        <v>0</v>
      </c>
      <c r="AD235" s="71">
        <v>1.35299774984651</v>
      </c>
      <c r="AE235" s="72"/>
      <c r="AF235" s="71">
        <v>6557047.3926632619</v>
      </c>
      <c r="AG235" s="71">
        <v>264946.63303377287</v>
      </c>
      <c r="AH235" s="71">
        <v>606442.40226766909</v>
      </c>
      <c r="AI235" s="71">
        <v>14758539.990282459</v>
      </c>
      <c r="AJ235" s="71">
        <v>24799904.904933639</v>
      </c>
      <c r="AK235" s="71"/>
      <c r="AL235" s="71"/>
      <c r="AM235" s="71">
        <v>1731360.3883340852</v>
      </c>
      <c r="AN235" s="71"/>
      <c r="AO235" s="71"/>
      <c r="AP235" s="71">
        <v>48718241.71151489</v>
      </c>
      <c r="AQ235" s="72"/>
      <c r="AR235" s="71">
        <v>438</v>
      </c>
      <c r="AS235" s="71">
        <v>84</v>
      </c>
      <c r="AT235" s="71">
        <v>0</v>
      </c>
      <c r="AU235" s="71">
        <v>0</v>
      </c>
      <c r="AV235" s="71">
        <v>0</v>
      </c>
      <c r="AW235" s="71">
        <v>0</v>
      </c>
      <c r="AX235" s="71"/>
      <c r="AY235" s="72"/>
      <c r="AZ235" s="71">
        <v>1783.7</v>
      </c>
      <c r="BA235" s="71">
        <v>2195.1999999999998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2010</v>
      </c>
      <c r="B236" s="70">
        <v>374</v>
      </c>
      <c r="C236" s="70">
        <v>18</v>
      </c>
      <c r="D236" s="70">
        <v>22</v>
      </c>
      <c r="E236" s="70">
        <v>2021</v>
      </c>
      <c r="F236" s="70" t="s">
        <v>160</v>
      </c>
      <c r="G236" s="1064" t="s">
        <v>1992</v>
      </c>
      <c r="H236" s="70" t="s">
        <v>1993</v>
      </c>
      <c r="I236" s="148"/>
      <c r="J236" s="71">
        <v>5.3544400540919446</v>
      </c>
      <c r="K236" s="71">
        <v>0.35120609928029717</v>
      </c>
      <c r="L236" s="71">
        <v>2.5120666806413352</v>
      </c>
      <c r="M236" s="71">
        <v>7.6240990790253349</v>
      </c>
      <c r="N236" s="71">
        <v>10.873016092674407</v>
      </c>
      <c r="O236" s="71">
        <v>9.7477210055001304</v>
      </c>
      <c r="P236" s="71">
        <v>10.264361272696133</v>
      </c>
      <c r="Q236" s="71">
        <v>0.76346981632887401</v>
      </c>
      <c r="R236" s="71">
        <v>0</v>
      </c>
      <c r="S236" s="71">
        <v>1.384393964364339</v>
      </c>
      <c r="T236" s="72"/>
      <c r="U236" s="71">
        <v>1119150</v>
      </c>
      <c r="V236" s="71">
        <v>213</v>
      </c>
      <c r="W236" s="71">
        <v>38</v>
      </c>
      <c r="X236" s="71">
        <v>2700</v>
      </c>
      <c r="Y236" s="71">
        <v>5576</v>
      </c>
      <c r="Z236" s="71">
        <v>7172</v>
      </c>
      <c r="AA236" s="71">
        <v>2209</v>
      </c>
      <c r="AB236" s="71">
        <v>13076</v>
      </c>
      <c r="AC236" s="71">
        <v>0</v>
      </c>
      <c r="AD236" s="71">
        <v>1.384393964364339</v>
      </c>
      <c r="AE236" s="72"/>
      <c r="AF236" s="71">
        <v>7605592.2426586067</v>
      </c>
      <c r="AG236" s="71">
        <v>309331.19794637786</v>
      </c>
      <c r="AH236" s="71">
        <v>537263.77824385173</v>
      </c>
      <c r="AI236" s="71">
        <v>16871643.469681825</v>
      </c>
      <c r="AJ236" s="71">
        <v>22629324.103840418</v>
      </c>
      <c r="AK236" s="71">
        <v>0</v>
      </c>
      <c r="AL236" s="71">
        <v>0</v>
      </c>
      <c r="AM236" s="71">
        <v>1716406.5969748311</v>
      </c>
      <c r="AN236" s="71">
        <v>0</v>
      </c>
      <c r="AO236" s="71">
        <v>0</v>
      </c>
      <c r="AP236" s="71">
        <v>49669561.389345914</v>
      </c>
      <c r="AQ236" s="72"/>
      <c r="AR236" s="71">
        <v>457</v>
      </c>
      <c r="AS236" s="71">
        <v>84</v>
      </c>
      <c r="AT236" s="71">
        <v>0</v>
      </c>
      <c r="AU236" s="71">
        <v>0</v>
      </c>
      <c r="AV236" s="71">
        <v>0</v>
      </c>
      <c r="AW236" s="71">
        <v>0</v>
      </c>
      <c r="AX236" s="71"/>
      <c r="AY236" s="72"/>
      <c r="AZ236" s="71">
        <v>1882.9</v>
      </c>
      <c r="BA236" s="71">
        <v>2195.1999999999998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2011</v>
      </c>
      <c r="B237" s="70">
        <v>374</v>
      </c>
      <c r="C237" s="70">
        <v>19</v>
      </c>
      <c r="D237" s="70">
        <v>22</v>
      </c>
      <c r="E237" s="70">
        <v>2022</v>
      </c>
      <c r="F237" s="70" t="s">
        <v>161</v>
      </c>
      <c r="G237" s="70" t="s">
        <v>1992</v>
      </c>
      <c r="H237" s="70" t="s">
        <v>1993</v>
      </c>
      <c r="I237" s="148"/>
      <c r="J237" s="71">
        <v>4.9049819187041175</v>
      </c>
      <c r="K237" s="71">
        <v>0.35937303300436052</v>
      </c>
      <c r="L237" s="71">
        <v>2.3167774797329117</v>
      </c>
      <c r="M237" s="71">
        <v>8.2153733024510025</v>
      </c>
      <c r="N237" s="71">
        <v>13.461565890227453</v>
      </c>
      <c r="O237" s="71">
        <v>10.268177133758011</v>
      </c>
      <c r="P237" s="71">
        <v>10.19719650192215</v>
      </c>
      <c r="Q237" s="71">
        <v>0.76289428904930501</v>
      </c>
      <c r="R237" s="71">
        <v>0</v>
      </c>
      <c r="S237" s="71">
        <v>1.38136765511371</v>
      </c>
      <c r="T237" s="72"/>
      <c r="U237" s="71">
        <v>1065457</v>
      </c>
      <c r="V237" s="71">
        <v>213</v>
      </c>
      <c r="W237" s="71">
        <v>38</v>
      </c>
      <c r="X237" s="71">
        <v>2700</v>
      </c>
      <c r="Y237" s="71">
        <v>5612</v>
      </c>
      <c r="Z237" s="71">
        <v>7178</v>
      </c>
      <c r="AA237" s="71">
        <v>2228</v>
      </c>
      <c r="AB237" s="71">
        <v>12959</v>
      </c>
      <c r="AC237" s="71">
        <v>0</v>
      </c>
      <c r="AD237" s="71">
        <v>1.38136765511371</v>
      </c>
      <c r="AE237" s="72"/>
      <c r="AF237" s="71">
        <v>6041029.2256407356</v>
      </c>
      <c r="AG237" s="71">
        <v>319633.99873076181</v>
      </c>
      <c r="AH237" s="71">
        <v>582178.63100643584</v>
      </c>
      <c r="AI237" s="71">
        <v>16177209.556638004</v>
      </c>
      <c r="AJ237" s="71">
        <v>26289811.025699973</v>
      </c>
      <c r="AK237" s="71">
        <v>0</v>
      </c>
      <c r="AL237" s="71">
        <v>0</v>
      </c>
      <c r="AM237" s="71">
        <v>1673360.6082218105</v>
      </c>
      <c r="AN237" s="71">
        <v>0</v>
      </c>
      <c r="AO237" s="71">
        <v>0</v>
      </c>
      <c r="AP237" s="71">
        <v>51083223.045937724</v>
      </c>
      <c r="AQ237" s="72"/>
      <c r="AR237" s="71">
        <v>482</v>
      </c>
      <c r="AS237" s="71">
        <v>84</v>
      </c>
      <c r="AT237" s="71">
        <v>0</v>
      </c>
      <c r="AU237" s="71">
        <v>0</v>
      </c>
      <c r="AV237" s="71">
        <v>0</v>
      </c>
      <c r="AW237" s="71">
        <v>0</v>
      </c>
      <c r="AX237" s="71"/>
      <c r="AY237" s="72"/>
      <c r="AZ237" s="71">
        <v>2026.9000000000005</v>
      </c>
      <c r="BA237" s="71">
        <v>2195.2000000000003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2012</v>
      </c>
      <c r="B238" s="70">
        <v>374</v>
      </c>
      <c r="C238" s="70">
        <v>20</v>
      </c>
      <c r="D238" s="70">
        <v>22</v>
      </c>
      <c r="E238" s="70">
        <v>2023</v>
      </c>
      <c r="F238" s="70" t="s">
        <v>1539</v>
      </c>
      <c r="G238" s="70" t="s">
        <v>1992</v>
      </c>
      <c r="H238" s="70" t="s">
        <v>1993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498</v>
      </c>
      <c r="AS238" s="71">
        <v>85</v>
      </c>
      <c r="AT238" s="71">
        <v>0</v>
      </c>
      <c r="AU238" s="71">
        <v>0</v>
      </c>
      <c r="AV238" s="71">
        <v>0</v>
      </c>
      <c r="AW238" s="71">
        <v>0</v>
      </c>
      <c r="AX238" s="71"/>
      <c r="AY238" s="72"/>
      <c r="AZ238" s="71">
        <v>2117.8000000000011</v>
      </c>
      <c r="BA238" s="71">
        <v>2206.2000000000003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2013</v>
      </c>
      <c r="B239" s="70">
        <v>374</v>
      </c>
      <c r="C239" s="70">
        <v>21</v>
      </c>
      <c r="D239" s="70">
        <v>22</v>
      </c>
      <c r="E239" s="70">
        <v>2024</v>
      </c>
      <c r="F239" s="70" t="s">
        <v>1554</v>
      </c>
      <c r="G239" s="70" t="s">
        <v>1992</v>
      </c>
      <c r="H239" s="70" t="s">
        <v>1993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2014</v>
      </c>
      <c r="B240" s="70">
        <v>18</v>
      </c>
      <c r="C240" s="70">
        <v>1</v>
      </c>
      <c r="D240" s="70">
        <v>2</v>
      </c>
      <c r="E240" s="70">
        <v>1990</v>
      </c>
      <c r="F240" s="70" t="s">
        <v>787</v>
      </c>
      <c r="G240" s="70" t="s">
        <v>2015</v>
      </c>
      <c r="H240" s="70" t="s">
        <v>1714</v>
      </c>
      <c r="I240" s="148"/>
      <c r="J240" s="71">
        <v>16.061436400204279</v>
      </c>
      <c r="K240" s="71">
        <v>1.886097816557516</v>
      </c>
      <c r="L240" s="71">
        <v>0</v>
      </c>
      <c r="M240" s="71">
        <v>5.4541713599781394</v>
      </c>
      <c r="N240" s="71">
        <v>13.06034006174386</v>
      </c>
      <c r="O240" s="71">
        <v>9.9875594652495394</v>
      </c>
      <c r="P240" s="71">
        <v>14.87988027717307</v>
      </c>
      <c r="Q240" s="71">
        <v>0.75335932144295303</v>
      </c>
      <c r="R240" s="71">
        <v>0</v>
      </c>
      <c r="S240" s="71">
        <v>0.67914382241530968</v>
      </c>
      <c r="T240" s="72"/>
      <c r="U240" s="71">
        <v>2391181</v>
      </c>
      <c r="V240" s="71">
        <v>550</v>
      </c>
      <c r="W240" s="71">
        <v>0</v>
      </c>
      <c r="X240" s="71">
        <v>1877</v>
      </c>
      <c r="Y240" s="71">
        <v>3246</v>
      </c>
      <c r="Z240" s="71">
        <v>4108</v>
      </c>
      <c r="AA240" s="71">
        <v>3613</v>
      </c>
      <c r="AB240" s="71">
        <v>12232</v>
      </c>
      <c r="AC240" s="71">
        <v>0</v>
      </c>
      <c r="AD240" s="71">
        <v>0.67914382241530968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2016</v>
      </c>
      <c r="B241" s="70">
        <v>19</v>
      </c>
      <c r="C241" s="70">
        <v>2</v>
      </c>
      <c r="D241" s="70">
        <v>2</v>
      </c>
      <c r="E241" s="70">
        <v>2005</v>
      </c>
      <c r="F241" s="70" t="s">
        <v>789</v>
      </c>
      <c r="G241" s="70" t="s">
        <v>2015</v>
      </c>
      <c r="H241" s="70" t="s">
        <v>1714</v>
      </c>
      <c r="I241" s="148"/>
      <c r="J241" s="71">
        <v>13.618775874188669</v>
      </c>
      <c r="K241" s="71">
        <v>1.1454129261775039</v>
      </c>
      <c r="L241" s="71">
        <v>0.22435176588887859</v>
      </c>
      <c r="M241" s="71">
        <v>13.46403073279442</v>
      </c>
      <c r="N241" s="71">
        <v>21.13349927531689</v>
      </c>
      <c r="O241" s="71">
        <v>15.7091034720415</v>
      </c>
      <c r="P241" s="71">
        <v>16.001207282564891</v>
      </c>
      <c r="Q241" s="71">
        <v>0.78002555629191395</v>
      </c>
      <c r="R241" s="71">
        <v>0</v>
      </c>
      <c r="S241" s="71">
        <v>0.19441234989245859</v>
      </c>
      <c r="T241" s="72"/>
      <c r="U241" s="71">
        <v>2453923</v>
      </c>
      <c r="V241" s="71">
        <v>440</v>
      </c>
      <c r="W241" s="71">
        <v>3</v>
      </c>
      <c r="X241" s="71">
        <v>2471</v>
      </c>
      <c r="Y241" s="71">
        <v>3949</v>
      </c>
      <c r="Z241" s="71">
        <v>7477</v>
      </c>
      <c r="AA241" s="71">
        <v>3182</v>
      </c>
      <c r="AB241" s="71">
        <v>13240</v>
      </c>
      <c r="AC241" s="71">
        <v>0</v>
      </c>
      <c r="AD241" s="71">
        <v>0.19441234989245859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2017</v>
      </c>
      <c r="B242" s="70">
        <v>20</v>
      </c>
      <c r="C242" s="70">
        <v>3</v>
      </c>
      <c r="D242" s="70">
        <v>2</v>
      </c>
      <c r="E242" s="70">
        <v>2006</v>
      </c>
      <c r="F242" s="70" t="s">
        <v>790</v>
      </c>
      <c r="G242" s="70" t="s">
        <v>2015</v>
      </c>
      <c r="H242" s="70" t="s">
        <v>1714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2018</v>
      </c>
      <c r="B243" s="70">
        <v>21</v>
      </c>
      <c r="C243" s="70">
        <v>4</v>
      </c>
      <c r="D243" s="70">
        <v>2</v>
      </c>
      <c r="E243" s="70">
        <v>2007</v>
      </c>
      <c r="F243" s="70" t="s">
        <v>791</v>
      </c>
      <c r="G243" s="70" t="s">
        <v>2015</v>
      </c>
      <c r="H243" s="70" t="s">
        <v>1714</v>
      </c>
      <c r="I243" s="148"/>
      <c r="J243" s="71">
        <v>16.696231318910868</v>
      </c>
      <c r="K243" s="71">
        <v>1.2068233777708941</v>
      </c>
      <c r="L243" s="71">
        <v>1.0439130218465911</v>
      </c>
      <c r="M243" s="71">
        <v>14.67272174869526</v>
      </c>
      <c r="N243" s="71">
        <v>19.186084345682499</v>
      </c>
      <c r="O243" s="71">
        <v>15.584349023250949</v>
      </c>
      <c r="P243" s="71">
        <v>16.4276150372175</v>
      </c>
      <c r="Q243" s="71">
        <v>0.83663876481183896</v>
      </c>
      <c r="R243" s="71">
        <v>0</v>
      </c>
      <c r="S243" s="71">
        <v>0.20818426950946969</v>
      </c>
      <c r="T243" s="72"/>
      <c r="U243" s="71">
        <v>3077715</v>
      </c>
      <c r="V243" s="71">
        <v>451</v>
      </c>
      <c r="W243" s="71">
        <v>17</v>
      </c>
      <c r="X243" s="71">
        <v>3142</v>
      </c>
      <c r="Y243" s="71">
        <v>4084</v>
      </c>
      <c r="Z243" s="71">
        <v>7711</v>
      </c>
      <c r="AA243" s="71">
        <v>3217</v>
      </c>
      <c r="AB243" s="71">
        <v>13450</v>
      </c>
      <c r="AC243" s="71">
        <v>0</v>
      </c>
      <c r="AD243" s="71">
        <v>0.20818426950946969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2019</v>
      </c>
      <c r="B244" s="70">
        <v>22</v>
      </c>
      <c r="C244" s="70">
        <v>5</v>
      </c>
      <c r="D244" s="70">
        <v>2</v>
      </c>
      <c r="E244" s="70">
        <v>2008</v>
      </c>
      <c r="F244" s="70" t="s">
        <v>792</v>
      </c>
      <c r="G244" s="70" t="s">
        <v>2015</v>
      </c>
      <c r="H244" s="70" t="s">
        <v>1714</v>
      </c>
      <c r="I244" s="148"/>
      <c r="J244" s="71">
        <v>12.27536005634482</v>
      </c>
      <c r="K244" s="71">
        <v>0.89460085091602759</v>
      </c>
      <c r="L244" s="71">
        <v>0.94841919576516498</v>
      </c>
      <c r="M244" s="71">
        <v>15.87300785913647</v>
      </c>
      <c r="N244" s="71">
        <v>17.612264524039531</v>
      </c>
      <c r="O244" s="71">
        <v>15.26873798712945</v>
      </c>
      <c r="P244" s="71">
        <v>16.230369475386201</v>
      </c>
      <c r="Q244" s="71">
        <v>0.82469164029072295</v>
      </c>
      <c r="R244" s="71">
        <v>0</v>
      </c>
      <c r="S244" s="71">
        <v>0.19551627187876541</v>
      </c>
      <c r="T244" s="72"/>
      <c r="U244" s="71">
        <v>2625779</v>
      </c>
      <c r="V244" s="71">
        <v>451</v>
      </c>
      <c r="W244" s="71">
        <v>17</v>
      </c>
      <c r="X244" s="71">
        <v>3142</v>
      </c>
      <c r="Y244" s="71">
        <v>4125</v>
      </c>
      <c r="Z244" s="71">
        <v>7820</v>
      </c>
      <c r="AA244" s="71">
        <v>3182</v>
      </c>
      <c r="AB244" s="71">
        <v>13476</v>
      </c>
      <c r="AC244" s="71">
        <v>0</v>
      </c>
      <c r="AD244" s="71">
        <v>0.19551627187876541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2020</v>
      </c>
      <c r="B245" s="70">
        <v>23</v>
      </c>
      <c r="C245" s="70">
        <v>6</v>
      </c>
      <c r="D245" s="70">
        <v>2</v>
      </c>
      <c r="E245" s="70">
        <v>2009</v>
      </c>
      <c r="F245" s="70" t="s">
        <v>176</v>
      </c>
      <c r="G245" s="70" t="s">
        <v>2015</v>
      </c>
      <c r="H245" s="70" t="s">
        <v>1714</v>
      </c>
      <c r="I245" s="148"/>
      <c r="J245" s="71">
        <v>10.009377424980389</v>
      </c>
      <c r="K245" s="71">
        <v>0.99782385810671637</v>
      </c>
      <c r="L245" s="71">
        <v>2.9235394261082819</v>
      </c>
      <c r="M245" s="71">
        <v>17.73755598736231</v>
      </c>
      <c r="N245" s="71">
        <v>17.800501810539139</v>
      </c>
      <c r="O245" s="71">
        <v>15.746024565206049</v>
      </c>
      <c r="P245" s="71">
        <v>15.96365195023164</v>
      </c>
      <c r="Q245" s="71">
        <v>0.78555690385511001</v>
      </c>
      <c r="R245" s="71">
        <v>0</v>
      </c>
      <c r="S245" s="71">
        <v>0.20338622456732411</v>
      </c>
      <c r="T245" s="72"/>
      <c r="U245" s="71">
        <v>1590512</v>
      </c>
      <c r="V245" s="71">
        <v>482</v>
      </c>
      <c r="W245" s="71">
        <v>73</v>
      </c>
      <c r="X245" s="71">
        <v>3580</v>
      </c>
      <c r="Y245" s="71">
        <v>4137</v>
      </c>
      <c r="Z245" s="71">
        <v>7960</v>
      </c>
      <c r="AA245" s="71">
        <v>3213</v>
      </c>
      <c r="AB245" s="71">
        <v>13475</v>
      </c>
      <c r="AC245" s="71">
        <v>0</v>
      </c>
      <c r="AD245" s="71">
        <v>0.20338622456732411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2021</v>
      </c>
      <c r="B246" s="70">
        <v>24</v>
      </c>
      <c r="C246" s="70">
        <v>7</v>
      </c>
      <c r="D246" s="70">
        <v>2</v>
      </c>
      <c r="E246" s="70">
        <v>2010</v>
      </c>
      <c r="F246" s="70" t="s">
        <v>177</v>
      </c>
      <c r="G246" s="70" t="s">
        <v>2015</v>
      </c>
      <c r="H246" s="70" t="s">
        <v>1714</v>
      </c>
      <c r="I246" s="148"/>
      <c r="J246" s="71">
        <v>11.02820045941708</v>
      </c>
      <c r="K246" s="71">
        <v>1.068957442817877</v>
      </c>
      <c r="L246" s="71">
        <v>2.9771694917668539</v>
      </c>
      <c r="M246" s="71">
        <v>18.326395120328581</v>
      </c>
      <c r="N246" s="71">
        <v>19.301642848287479</v>
      </c>
      <c r="O246" s="71">
        <v>15.87600078251336</v>
      </c>
      <c r="P246" s="71">
        <v>16.362343112965419</v>
      </c>
      <c r="Q246" s="71">
        <v>0.82175191647743095</v>
      </c>
      <c r="R246" s="71">
        <v>0</v>
      </c>
      <c r="S246" s="71">
        <v>0.18215458454694869</v>
      </c>
      <c r="T246" s="72"/>
      <c r="U246" s="71">
        <v>2046370</v>
      </c>
      <c r="V246" s="71">
        <v>482</v>
      </c>
      <c r="W246" s="71">
        <v>73</v>
      </c>
      <c r="X246" s="71">
        <v>3580</v>
      </c>
      <c r="Y246" s="71">
        <v>4215</v>
      </c>
      <c r="Z246" s="71">
        <v>8063</v>
      </c>
      <c r="AA246" s="71">
        <v>3211</v>
      </c>
      <c r="AB246" s="71">
        <v>13507</v>
      </c>
      <c r="AC246" s="71">
        <v>0</v>
      </c>
      <c r="AD246" s="71">
        <v>0.18215458454694869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2022</v>
      </c>
      <c r="B247" s="70">
        <v>25</v>
      </c>
      <c r="C247" s="70">
        <v>8</v>
      </c>
      <c r="D247" s="70">
        <v>2</v>
      </c>
      <c r="E247" s="70">
        <v>2011</v>
      </c>
      <c r="F247" s="70" t="s">
        <v>178</v>
      </c>
      <c r="G247" s="70" t="s">
        <v>2015</v>
      </c>
      <c r="H247" s="70" t="s">
        <v>1714</v>
      </c>
      <c r="I247" s="148"/>
      <c r="J247" s="71">
        <v>11.176219666054619</v>
      </c>
      <c r="K247" s="71">
        <v>1.341680612438801</v>
      </c>
      <c r="L247" s="71">
        <v>2.6564134129886998</v>
      </c>
      <c r="M247" s="71">
        <v>20.168418528869061</v>
      </c>
      <c r="N247" s="71">
        <v>18.15559901546176</v>
      </c>
      <c r="O247" s="71">
        <v>15.821716180210965</v>
      </c>
      <c r="P247" s="71">
        <v>15.864755508647361</v>
      </c>
      <c r="Q247" s="71">
        <v>0.94247767142295602</v>
      </c>
      <c r="R247" s="71">
        <v>0</v>
      </c>
      <c r="S247" s="71">
        <v>0.19369150304287919</v>
      </c>
      <c r="T247" s="72"/>
      <c r="U247" s="71">
        <v>1966520</v>
      </c>
      <c r="V247" s="71">
        <v>482</v>
      </c>
      <c r="W247" s="71">
        <v>73</v>
      </c>
      <c r="X247" s="71">
        <v>3580</v>
      </c>
      <c r="Y247" s="71">
        <v>4222</v>
      </c>
      <c r="Z247" s="71">
        <v>8210</v>
      </c>
      <c r="AA247" s="71">
        <v>3206</v>
      </c>
      <c r="AB247" s="71">
        <v>13430</v>
      </c>
      <c r="AC247" s="71">
        <v>0</v>
      </c>
      <c r="AD247" s="71">
        <v>0.19369150304287919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3.1850000000000001</v>
      </c>
      <c r="BK247" s="71">
        <v>0</v>
      </c>
      <c r="BL247" s="71">
        <v>0</v>
      </c>
      <c r="BM247" s="71">
        <v>0</v>
      </c>
      <c r="BN247" s="72"/>
      <c r="BO247" s="71">
        <v>0</v>
      </c>
      <c r="BP247" s="71">
        <v>0</v>
      </c>
      <c r="BQ247" s="71">
        <v>1</v>
      </c>
      <c r="BR247" s="71">
        <v>0</v>
      </c>
      <c r="BS247" s="71">
        <v>0</v>
      </c>
      <c r="BT247" s="71">
        <v>0</v>
      </c>
      <c r="BU247"/>
      <c r="BV247" s="70">
        <v>3.1850000000000001</v>
      </c>
      <c r="BW247" s="70">
        <v>0</v>
      </c>
      <c r="BX247" s="70">
        <v>0</v>
      </c>
      <c r="BY247" s="70">
        <v>0</v>
      </c>
      <c r="BZ247" s="70">
        <v>0</v>
      </c>
      <c r="CA247" s="70">
        <v>0</v>
      </c>
      <c r="CB247" s="70">
        <v>0</v>
      </c>
      <c r="CC247" s="70">
        <v>0</v>
      </c>
      <c r="CD247" s="70">
        <v>0</v>
      </c>
    </row>
    <row r="248" spans="1:82">
      <c r="A248" s="70" t="s">
        <v>2023</v>
      </c>
      <c r="B248" s="70">
        <v>26</v>
      </c>
      <c r="C248" s="70">
        <v>9</v>
      </c>
      <c r="D248" s="70">
        <v>2</v>
      </c>
      <c r="E248" s="70">
        <v>2012</v>
      </c>
      <c r="F248" s="70" t="s">
        <v>179</v>
      </c>
      <c r="G248" s="70" t="s">
        <v>2015</v>
      </c>
      <c r="H248" s="70" t="s">
        <v>1714</v>
      </c>
      <c r="I248" s="148"/>
      <c r="J248" s="71">
        <v>10.70823838487018</v>
      </c>
      <c r="K248" s="71">
        <v>1.2110364990995921</v>
      </c>
      <c r="L248" s="71">
        <v>2.7009422317120371</v>
      </c>
      <c r="M248" s="71">
        <v>18.157805811642842</v>
      </c>
      <c r="N248" s="71">
        <v>17.814580759929012</v>
      </c>
      <c r="O248" s="71">
        <v>15.876937153061892</v>
      </c>
      <c r="P248" s="71">
        <v>15.875392311084237</v>
      </c>
      <c r="Q248" s="71">
        <v>1.03015892037601</v>
      </c>
      <c r="R248" s="71">
        <v>0</v>
      </c>
      <c r="S248" s="71">
        <v>0.24709513953323789</v>
      </c>
      <c r="T248" s="72"/>
      <c r="U248" s="71">
        <v>1933319</v>
      </c>
      <c r="V248" s="71">
        <v>482</v>
      </c>
      <c r="W248" s="71">
        <v>73</v>
      </c>
      <c r="X248" s="71">
        <v>3580</v>
      </c>
      <c r="Y248" s="71">
        <v>4277</v>
      </c>
      <c r="Z248" s="71">
        <v>8304</v>
      </c>
      <c r="AA248" s="71">
        <v>3190</v>
      </c>
      <c r="AB248" s="71">
        <v>13511</v>
      </c>
      <c r="AC248" s="71">
        <v>0</v>
      </c>
      <c r="AD248" s="71">
        <v>0.24709513953323789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3.407</v>
      </c>
      <c r="BK248" s="71">
        <v>0</v>
      </c>
      <c r="BL248" s="71">
        <v>0</v>
      </c>
      <c r="BM248" s="71">
        <v>0</v>
      </c>
      <c r="BN248" s="72"/>
      <c r="BO248" s="71">
        <v>0</v>
      </c>
      <c r="BP248" s="71">
        <v>0</v>
      </c>
      <c r="BQ248" s="71">
        <v>1</v>
      </c>
      <c r="BR248" s="71">
        <v>0</v>
      </c>
      <c r="BS248" s="71">
        <v>0</v>
      </c>
      <c r="BT248" s="71">
        <v>0</v>
      </c>
      <c r="BU248"/>
      <c r="BV248" s="70">
        <v>3.407</v>
      </c>
      <c r="BW248" s="70">
        <v>0</v>
      </c>
      <c r="BX248" s="70">
        <v>0</v>
      </c>
      <c r="BY248" s="70">
        <v>0</v>
      </c>
      <c r="BZ248" s="70">
        <v>0</v>
      </c>
      <c r="CA248" s="70">
        <v>0</v>
      </c>
      <c r="CB248" s="70">
        <v>0</v>
      </c>
      <c r="CC248" s="70">
        <v>0</v>
      </c>
      <c r="CD248" s="70">
        <v>0</v>
      </c>
    </row>
    <row r="249" spans="1:82">
      <c r="A249" s="70" t="s">
        <v>2024</v>
      </c>
      <c r="B249" s="70">
        <v>27</v>
      </c>
      <c r="C249" s="70">
        <v>10</v>
      </c>
      <c r="D249" s="70">
        <v>2</v>
      </c>
      <c r="E249" s="70">
        <v>2013</v>
      </c>
      <c r="F249" s="70" t="s">
        <v>180</v>
      </c>
      <c r="G249" s="70" t="s">
        <v>2015</v>
      </c>
      <c r="H249" s="70" t="s">
        <v>1714</v>
      </c>
      <c r="I249" s="148"/>
      <c r="J249" s="71">
        <v>10.30657754153281</v>
      </c>
      <c r="K249" s="71">
        <v>0.99618063090127473</v>
      </c>
      <c r="L249" s="71">
        <v>2.7456058766906088</v>
      </c>
      <c r="M249" s="71">
        <v>17.50446394233758</v>
      </c>
      <c r="N249" s="71">
        <v>19.106413680704541</v>
      </c>
      <c r="O249" s="71">
        <v>15.297191714733916</v>
      </c>
      <c r="P249" s="71">
        <v>15.940206268360473</v>
      </c>
      <c r="Q249" s="71">
        <v>1.04591551904277</v>
      </c>
      <c r="R249" s="71">
        <v>0</v>
      </c>
      <c r="S249" s="71">
        <v>0.22957547357090291</v>
      </c>
      <c r="T249" s="72"/>
      <c r="U249" s="71">
        <v>1847849</v>
      </c>
      <c r="V249" s="71">
        <v>482</v>
      </c>
      <c r="W249" s="71">
        <v>73</v>
      </c>
      <c r="X249" s="71">
        <v>3580</v>
      </c>
      <c r="Y249" s="71">
        <v>4286</v>
      </c>
      <c r="Z249" s="71">
        <v>8358</v>
      </c>
      <c r="AA249" s="71">
        <v>3191</v>
      </c>
      <c r="AB249" s="71">
        <v>13521</v>
      </c>
      <c r="AC249" s="71">
        <v>0</v>
      </c>
      <c r="AD249" s="71">
        <v>0.22957547357090291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3.4729999999999999</v>
      </c>
      <c r="BK249" s="71">
        <v>0</v>
      </c>
      <c r="BL249" s="71">
        <v>0</v>
      </c>
      <c r="BM249" s="71">
        <v>0</v>
      </c>
      <c r="BN249" s="72"/>
      <c r="BO249" s="71">
        <v>0</v>
      </c>
      <c r="BP249" s="71">
        <v>0</v>
      </c>
      <c r="BQ249" s="71">
        <v>1</v>
      </c>
      <c r="BR249" s="71">
        <v>0</v>
      </c>
      <c r="BS249" s="71">
        <v>0</v>
      </c>
      <c r="BT249" s="71">
        <v>0</v>
      </c>
      <c r="BU249"/>
      <c r="BV249" s="70">
        <v>3.4729999999999999</v>
      </c>
      <c r="BW249" s="70">
        <v>0</v>
      </c>
      <c r="BX249" s="70">
        <v>0</v>
      </c>
      <c r="BY249" s="70">
        <v>0</v>
      </c>
      <c r="BZ249" s="70">
        <v>0</v>
      </c>
      <c r="CA249" s="70">
        <v>0</v>
      </c>
      <c r="CB249" s="70">
        <v>0</v>
      </c>
      <c r="CC249" s="70">
        <v>0</v>
      </c>
      <c r="CD249" s="70">
        <v>0</v>
      </c>
    </row>
    <row r="250" spans="1:82">
      <c r="A250" s="70" t="s">
        <v>2025</v>
      </c>
      <c r="B250" s="70">
        <v>28</v>
      </c>
      <c r="C250" s="70">
        <v>11</v>
      </c>
      <c r="D250" s="70">
        <v>2</v>
      </c>
      <c r="E250" s="70">
        <v>2014</v>
      </c>
      <c r="F250" s="70" t="s">
        <v>181</v>
      </c>
      <c r="G250" s="70" t="s">
        <v>2015</v>
      </c>
      <c r="H250" s="70" t="s">
        <v>1714</v>
      </c>
      <c r="I250" s="148"/>
      <c r="J250" s="71">
        <v>9.2514454382810172</v>
      </c>
      <c r="K250" s="71">
        <v>0.99265083087508343</v>
      </c>
      <c r="L250" s="71">
        <v>1.0563499456593251</v>
      </c>
      <c r="M250" s="71">
        <v>18.433779892499299</v>
      </c>
      <c r="N250" s="71">
        <v>19.056767724803429</v>
      </c>
      <c r="O250" s="71">
        <v>14.630181175107456</v>
      </c>
      <c r="P250" s="71">
        <v>15.902549128604287</v>
      </c>
      <c r="Q250" s="71">
        <v>0.99948590203035304</v>
      </c>
      <c r="R250" s="71">
        <v>0</v>
      </c>
      <c r="S250" s="71">
        <v>0.23936730708131959</v>
      </c>
      <c r="T250" s="72"/>
      <c r="U250" s="71">
        <v>1815688</v>
      </c>
      <c r="V250" s="71">
        <v>409</v>
      </c>
      <c r="W250" s="71">
        <v>39</v>
      </c>
      <c r="X250" s="71">
        <v>3787</v>
      </c>
      <c r="Y250" s="71">
        <v>4312</v>
      </c>
      <c r="Z250" s="71">
        <v>8419</v>
      </c>
      <c r="AA250" s="71">
        <v>3167</v>
      </c>
      <c r="AB250" s="71">
        <v>13467</v>
      </c>
      <c r="AC250" s="71">
        <v>0</v>
      </c>
      <c r="AD250" s="71">
        <v>0.23936730708131959</v>
      </c>
      <c r="AE250" s="72"/>
      <c r="AF250" s="71"/>
      <c r="AG250" s="71"/>
      <c r="AH250" s="71"/>
      <c r="AI250" s="71"/>
      <c r="AJ250" s="71"/>
      <c r="AK250" s="71"/>
      <c r="AL250" s="71"/>
      <c r="AM250" s="71"/>
      <c r="AN250" s="71"/>
      <c r="AO250" s="71"/>
      <c r="AP250" s="71"/>
      <c r="AQ250" s="72"/>
      <c r="AR250" s="71">
        <v>644</v>
      </c>
      <c r="AS250" s="71">
        <v>84</v>
      </c>
      <c r="AT250" s="71">
        <v>0</v>
      </c>
      <c r="AU250" s="71">
        <v>0</v>
      </c>
      <c r="AV250" s="71">
        <v>0</v>
      </c>
      <c r="AW250" s="71">
        <v>0</v>
      </c>
      <c r="AX250" s="71"/>
      <c r="AY250" s="72"/>
      <c r="AZ250" s="71">
        <v>2893</v>
      </c>
      <c r="BA250" s="71">
        <v>3533.2</v>
      </c>
      <c r="BB250" s="71">
        <v>0</v>
      </c>
      <c r="BC250" s="71">
        <v>0</v>
      </c>
      <c r="BD250" s="71">
        <v>0</v>
      </c>
      <c r="BE250" s="71">
        <v>0</v>
      </c>
      <c r="BF250" s="71"/>
      <c r="BG250" s="72"/>
      <c r="BH250" s="71">
        <v>0</v>
      </c>
      <c r="BI250" s="71">
        <v>0</v>
      </c>
      <c r="BJ250" s="71">
        <v>3.4049999999999998</v>
      </c>
      <c r="BK250" s="71">
        <v>0</v>
      </c>
      <c r="BL250" s="71">
        <v>0</v>
      </c>
      <c r="BM250" s="71">
        <v>0</v>
      </c>
      <c r="BN250" s="72"/>
      <c r="BO250" s="71">
        <v>0</v>
      </c>
      <c r="BP250" s="71">
        <v>0</v>
      </c>
      <c r="BQ250" s="71">
        <v>1</v>
      </c>
      <c r="BR250" s="71">
        <v>0</v>
      </c>
      <c r="BS250" s="71">
        <v>0</v>
      </c>
      <c r="BT250" s="71">
        <v>0</v>
      </c>
      <c r="BU250"/>
      <c r="BV250" s="70">
        <v>3.4049999999999998</v>
      </c>
      <c r="BW250" s="70">
        <v>0</v>
      </c>
      <c r="BX250" s="70">
        <v>0</v>
      </c>
      <c r="BY250" s="70">
        <v>0</v>
      </c>
      <c r="BZ250" s="70">
        <v>0</v>
      </c>
      <c r="CA250" s="70">
        <v>0</v>
      </c>
      <c r="CB250" s="70">
        <v>0</v>
      </c>
      <c r="CC250" s="70">
        <v>0</v>
      </c>
      <c r="CD250" s="70">
        <v>0</v>
      </c>
    </row>
    <row r="251" spans="1:82">
      <c r="A251" s="70" t="s">
        <v>2026</v>
      </c>
      <c r="B251" s="70">
        <v>29</v>
      </c>
      <c r="C251" s="70">
        <v>12</v>
      </c>
      <c r="D251" s="70">
        <v>2</v>
      </c>
      <c r="E251" s="70">
        <v>2015</v>
      </c>
      <c r="F251" s="70" t="s">
        <v>182</v>
      </c>
      <c r="G251" s="70" t="s">
        <v>2015</v>
      </c>
      <c r="H251" s="70" t="s">
        <v>1714</v>
      </c>
      <c r="I251" s="148"/>
      <c r="J251" s="71">
        <v>10.08690558048702</v>
      </c>
      <c r="K251" s="71">
        <v>0.92375947383268264</v>
      </c>
      <c r="L251" s="71">
        <v>1.13964161952212</v>
      </c>
      <c r="M251" s="71">
        <v>19.651313330524069</v>
      </c>
      <c r="N251" s="71">
        <v>16.507634807450611</v>
      </c>
      <c r="O251" s="71">
        <v>14.588831660884539</v>
      </c>
      <c r="P251" s="71">
        <v>15.85480951727622</v>
      </c>
      <c r="Q251" s="71">
        <v>0.97145749223349198</v>
      </c>
      <c r="R251" s="71">
        <v>0</v>
      </c>
      <c r="S251" s="71">
        <v>0.27870879278343941</v>
      </c>
      <c r="T251" s="72"/>
      <c r="U251" s="71">
        <v>2136921</v>
      </c>
      <c r="V251" s="71">
        <v>409</v>
      </c>
      <c r="W251" s="71">
        <v>39</v>
      </c>
      <c r="X251" s="71">
        <v>3787</v>
      </c>
      <c r="Y251" s="71">
        <v>4358</v>
      </c>
      <c r="Z251" s="71">
        <v>8476</v>
      </c>
      <c r="AA251" s="71">
        <v>3155</v>
      </c>
      <c r="AB251" s="71">
        <v>13371</v>
      </c>
      <c r="AC251" s="71">
        <v>0</v>
      </c>
      <c r="AD251" s="71">
        <v>0.27870879278343941</v>
      </c>
      <c r="AE251" s="72"/>
      <c r="AF251" s="71">
        <v>14513726.956181839</v>
      </c>
      <c r="AG251" s="71">
        <v>710204.16978330002</v>
      </c>
      <c r="AH251" s="71">
        <v>239659.44893695161</v>
      </c>
      <c r="AI251" s="71">
        <v>24592880.691849388</v>
      </c>
      <c r="AJ251" s="71">
        <v>21423788.612672441</v>
      </c>
      <c r="AK251" s="71">
        <v>0</v>
      </c>
      <c r="AL251" s="71">
        <v>0</v>
      </c>
      <c r="AM251" s="71">
        <v>1832439.4607645569</v>
      </c>
      <c r="AN251" s="71">
        <v>0</v>
      </c>
      <c r="AO251" s="71">
        <v>0</v>
      </c>
      <c r="AP251" s="71">
        <v>63312699.340188481</v>
      </c>
      <c r="AQ251" s="72"/>
      <c r="AR251" s="71">
        <v>675</v>
      </c>
      <c r="AS251" s="71">
        <v>108</v>
      </c>
      <c r="AT251" s="71">
        <v>0</v>
      </c>
      <c r="AU251" s="71">
        <v>0</v>
      </c>
      <c r="AV251" s="71">
        <v>0</v>
      </c>
      <c r="AW251" s="71">
        <v>0</v>
      </c>
      <c r="AX251" s="71"/>
      <c r="AY251" s="72"/>
      <c r="AZ251" s="71">
        <v>3061.5</v>
      </c>
      <c r="BA251" s="71">
        <v>5170.6000000000004</v>
      </c>
      <c r="BB251" s="71">
        <v>0</v>
      </c>
      <c r="BC251" s="71">
        <v>0</v>
      </c>
      <c r="BD251" s="71">
        <v>0</v>
      </c>
      <c r="BE251" s="71">
        <v>0</v>
      </c>
      <c r="BF251" s="71"/>
      <c r="BG251" s="72"/>
      <c r="BH251" s="71">
        <v>0</v>
      </c>
      <c r="BI251" s="71">
        <v>0</v>
      </c>
      <c r="BJ251" s="71">
        <v>3.0870000000000002</v>
      </c>
      <c r="BK251" s="71">
        <v>0</v>
      </c>
      <c r="BL251" s="71">
        <v>0</v>
      </c>
      <c r="BM251" s="71">
        <v>0</v>
      </c>
      <c r="BN251" s="72"/>
      <c r="BO251" s="71">
        <v>0</v>
      </c>
      <c r="BP251" s="71">
        <v>0</v>
      </c>
      <c r="BQ251" s="71">
        <v>1</v>
      </c>
      <c r="BR251" s="71">
        <v>0</v>
      </c>
      <c r="BS251" s="71">
        <v>0</v>
      </c>
      <c r="BT251" s="71">
        <v>0</v>
      </c>
      <c r="BU251"/>
      <c r="BV251" s="70">
        <v>3.0870000000000002</v>
      </c>
      <c r="BW251" s="70">
        <v>0</v>
      </c>
      <c r="BX251" s="70">
        <v>0</v>
      </c>
      <c r="BY251" s="70">
        <v>0</v>
      </c>
      <c r="BZ251" s="70">
        <v>0</v>
      </c>
      <c r="CA251" s="70">
        <v>0</v>
      </c>
      <c r="CB251" s="70">
        <v>0</v>
      </c>
      <c r="CC251" s="70">
        <v>0</v>
      </c>
      <c r="CD251" s="70">
        <v>0</v>
      </c>
    </row>
    <row r="252" spans="1:82">
      <c r="A252" s="70" t="s">
        <v>2027</v>
      </c>
      <c r="B252" s="70">
        <v>30</v>
      </c>
      <c r="C252" s="70">
        <v>13</v>
      </c>
      <c r="D252" s="70">
        <v>2</v>
      </c>
      <c r="E252" s="70">
        <v>2016</v>
      </c>
      <c r="F252" s="70" t="s">
        <v>155</v>
      </c>
      <c r="G252" s="70" t="s">
        <v>2015</v>
      </c>
      <c r="H252" s="70" t="s">
        <v>1714</v>
      </c>
      <c r="I252" s="148"/>
      <c r="J252" s="71">
        <v>13.853749597517652</v>
      </c>
      <c r="K252" s="71">
        <v>0.92931051008528054</v>
      </c>
      <c r="L252" s="71">
        <v>1.0952270289976258</v>
      </c>
      <c r="M252" s="71">
        <v>15.885853675183931</v>
      </c>
      <c r="N252" s="71">
        <v>17.582832160273043</v>
      </c>
      <c r="O252" s="71">
        <v>14.523891710950698</v>
      </c>
      <c r="P252" s="71">
        <v>15.601356130268966</v>
      </c>
      <c r="Q252" s="71">
        <v>0.93552120889054902</v>
      </c>
      <c r="R252" s="71">
        <v>0</v>
      </c>
      <c r="S252" s="71">
        <v>0.30164466813494911</v>
      </c>
      <c r="T252" s="72"/>
      <c r="U252" s="71">
        <v>2912602</v>
      </c>
      <c r="V252" s="71">
        <v>409</v>
      </c>
      <c r="W252" s="71">
        <v>39</v>
      </c>
      <c r="X252" s="71">
        <v>3787</v>
      </c>
      <c r="Y252" s="71">
        <v>4360</v>
      </c>
      <c r="Z252" s="71">
        <v>8542</v>
      </c>
      <c r="AA252" s="71">
        <v>3211</v>
      </c>
      <c r="AB252" s="71">
        <v>13245</v>
      </c>
      <c r="AC252" s="71">
        <v>0</v>
      </c>
      <c r="AD252" s="71">
        <v>0.30164466813494911</v>
      </c>
      <c r="AE252" s="72"/>
      <c r="AF252" s="71">
        <v>20349958.563392751</v>
      </c>
      <c r="AG252" s="71">
        <v>686734.1064795471</v>
      </c>
      <c r="AH252" s="71">
        <v>178864.690313228</v>
      </c>
      <c r="AI252" s="71">
        <v>23924819.792969849</v>
      </c>
      <c r="AJ252" s="71">
        <v>21406835.658667151</v>
      </c>
      <c r="AK252" s="71">
        <v>0</v>
      </c>
      <c r="AL252" s="71">
        <v>0</v>
      </c>
      <c r="AM252" s="71">
        <v>1816581.8996142249</v>
      </c>
      <c r="AN252" s="71">
        <v>0</v>
      </c>
      <c r="AO252" s="71">
        <v>0</v>
      </c>
      <c r="AP252" s="71">
        <v>68363794.711436749</v>
      </c>
      <c r="AQ252" s="72"/>
      <c r="AR252" s="71">
        <v>713</v>
      </c>
      <c r="AS252" s="71">
        <v>128</v>
      </c>
      <c r="AT252" s="71">
        <v>0</v>
      </c>
      <c r="AU252" s="71">
        <v>0</v>
      </c>
      <c r="AV252" s="71">
        <v>0</v>
      </c>
      <c r="AW252" s="71">
        <v>0</v>
      </c>
      <c r="AX252" s="71"/>
      <c r="AY252" s="72"/>
      <c r="AZ252" s="71">
        <v>3288.8</v>
      </c>
      <c r="BA252" s="71">
        <v>5906.9</v>
      </c>
      <c r="BB252" s="71">
        <v>0</v>
      </c>
      <c r="BC252" s="71">
        <v>0</v>
      </c>
      <c r="BD252" s="71">
        <v>0</v>
      </c>
      <c r="BE252" s="71">
        <v>0</v>
      </c>
      <c r="BF252" s="71"/>
      <c r="BG252" s="72"/>
      <c r="BH252" s="71">
        <v>0</v>
      </c>
      <c r="BI252" s="71">
        <v>0</v>
      </c>
      <c r="BJ252" s="71">
        <v>3.0289999999999999</v>
      </c>
      <c r="BK252" s="71">
        <v>0</v>
      </c>
      <c r="BL252" s="71">
        <v>0</v>
      </c>
      <c r="BM252" s="71">
        <v>0</v>
      </c>
      <c r="BN252" s="72"/>
      <c r="BO252" s="71">
        <v>0</v>
      </c>
      <c r="BP252" s="71">
        <v>0</v>
      </c>
      <c r="BQ252" s="71">
        <v>1</v>
      </c>
      <c r="BR252" s="71">
        <v>0</v>
      </c>
      <c r="BS252" s="71">
        <v>0</v>
      </c>
      <c r="BT252" s="71">
        <v>0</v>
      </c>
      <c r="BU252"/>
      <c r="BV252" s="70">
        <v>3.0289999999999999</v>
      </c>
      <c r="BW252" s="70">
        <v>0</v>
      </c>
      <c r="BX252" s="70">
        <v>0</v>
      </c>
      <c r="BY252" s="70">
        <v>0</v>
      </c>
      <c r="BZ252" s="70">
        <v>0</v>
      </c>
      <c r="CA252" s="70">
        <v>0</v>
      </c>
      <c r="CB252" s="70">
        <v>0</v>
      </c>
      <c r="CC252" s="70">
        <v>0</v>
      </c>
      <c r="CD252" s="70">
        <v>0</v>
      </c>
    </row>
    <row r="253" spans="1:82">
      <c r="A253" s="70" t="s">
        <v>2028</v>
      </c>
      <c r="B253" s="70">
        <v>31</v>
      </c>
      <c r="C253" s="70">
        <v>14</v>
      </c>
      <c r="D253" s="70">
        <v>2</v>
      </c>
      <c r="E253" s="70">
        <v>2017</v>
      </c>
      <c r="F253" s="70" t="s">
        <v>156</v>
      </c>
      <c r="G253" s="70" t="s">
        <v>2015</v>
      </c>
      <c r="H253" s="70" t="s">
        <v>1714</v>
      </c>
      <c r="I253" s="148"/>
      <c r="J253" s="71">
        <v>8.9125725315287667</v>
      </c>
      <c r="K253" s="71">
        <v>0.91646557870031742</v>
      </c>
      <c r="L253" s="71">
        <v>1.0770296500455576</v>
      </c>
      <c r="M253" s="71">
        <v>15.091524034315423</v>
      </c>
      <c r="N253" s="71">
        <v>18.339447630864203</v>
      </c>
      <c r="O253" s="71">
        <v>14.375541395512755</v>
      </c>
      <c r="P253" s="71">
        <v>15.681161025853685</v>
      </c>
      <c r="Q253" s="71">
        <v>0.90152790657582405</v>
      </c>
      <c r="R253" s="71">
        <v>0</v>
      </c>
      <c r="S253" s="71">
        <v>0.66734724821322822</v>
      </c>
      <c r="T253" s="72"/>
      <c r="U253" s="71">
        <v>1989243</v>
      </c>
      <c r="V253" s="71">
        <v>409</v>
      </c>
      <c r="W253" s="71">
        <v>39</v>
      </c>
      <c r="X253" s="71">
        <v>3787</v>
      </c>
      <c r="Y253" s="71">
        <v>4414</v>
      </c>
      <c r="Z253" s="71">
        <v>8595</v>
      </c>
      <c r="AA253" s="71">
        <v>3248</v>
      </c>
      <c r="AB253" s="71">
        <v>13199</v>
      </c>
      <c r="AC253" s="71">
        <v>0</v>
      </c>
      <c r="AD253" s="71">
        <v>0.66734724821322822</v>
      </c>
      <c r="AE253" s="72"/>
      <c r="AF253" s="71">
        <v>13270237.81893643</v>
      </c>
      <c r="AG253" s="71">
        <v>684892.97859266889</v>
      </c>
      <c r="AH253" s="71">
        <v>230680.49209755799</v>
      </c>
      <c r="AI253" s="71">
        <v>23697192.072328448</v>
      </c>
      <c r="AJ253" s="71">
        <v>21609691.01476308</v>
      </c>
      <c r="AK253" s="71">
        <v>0</v>
      </c>
      <c r="AL253" s="71">
        <v>0</v>
      </c>
      <c r="AM253" s="71">
        <v>1813105.477833488</v>
      </c>
      <c r="AN253" s="71">
        <v>0</v>
      </c>
      <c r="AO253" s="71">
        <v>0</v>
      </c>
      <c r="AP253" s="71">
        <v>61305799.854551673</v>
      </c>
      <c r="AQ253" s="72"/>
      <c r="AR253" s="71">
        <v>745</v>
      </c>
      <c r="AS253" s="71">
        <v>145</v>
      </c>
      <c r="AT253" s="71">
        <v>0</v>
      </c>
      <c r="AU253" s="71">
        <v>0</v>
      </c>
      <c r="AV253" s="71">
        <v>0</v>
      </c>
      <c r="AW253" s="71">
        <v>0</v>
      </c>
      <c r="AX253" s="71"/>
      <c r="AY253" s="72"/>
      <c r="AZ253" s="71">
        <v>3476.5</v>
      </c>
      <c r="BA253" s="71">
        <v>6417.5</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2029</v>
      </c>
      <c r="B254" s="70">
        <v>32</v>
      </c>
      <c r="C254" s="70">
        <v>15</v>
      </c>
      <c r="D254" s="70">
        <v>2</v>
      </c>
      <c r="E254" s="70">
        <v>2018</v>
      </c>
      <c r="F254" s="70" t="s">
        <v>183</v>
      </c>
      <c r="G254" s="1064" t="s">
        <v>2015</v>
      </c>
      <c r="H254" s="70" t="s">
        <v>1714</v>
      </c>
      <c r="I254" s="148"/>
      <c r="J254" s="71">
        <v>8.7840949755407287</v>
      </c>
      <c r="K254" s="71">
        <v>0.85997150309707304</v>
      </c>
      <c r="L254" s="71">
        <v>0.9655564675351519</v>
      </c>
      <c r="M254" s="71">
        <v>14.687337209762422</v>
      </c>
      <c r="N254" s="71">
        <v>17.819194642274624</v>
      </c>
      <c r="O254" s="71">
        <v>14.230181731294866</v>
      </c>
      <c r="P254" s="71">
        <v>15.725822204043505</v>
      </c>
      <c r="Q254" s="71">
        <v>0.83333119728285898</v>
      </c>
      <c r="R254" s="71">
        <v>0</v>
      </c>
      <c r="S254" s="71">
        <v>1.0581125679552157</v>
      </c>
      <c r="T254" s="72"/>
      <c r="U254" s="71">
        <v>2107782</v>
      </c>
      <c r="V254" s="71">
        <v>409</v>
      </c>
      <c r="W254" s="71">
        <v>39</v>
      </c>
      <c r="X254" s="71">
        <v>3787</v>
      </c>
      <c r="Y254" s="71">
        <v>4425</v>
      </c>
      <c r="Z254" s="71">
        <v>8671</v>
      </c>
      <c r="AA254" s="71">
        <v>3290</v>
      </c>
      <c r="AB254" s="71">
        <v>13148</v>
      </c>
      <c r="AC254" s="71">
        <v>0</v>
      </c>
      <c r="AD254" s="71">
        <v>1.0581125679552159</v>
      </c>
      <c r="AE254" s="72"/>
      <c r="AF254" s="71">
        <v>13444765.43174565</v>
      </c>
      <c r="AG254" s="71">
        <v>608386.30946665746</v>
      </c>
      <c r="AH254" s="71">
        <v>217976.212875319</v>
      </c>
      <c r="AI254" s="71">
        <v>22635087.50354033</v>
      </c>
      <c r="AJ254" s="71">
        <v>20790798.317477319</v>
      </c>
      <c r="AK254" s="71">
        <v>0</v>
      </c>
      <c r="AL254" s="71">
        <v>0</v>
      </c>
      <c r="AM254" s="71">
        <v>1809836.8036367591</v>
      </c>
      <c r="AN254" s="71">
        <v>0</v>
      </c>
      <c r="AO254" s="71">
        <v>0</v>
      </c>
      <c r="AP254" s="71">
        <v>59506850.578742027</v>
      </c>
      <c r="AQ254" s="72"/>
      <c r="AR254" s="71">
        <v>772</v>
      </c>
      <c r="AS254" s="71">
        <v>160</v>
      </c>
      <c r="AT254" s="71">
        <v>0</v>
      </c>
      <c r="AU254" s="71">
        <v>0</v>
      </c>
      <c r="AV254" s="71">
        <v>0</v>
      </c>
      <c r="AW254" s="71">
        <v>0</v>
      </c>
      <c r="AX254" s="71"/>
      <c r="AY254" s="72"/>
      <c r="AZ254" s="71">
        <v>3650.8</v>
      </c>
      <c r="BA254" s="71">
        <v>8693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2030</v>
      </c>
      <c r="B255" s="70">
        <v>33</v>
      </c>
      <c r="C255" s="70">
        <v>16</v>
      </c>
      <c r="D255" s="70">
        <v>2</v>
      </c>
      <c r="E255" s="70">
        <v>2019</v>
      </c>
      <c r="F255" s="70" t="s">
        <v>158</v>
      </c>
      <c r="G255" s="1064" t="s">
        <v>2015</v>
      </c>
      <c r="H255" s="70" t="s">
        <v>1714</v>
      </c>
      <c r="I255" s="148"/>
      <c r="J255" s="71">
        <v>8.9702637166035668</v>
      </c>
      <c r="K255" s="71">
        <v>0.78061225075904694</v>
      </c>
      <c r="L255" s="71">
        <v>0.97081221725446598</v>
      </c>
      <c r="M255" s="71">
        <v>14.064686858124634</v>
      </c>
      <c r="N255" s="71">
        <v>15.966096757040244</v>
      </c>
      <c r="O255" s="71">
        <v>13.992112342917416</v>
      </c>
      <c r="P255" s="71">
        <v>15.772179797671633</v>
      </c>
      <c r="Q255" s="71">
        <v>0.80408416065798605</v>
      </c>
      <c r="R255" s="71">
        <v>0</v>
      </c>
      <c r="S255" s="71">
        <v>0.80498236896545605</v>
      </c>
      <c r="T255" s="72"/>
      <c r="U255" s="71">
        <v>2181864</v>
      </c>
      <c r="V255" s="71">
        <v>409</v>
      </c>
      <c r="W255" s="71">
        <v>39</v>
      </c>
      <c r="X255" s="71">
        <v>3787</v>
      </c>
      <c r="Y255" s="71">
        <v>4467</v>
      </c>
      <c r="Z255" s="71">
        <v>8760</v>
      </c>
      <c r="AA255" s="71">
        <v>3275</v>
      </c>
      <c r="AB255" s="71">
        <v>13030</v>
      </c>
      <c r="AC255" s="71">
        <v>0</v>
      </c>
      <c r="AD255" s="71">
        <v>0.80498236896545605</v>
      </c>
      <c r="AE255" s="72"/>
      <c r="AF255" s="71">
        <v>14570650.78522178</v>
      </c>
      <c r="AG255" s="71">
        <v>589079.1051011465</v>
      </c>
      <c r="AH255" s="71">
        <v>230237.88094120691</v>
      </c>
      <c r="AI255" s="71">
        <v>23195297.352235269</v>
      </c>
      <c r="AJ255" s="71">
        <v>20390565.161720209</v>
      </c>
      <c r="AK255" s="71">
        <v>0</v>
      </c>
      <c r="AL255" s="71">
        <v>0</v>
      </c>
      <c r="AM255" s="71">
        <v>1774587.910212517</v>
      </c>
      <c r="AN255" s="71">
        <v>0</v>
      </c>
      <c r="AO255" s="71">
        <v>0</v>
      </c>
      <c r="AP255" s="71">
        <v>60750418.195432127</v>
      </c>
      <c r="AQ255" s="72"/>
      <c r="AR255" s="71">
        <v>809</v>
      </c>
      <c r="AS255" s="71">
        <v>175</v>
      </c>
      <c r="AT255" s="71">
        <v>0</v>
      </c>
      <c r="AU255" s="71">
        <v>0</v>
      </c>
      <c r="AV255" s="71">
        <v>0</v>
      </c>
      <c r="AW255" s="71">
        <v>0</v>
      </c>
      <c r="AX255" s="71"/>
      <c r="AY255" s="72"/>
      <c r="AZ255" s="71">
        <v>3847.2000000000012</v>
      </c>
      <c r="BA255" s="71">
        <v>9180.6</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2031</v>
      </c>
      <c r="B256" s="70">
        <v>34</v>
      </c>
      <c r="C256" s="70">
        <v>17</v>
      </c>
      <c r="D256" s="70">
        <v>2</v>
      </c>
      <c r="E256" s="70">
        <v>2020</v>
      </c>
      <c r="F256" s="70" t="s">
        <v>159</v>
      </c>
      <c r="G256" s="70" t="s">
        <v>2015</v>
      </c>
      <c r="H256" s="70" t="s">
        <v>1714</v>
      </c>
      <c r="I256" s="148"/>
      <c r="J256" s="71">
        <v>11.74083195448909</v>
      </c>
      <c r="K256" s="71">
        <v>0.84857777636367815</v>
      </c>
      <c r="L256" s="71">
        <v>1.6012931751192907</v>
      </c>
      <c r="M256" s="71">
        <v>10.719605638114801</v>
      </c>
      <c r="N256" s="71">
        <v>15.792570757436756</v>
      </c>
      <c r="O256" s="71">
        <v>12.282859089068689</v>
      </c>
      <c r="P256" s="71">
        <v>14.834361600857743</v>
      </c>
      <c r="Q256" s="71">
        <v>0.76572291478177201</v>
      </c>
      <c r="R256" s="71">
        <v>0</v>
      </c>
      <c r="S256" s="71">
        <v>0.65026998458965568</v>
      </c>
      <c r="T256" s="72"/>
      <c r="U256" s="71">
        <v>2905470</v>
      </c>
      <c r="V256" s="71">
        <v>389</v>
      </c>
      <c r="W256" s="71">
        <v>72</v>
      </c>
      <c r="X256" s="71">
        <v>3207</v>
      </c>
      <c r="Y256" s="71">
        <v>4507</v>
      </c>
      <c r="Z256" s="71">
        <v>8777</v>
      </c>
      <c r="AA256" s="71">
        <v>3274</v>
      </c>
      <c r="AB256" s="71">
        <v>12987</v>
      </c>
      <c r="AC256" s="71">
        <v>0</v>
      </c>
      <c r="AD256" s="71">
        <v>0.65026998458965568</v>
      </c>
      <c r="AE256" s="72"/>
      <c r="AF256" s="71">
        <v>19587475.329094019</v>
      </c>
      <c r="AG256" s="71">
        <v>611891.98796118598</v>
      </c>
      <c r="AH256" s="71">
        <v>412032.11123112607</v>
      </c>
      <c r="AI256" s="71">
        <v>18530909.720895596</v>
      </c>
      <c r="AJ256" s="71">
        <v>20586941.428803232</v>
      </c>
      <c r="AK256" s="71"/>
      <c r="AL256" s="71"/>
      <c r="AM256" s="71">
        <v>1694947.7885794335</v>
      </c>
      <c r="AN256" s="71"/>
      <c r="AO256" s="71"/>
      <c r="AP256" s="71">
        <v>61424198.366564587</v>
      </c>
      <c r="AQ256" s="72"/>
      <c r="AR256" s="71">
        <v>840</v>
      </c>
      <c r="AS256" s="71">
        <v>187</v>
      </c>
      <c r="AT256" s="71">
        <v>0</v>
      </c>
      <c r="AU256" s="71">
        <v>0</v>
      </c>
      <c r="AV256" s="71">
        <v>0</v>
      </c>
      <c r="AW256" s="71">
        <v>0</v>
      </c>
      <c r="AX256" s="71"/>
      <c r="AY256" s="72"/>
      <c r="AZ256" s="71">
        <v>4042.9000000000019</v>
      </c>
      <c r="BA256" s="71">
        <v>9572.8999999999978</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2032</v>
      </c>
      <c r="B257" s="70">
        <v>34</v>
      </c>
      <c r="C257" s="70">
        <v>18</v>
      </c>
      <c r="D257" s="70">
        <v>2</v>
      </c>
      <c r="E257" s="70">
        <v>2021</v>
      </c>
      <c r="F257" s="70" t="s">
        <v>160</v>
      </c>
      <c r="G257" s="70" t="s">
        <v>2015</v>
      </c>
      <c r="H257" s="70" t="s">
        <v>1714</v>
      </c>
      <c r="I257" s="148"/>
      <c r="J257" s="71">
        <v>10.493473782996919</v>
      </c>
      <c r="K257" s="71">
        <v>0.90994163587430155</v>
      </c>
      <c r="L257" s="71">
        <v>2.1007701627679589</v>
      </c>
      <c r="M257" s="71">
        <v>12.125485549231108</v>
      </c>
      <c r="N257" s="71">
        <v>17.382700006720317</v>
      </c>
      <c r="O257" s="71">
        <v>12.005245348798473</v>
      </c>
      <c r="P257" s="71">
        <v>15.436038093208039</v>
      </c>
      <c r="Q257" s="71">
        <v>0.75412787914528401</v>
      </c>
      <c r="R257" s="71">
        <v>0</v>
      </c>
      <c r="S257" s="71">
        <v>0.8376397889369025</v>
      </c>
      <c r="T257" s="72"/>
      <c r="U257" s="71">
        <v>2746631</v>
      </c>
      <c r="V257" s="71">
        <v>389</v>
      </c>
      <c r="W257" s="71">
        <v>72</v>
      </c>
      <c r="X257" s="71">
        <v>3207</v>
      </c>
      <c r="Y257" s="71">
        <v>4544</v>
      </c>
      <c r="Z257" s="71">
        <v>8833</v>
      </c>
      <c r="AA257" s="71">
        <v>3322</v>
      </c>
      <c r="AB257" s="71">
        <v>12916</v>
      </c>
      <c r="AC257" s="71">
        <v>0</v>
      </c>
      <c r="AD257" s="71">
        <v>0.8376397889369025</v>
      </c>
      <c r="AE257" s="72"/>
      <c r="AF257" s="71">
        <v>16573864.054207899</v>
      </c>
      <c r="AG257" s="71">
        <v>630122.14586498169</v>
      </c>
      <c r="AH257" s="71">
        <v>493557.56555702671</v>
      </c>
      <c r="AI257" s="71">
        <v>19831721.388099972</v>
      </c>
      <c r="AJ257" s="71">
        <v>22014915.00231462</v>
      </c>
      <c r="AK257" s="71">
        <v>0</v>
      </c>
      <c r="AL257" s="71">
        <v>0</v>
      </c>
      <c r="AM257" s="71">
        <v>1695404.3749255824</v>
      </c>
      <c r="AN257" s="71">
        <v>0</v>
      </c>
      <c r="AO257" s="71">
        <v>0</v>
      </c>
      <c r="AP257" s="71">
        <v>61239584.530970082</v>
      </c>
      <c r="AQ257" s="72"/>
      <c r="AR257" s="71">
        <v>866</v>
      </c>
      <c r="AS257" s="71">
        <v>193</v>
      </c>
      <c r="AT257" s="71">
        <v>0</v>
      </c>
      <c r="AU257" s="71">
        <v>0</v>
      </c>
      <c r="AV257" s="71">
        <v>0</v>
      </c>
      <c r="AW257" s="71">
        <v>0</v>
      </c>
      <c r="AX257" s="71"/>
      <c r="AY257" s="72"/>
      <c r="AZ257" s="71">
        <v>4225.7000000000016</v>
      </c>
      <c r="BA257" s="71">
        <v>9731.6999999999953</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2033</v>
      </c>
      <c r="B258" s="70">
        <v>34</v>
      </c>
      <c r="C258" s="70">
        <v>19</v>
      </c>
      <c r="D258" s="70">
        <v>2</v>
      </c>
      <c r="E258" s="70">
        <v>2022</v>
      </c>
      <c r="F258" s="70" t="s">
        <v>161</v>
      </c>
      <c r="G258" s="70" t="s">
        <v>2015</v>
      </c>
      <c r="H258" s="70" t="s">
        <v>1714</v>
      </c>
      <c r="I258" s="148"/>
      <c r="J258" s="71">
        <v>9.7858778607623123</v>
      </c>
      <c r="K258" s="71">
        <v>0.8197922160807789</v>
      </c>
      <c r="L258" s="71">
        <v>1.3461066173971523</v>
      </c>
      <c r="M258" s="71">
        <v>11.974588896959792</v>
      </c>
      <c r="N258" s="71">
        <v>17.275384557901141</v>
      </c>
      <c r="O258" s="71">
        <v>12.891726432074002</v>
      </c>
      <c r="P258" s="71">
        <v>15.680249199095728</v>
      </c>
      <c r="Q258" s="71">
        <v>0.76048062550651452</v>
      </c>
      <c r="R258" s="71">
        <v>0</v>
      </c>
      <c r="S258" s="71">
        <v>0.92301028110520378</v>
      </c>
      <c r="T258" s="72"/>
      <c r="U258" s="71">
        <v>2842347</v>
      </c>
      <c r="V258" s="71">
        <v>389</v>
      </c>
      <c r="W258" s="71">
        <v>72</v>
      </c>
      <c r="X258" s="71">
        <v>3207</v>
      </c>
      <c r="Y258" s="71">
        <v>4618</v>
      </c>
      <c r="Z258" s="71">
        <v>9012</v>
      </c>
      <c r="AA258" s="71">
        <v>3426</v>
      </c>
      <c r="AB258" s="71">
        <v>12918</v>
      </c>
      <c r="AC258" s="71">
        <v>0</v>
      </c>
      <c r="AD258" s="71">
        <v>0.92301028110520378</v>
      </c>
      <c r="AE258" s="72"/>
      <c r="AF258" s="71">
        <v>15233668.803979166</v>
      </c>
      <c r="AG258" s="71">
        <v>611967.5383796033</v>
      </c>
      <c r="AH258" s="71">
        <v>385324.67806164344</v>
      </c>
      <c r="AI258" s="71">
        <v>19695072.792769447</v>
      </c>
      <c r="AJ258" s="71">
        <v>22183217.971633665</v>
      </c>
      <c r="AK258" s="71">
        <v>0</v>
      </c>
      <c r="AL258" s="71">
        <v>0</v>
      </c>
      <c r="AM258" s="71">
        <v>1668066.3891511187</v>
      </c>
      <c r="AN258" s="71">
        <v>0</v>
      </c>
      <c r="AO258" s="71">
        <v>0</v>
      </c>
      <c r="AP258" s="71">
        <v>59777318.173974648</v>
      </c>
      <c r="AQ258" s="72"/>
      <c r="AR258" s="71">
        <v>906</v>
      </c>
      <c r="AS258" s="71">
        <v>196</v>
      </c>
      <c r="AT258" s="71">
        <v>0</v>
      </c>
      <c r="AU258" s="71">
        <v>0</v>
      </c>
      <c r="AV258" s="71">
        <v>0</v>
      </c>
      <c r="AW258" s="71">
        <v>0</v>
      </c>
      <c r="AX258" s="71"/>
      <c r="AY258" s="72"/>
      <c r="AZ258" s="71">
        <v>4454.6000000000013</v>
      </c>
      <c r="BA258" s="71">
        <v>9842.0999999999949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2034</v>
      </c>
      <c r="B259" s="70">
        <v>34</v>
      </c>
      <c r="C259" s="70">
        <v>20</v>
      </c>
      <c r="D259" s="70">
        <v>2</v>
      </c>
      <c r="E259" s="70">
        <v>2023</v>
      </c>
      <c r="F259" s="70" t="s">
        <v>1539</v>
      </c>
      <c r="G259" s="70" t="s">
        <v>2015</v>
      </c>
      <c r="H259" s="70" t="s">
        <v>1714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936</v>
      </c>
      <c r="AS259" s="71">
        <v>197</v>
      </c>
      <c r="AT259" s="71">
        <v>0</v>
      </c>
      <c r="AU259" s="71">
        <v>0</v>
      </c>
      <c r="AV259" s="71">
        <v>0</v>
      </c>
      <c r="AW259" s="71">
        <v>0</v>
      </c>
      <c r="AX259" s="71"/>
      <c r="AY259" s="72"/>
      <c r="AZ259" s="71">
        <v>4627.300000000002</v>
      </c>
      <c r="BA259" s="71">
        <v>9861.2999999999956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2035</v>
      </c>
      <c r="B260" s="70">
        <v>34</v>
      </c>
      <c r="C260" s="70">
        <v>21</v>
      </c>
      <c r="D260" s="70">
        <v>2</v>
      </c>
      <c r="E260" s="70">
        <v>2024</v>
      </c>
      <c r="F260" s="70" t="s">
        <v>1554</v>
      </c>
      <c r="G260" s="70" t="s">
        <v>2015</v>
      </c>
      <c r="H260" s="70" t="s">
        <v>1714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2036</v>
      </c>
      <c r="B261" s="70">
        <v>273</v>
      </c>
      <c r="C261" s="70">
        <v>1</v>
      </c>
      <c r="D261" s="70">
        <v>17</v>
      </c>
      <c r="E261" s="70">
        <v>1990</v>
      </c>
      <c r="F261" s="70" t="s">
        <v>787</v>
      </c>
      <c r="G261" s="70" t="s">
        <v>2037</v>
      </c>
      <c r="H261" s="70" t="s">
        <v>2038</v>
      </c>
      <c r="I261" s="148"/>
      <c r="J261" s="71">
        <v>30.7682639740414</v>
      </c>
      <c r="K261" s="71">
        <v>1.64982365075019</v>
      </c>
      <c r="L261" s="71">
        <v>0</v>
      </c>
      <c r="M261" s="71">
        <v>10.53157905135245</v>
      </c>
      <c r="N261" s="71">
        <v>12.13413802969705</v>
      </c>
      <c r="O261" s="71">
        <v>8.8764799434338055</v>
      </c>
      <c r="P261" s="71">
        <v>9.6288846078136299</v>
      </c>
      <c r="Q261" s="71">
        <v>0.71652896874324001</v>
      </c>
      <c r="R261" s="71">
        <v>0</v>
      </c>
      <c r="S261" s="71">
        <v>0.71471791482010527</v>
      </c>
      <c r="T261" s="72"/>
      <c r="U261" s="71">
        <v>554969</v>
      </c>
      <c r="V261" s="71">
        <v>368</v>
      </c>
      <c r="W261" s="71">
        <v>0</v>
      </c>
      <c r="X261" s="71">
        <v>3231</v>
      </c>
      <c r="Y261" s="71">
        <v>3259</v>
      </c>
      <c r="Z261" s="71">
        <v>3651</v>
      </c>
      <c r="AA261" s="71">
        <v>2338</v>
      </c>
      <c r="AB261" s="71">
        <v>11634</v>
      </c>
      <c r="AC261" s="71">
        <v>0</v>
      </c>
      <c r="AD261" s="71">
        <v>0.71471791482010527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2039</v>
      </c>
      <c r="B262" s="70">
        <v>274</v>
      </c>
      <c r="C262" s="70">
        <v>2</v>
      </c>
      <c r="D262" s="70">
        <v>17</v>
      </c>
      <c r="E262" s="70">
        <v>2005</v>
      </c>
      <c r="F262" s="70" t="s">
        <v>789</v>
      </c>
      <c r="G262" s="70" t="s">
        <v>2037</v>
      </c>
      <c r="H262" s="70" t="s">
        <v>2038</v>
      </c>
      <c r="I262" s="148"/>
      <c r="J262" s="71">
        <v>19.360812124926319</v>
      </c>
      <c r="K262" s="71">
        <v>1.208419975326535</v>
      </c>
      <c r="L262" s="71">
        <v>0</v>
      </c>
      <c r="M262" s="71">
        <v>20.219543807518299</v>
      </c>
      <c r="N262" s="71">
        <v>23.062139441806949</v>
      </c>
      <c r="O262" s="71">
        <v>14.98846384506407</v>
      </c>
      <c r="P262" s="71">
        <v>10.4043047981228</v>
      </c>
      <c r="Q262" s="71">
        <v>0.710919062520734</v>
      </c>
      <c r="R262" s="71">
        <v>0</v>
      </c>
      <c r="S262" s="71">
        <v>0</v>
      </c>
      <c r="T262" s="72"/>
      <c r="U262" s="71">
        <v>394863</v>
      </c>
      <c r="V262" s="71">
        <v>338</v>
      </c>
      <c r="W262" s="71">
        <v>0</v>
      </c>
      <c r="X262" s="71">
        <v>2956</v>
      </c>
      <c r="Y262" s="71">
        <v>4262</v>
      </c>
      <c r="Z262" s="71">
        <v>7134</v>
      </c>
      <c r="AA262" s="71">
        <v>2069</v>
      </c>
      <c r="AB262" s="71">
        <v>12067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2040</v>
      </c>
      <c r="B263" s="70">
        <v>275</v>
      </c>
      <c r="C263" s="70">
        <v>3</v>
      </c>
      <c r="D263" s="70">
        <v>17</v>
      </c>
      <c r="E263" s="70">
        <v>2006</v>
      </c>
      <c r="F263" s="70" t="s">
        <v>790</v>
      </c>
      <c r="G263" s="70" t="s">
        <v>2037</v>
      </c>
      <c r="H263" s="70" t="s">
        <v>2038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2041</v>
      </c>
      <c r="B264" s="70">
        <v>276</v>
      </c>
      <c r="C264" s="70">
        <v>4</v>
      </c>
      <c r="D264" s="70">
        <v>17</v>
      </c>
      <c r="E264" s="70">
        <v>2007</v>
      </c>
      <c r="F264" s="70" t="s">
        <v>791</v>
      </c>
      <c r="G264" s="70" t="s">
        <v>2037</v>
      </c>
      <c r="H264" s="70" t="s">
        <v>2038</v>
      </c>
      <c r="I264" s="148"/>
      <c r="J264" s="71">
        <v>31.237875483756952</v>
      </c>
      <c r="K264" s="71">
        <v>0.93521025242766642</v>
      </c>
      <c r="L264" s="71">
        <v>0</v>
      </c>
      <c r="M264" s="71">
        <v>23.245416929612439</v>
      </c>
      <c r="N264" s="71">
        <v>21.472100057626331</v>
      </c>
      <c r="O264" s="71">
        <v>14.618285110254719</v>
      </c>
      <c r="P264" s="71">
        <v>10.866635001305211</v>
      </c>
      <c r="Q264" s="71">
        <v>0.75695592037139603</v>
      </c>
      <c r="R264" s="71">
        <v>0</v>
      </c>
      <c r="S264" s="71">
        <v>0</v>
      </c>
      <c r="T264" s="72"/>
      <c r="U264" s="71">
        <v>691654</v>
      </c>
      <c r="V264" s="71">
        <v>272</v>
      </c>
      <c r="W264" s="71">
        <v>0</v>
      </c>
      <c r="X264" s="71">
        <v>3801</v>
      </c>
      <c r="Y264" s="71">
        <v>4437</v>
      </c>
      <c r="Z264" s="71">
        <v>7233</v>
      </c>
      <c r="AA264" s="71">
        <v>2128</v>
      </c>
      <c r="AB264" s="71">
        <v>12169</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2042</v>
      </c>
      <c r="B265" s="70">
        <v>277</v>
      </c>
      <c r="C265" s="70">
        <v>5</v>
      </c>
      <c r="D265" s="70">
        <v>17</v>
      </c>
      <c r="E265" s="70">
        <v>2008</v>
      </c>
      <c r="F265" s="70" t="s">
        <v>792</v>
      </c>
      <c r="G265" s="70" t="s">
        <v>2037</v>
      </c>
      <c r="H265" s="70" t="s">
        <v>2038</v>
      </c>
      <c r="I265" s="148"/>
      <c r="J265" s="71">
        <v>21.089205189164101</v>
      </c>
      <c r="K265" s="71">
        <v>0.70973652849321289</v>
      </c>
      <c r="L265" s="71">
        <v>0</v>
      </c>
      <c r="M265" s="71">
        <v>23.69130870270223</v>
      </c>
      <c r="N265" s="71">
        <v>22.075441338145438</v>
      </c>
      <c r="O265" s="71">
        <v>14.29638101557056</v>
      </c>
      <c r="P265" s="71">
        <v>10.665525635773889</v>
      </c>
      <c r="Q265" s="71">
        <v>0.74691017139717097</v>
      </c>
      <c r="R265" s="71">
        <v>0</v>
      </c>
      <c r="S265" s="71">
        <v>0</v>
      </c>
      <c r="T265" s="72"/>
      <c r="U265" s="71">
        <v>535881</v>
      </c>
      <c r="V265" s="71">
        <v>272</v>
      </c>
      <c r="W265" s="71">
        <v>0</v>
      </c>
      <c r="X265" s="71">
        <v>3801</v>
      </c>
      <c r="Y265" s="71">
        <v>4518</v>
      </c>
      <c r="Z265" s="71">
        <v>7322</v>
      </c>
      <c r="AA265" s="71">
        <v>2091</v>
      </c>
      <c r="AB265" s="71">
        <v>12205</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2043</v>
      </c>
      <c r="B266" s="70">
        <v>278</v>
      </c>
      <c r="C266" s="70">
        <v>6</v>
      </c>
      <c r="D266" s="70">
        <v>17</v>
      </c>
      <c r="E266" s="70">
        <v>2009</v>
      </c>
      <c r="F266" s="70" t="s">
        <v>176</v>
      </c>
      <c r="G266" s="70" t="s">
        <v>2037</v>
      </c>
      <c r="H266" s="70" t="s">
        <v>2038</v>
      </c>
      <c r="I266" s="148"/>
      <c r="J266" s="71">
        <v>17.345710582302381</v>
      </c>
      <c r="K266" s="71">
        <v>0.83738773004293321</v>
      </c>
      <c r="L266" s="71">
        <v>0.12813323068149729</v>
      </c>
      <c r="M266" s="71">
        <v>24.08771818759778</v>
      </c>
      <c r="N266" s="71">
        <v>20.55579005906776</v>
      </c>
      <c r="O266" s="71">
        <v>14.709477219456311</v>
      </c>
      <c r="P266" s="71">
        <v>10.14062048877148</v>
      </c>
      <c r="Q266" s="71">
        <v>0.71594985797733601</v>
      </c>
      <c r="R266" s="71">
        <v>0</v>
      </c>
      <c r="S266" s="71">
        <v>0</v>
      </c>
      <c r="T266" s="72"/>
      <c r="U266" s="71">
        <v>374391</v>
      </c>
      <c r="V266" s="71">
        <v>329</v>
      </c>
      <c r="W266" s="71">
        <v>4</v>
      </c>
      <c r="X266" s="71">
        <v>4375</v>
      </c>
      <c r="Y266" s="71">
        <v>4569</v>
      </c>
      <c r="Z266" s="71">
        <v>7436</v>
      </c>
      <c r="AA266" s="71">
        <v>2041</v>
      </c>
      <c r="AB266" s="71">
        <v>12281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4.0199999999999996</v>
      </c>
      <c r="BK266" s="71">
        <v>0</v>
      </c>
      <c r="BL266" s="71">
        <v>4.0199999999999996</v>
      </c>
      <c r="BM266" s="71">
        <v>0</v>
      </c>
      <c r="BN266" s="72"/>
      <c r="BO266" s="71">
        <v>0</v>
      </c>
      <c r="BP266" s="71">
        <v>0</v>
      </c>
      <c r="BQ266" s="71">
        <v>1</v>
      </c>
      <c r="BR266" s="71">
        <v>0</v>
      </c>
      <c r="BS266" s="71">
        <v>1</v>
      </c>
      <c r="BT266" s="71">
        <v>0</v>
      </c>
      <c r="BU266"/>
      <c r="BV266" s="70">
        <v>8.0399999999999991</v>
      </c>
      <c r="BW266" s="70">
        <v>0</v>
      </c>
      <c r="BX266" s="70">
        <v>0</v>
      </c>
      <c r="BY266" s="70">
        <v>0</v>
      </c>
      <c r="BZ266" s="70">
        <v>0</v>
      </c>
      <c r="CA266" s="70">
        <v>0</v>
      </c>
      <c r="CB266" s="70">
        <v>0</v>
      </c>
      <c r="CC266" s="70">
        <v>0</v>
      </c>
      <c r="CD266" s="70">
        <v>0</v>
      </c>
    </row>
    <row r="267" spans="1:82">
      <c r="A267" s="70" t="s">
        <v>2044</v>
      </c>
      <c r="B267" s="70">
        <v>279</v>
      </c>
      <c r="C267" s="70">
        <v>7</v>
      </c>
      <c r="D267" s="70">
        <v>17</v>
      </c>
      <c r="E267" s="70">
        <v>2010</v>
      </c>
      <c r="F267" s="70" t="s">
        <v>177</v>
      </c>
      <c r="G267" s="70" t="s">
        <v>2037</v>
      </c>
      <c r="H267" s="70" t="s">
        <v>2038</v>
      </c>
      <c r="I267" s="148"/>
      <c r="J267" s="71">
        <v>22.14867106310508</v>
      </c>
      <c r="K267" s="71">
        <v>0.9147652419160659</v>
      </c>
      <c r="L267" s="71">
        <v>0.12139460451028609</v>
      </c>
      <c r="M267" s="71">
        <v>27.227162358553329</v>
      </c>
      <c r="N267" s="71">
        <v>22.272202312714999</v>
      </c>
      <c r="O267" s="71">
        <v>14.76155002685138</v>
      </c>
      <c r="P267" s="71">
        <v>10.53284435207086</v>
      </c>
      <c r="Q267" s="71">
        <v>0.74728502184736001</v>
      </c>
      <c r="R267" s="71">
        <v>0</v>
      </c>
      <c r="S267" s="71">
        <v>0</v>
      </c>
      <c r="T267" s="72"/>
      <c r="U267" s="71">
        <v>498184</v>
      </c>
      <c r="V267" s="71">
        <v>329</v>
      </c>
      <c r="W267" s="71">
        <v>4</v>
      </c>
      <c r="X267" s="71">
        <v>4375</v>
      </c>
      <c r="Y267" s="71">
        <v>4600</v>
      </c>
      <c r="Z267" s="71">
        <v>7497</v>
      </c>
      <c r="AA267" s="71">
        <v>2067</v>
      </c>
      <c r="AB267" s="71">
        <v>12283</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3.94</v>
      </c>
      <c r="BK267" s="71">
        <v>0</v>
      </c>
      <c r="BL267" s="71">
        <v>4.093</v>
      </c>
      <c r="BM267" s="71">
        <v>0</v>
      </c>
      <c r="BN267" s="72"/>
      <c r="BO267" s="71">
        <v>0</v>
      </c>
      <c r="BP267" s="71">
        <v>0</v>
      </c>
      <c r="BQ267" s="71">
        <v>1</v>
      </c>
      <c r="BR267" s="71">
        <v>0</v>
      </c>
      <c r="BS267" s="71">
        <v>1</v>
      </c>
      <c r="BT267" s="71">
        <v>0</v>
      </c>
      <c r="BU267"/>
      <c r="BV267" s="70">
        <v>8.0329999999999995</v>
      </c>
      <c r="BW267" s="70">
        <v>0</v>
      </c>
      <c r="BX267" s="70">
        <v>0</v>
      </c>
      <c r="BY267" s="70">
        <v>0</v>
      </c>
      <c r="BZ267" s="70">
        <v>0</v>
      </c>
      <c r="CA267" s="70">
        <v>0</v>
      </c>
      <c r="CB267" s="70">
        <v>0</v>
      </c>
      <c r="CC267" s="70">
        <v>0</v>
      </c>
      <c r="CD267" s="70">
        <v>0</v>
      </c>
    </row>
    <row r="268" spans="1:82">
      <c r="A268" s="70" t="s">
        <v>2045</v>
      </c>
      <c r="B268" s="70">
        <v>280</v>
      </c>
      <c r="C268" s="70">
        <v>8</v>
      </c>
      <c r="D268" s="70">
        <v>17</v>
      </c>
      <c r="E268" s="70">
        <v>2011</v>
      </c>
      <c r="F268" s="70" t="s">
        <v>178</v>
      </c>
      <c r="G268" s="70" t="s">
        <v>2037</v>
      </c>
      <c r="H268" s="70" t="s">
        <v>2038</v>
      </c>
      <c r="I268" s="148"/>
      <c r="J268" s="71">
        <v>19.274685582913079</v>
      </c>
      <c r="K268" s="71">
        <v>1.0873417352433861</v>
      </c>
      <c r="L268" s="71">
        <v>0.16287340561732211</v>
      </c>
      <c r="M268" s="71">
        <v>25.889220440734931</v>
      </c>
      <c r="N268" s="71">
        <v>19.634058101362431</v>
      </c>
      <c r="O268" s="71">
        <v>14.547884950598364</v>
      </c>
      <c r="P268" s="71">
        <v>10.342276672823763</v>
      </c>
      <c r="Q268" s="71">
        <v>0.85672132633890197</v>
      </c>
      <c r="R268" s="71">
        <v>0</v>
      </c>
      <c r="S268" s="71">
        <v>0</v>
      </c>
      <c r="T268" s="72"/>
      <c r="U268" s="71">
        <v>435235</v>
      </c>
      <c r="V268" s="71">
        <v>329</v>
      </c>
      <c r="W268" s="71">
        <v>4</v>
      </c>
      <c r="X268" s="71">
        <v>4375</v>
      </c>
      <c r="Y268" s="71">
        <v>4616</v>
      </c>
      <c r="Z268" s="71">
        <v>7549</v>
      </c>
      <c r="AA268" s="71">
        <v>2090</v>
      </c>
      <c r="AB268" s="71">
        <v>12208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3.6419999999999999</v>
      </c>
      <c r="BK268" s="71">
        <v>0</v>
      </c>
      <c r="BL268" s="71">
        <v>4.3319999999999999</v>
      </c>
      <c r="BM268" s="71">
        <v>0</v>
      </c>
      <c r="BN268" s="72"/>
      <c r="BO268" s="71">
        <v>0</v>
      </c>
      <c r="BP268" s="71">
        <v>0</v>
      </c>
      <c r="BQ268" s="71">
        <v>1</v>
      </c>
      <c r="BR268" s="71">
        <v>0</v>
      </c>
      <c r="BS268" s="71">
        <v>1</v>
      </c>
      <c r="BT268" s="71">
        <v>0</v>
      </c>
      <c r="BU268"/>
      <c r="BV268" s="70">
        <v>7.9740000000000002</v>
      </c>
      <c r="BW268" s="70">
        <v>0</v>
      </c>
      <c r="BX268" s="70">
        <v>0</v>
      </c>
      <c r="BY268" s="70">
        <v>0</v>
      </c>
      <c r="BZ268" s="70">
        <v>0</v>
      </c>
      <c r="CA268" s="70">
        <v>0</v>
      </c>
      <c r="CB268" s="70">
        <v>0</v>
      </c>
      <c r="CC268" s="70">
        <v>0</v>
      </c>
      <c r="CD268" s="70">
        <v>0</v>
      </c>
    </row>
    <row r="269" spans="1:82">
      <c r="A269" s="70" t="s">
        <v>2046</v>
      </c>
      <c r="B269" s="70">
        <v>281</v>
      </c>
      <c r="C269" s="70">
        <v>9</v>
      </c>
      <c r="D269" s="70">
        <v>17</v>
      </c>
      <c r="E269" s="70">
        <v>2012</v>
      </c>
      <c r="F269" s="70" t="s">
        <v>179</v>
      </c>
      <c r="G269" s="70" t="s">
        <v>2037</v>
      </c>
      <c r="H269" s="70" t="s">
        <v>2038</v>
      </c>
      <c r="I269" s="148"/>
      <c r="J269" s="71">
        <v>25.51239737105675</v>
      </c>
      <c r="K269" s="71">
        <v>0.98350020830622642</v>
      </c>
      <c r="L269" s="71">
        <v>0.16162230063829289</v>
      </c>
      <c r="M269" s="71">
        <v>25.010034092306149</v>
      </c>
      <c r="N269" s="71">
        <v>21.875200330619609</v>
      </c>
      <c r="O269" s="71">
        <v>14.576802607772622</v>
      </c>
      <c r="P269" s="71">
        <v>10.784318225115843</v>
      </c>
      <c r="Q269" s="71">
        <v>0.93309783639712995</v>
      </c>
      <c r="R269" s="71">
        <v>0</v>
      </c>
      <c r="S269" s="71">
        <v>0</v>
      </c>
      <c r="T269" s="72"/>
      <c r="U269" s="71">
        <v>572164</v>
      </c>
      <c r="V269" s="71">
        <v>329</v>
      </c>
      <c r="W269" s="71">
        <v>4</v>
      </c>
      <c r="X269" s="71">
        <v>4375</v>
      </c>
      <c r="Y269" s="71">
        <v>4646</v>
      </c>
      <c r="Z269" s="71">
        <v>7624</v>
      </c>
      <c r="AA269" s="71">
        <v>2167</v>
      </c>
      <c r="AB269" s="71">
        <v>12238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3.66</v>
      </c>
      <c r="BK269" s="71">
        <v>0</v>
      </c>
      <c r="BL269" s="71">
        <v>4.2699999999999996</v>
      </c>
      <c r="BM269" s="71">
        <v>0</v>
      </c>
      <c r="BN269" s="72"/>
      <c r="BO269" s="71">
        <v>0</v>
      </c>
      <c r="BP269" s="71">
        <v>0</v>
      </c>
      <c r="BQ269" s="71">
        <v>1</v>
      </c>
      <c r="BR269" s="71">
        <v>0</v>
      </c>
      <c r="BS269" s="71">
        <v>1</v>
      </c>
      <c r="BT269" s="71">
        <v>0</v>
      </c>
      <c r="BU269"/>
      <c r="BV269" s="70">
        <v>7.93</v>
      </c>
      <c r="BW269" s="70">
        <v>0</v>
      </c>
      <c r="BX269" s="70">
        <v>0</v>
      </c>
      <c r="BY269" s="70">
        <v>0</v>
      </c>
      <c r="BZ269" s="70">
        <v>0</v>
      </c>
      <c r="CA269" s="70">
        <v>0</v>
      </c>
      <c r="CB269" s="70">
        <v>0</v>
      </c>
      <c r="CC269" s="70">
        <v>0</v>
      </c>
      <c r="CD269" s="70">
        <v>0</v>
      </c>
    </row>
    <row r="270" spans="1:82">
      <c r="A270" s="70" t="s">
        <v>2047</v>
      </c>
      <c r="B270" s="70">
        <v>282</v>
      </c>
      <c r="C270" s="70">
        <v>10</v>
      </c>
      <c r="D270" s="70">
        <v>17</v>
      </c>
      <c r="E270" s="70">
        <v>2013</v>
      </c>
      <c r="F270" s="70" t="s">
        <v>180</v>
      </c>
      <c r="G270" s="70" t="s">
        <v>2037</v>
      </c>
      <c r="H270" s="70" t="s">
        <v>2038</v>
      </c>
      <c r="I270" s="148"/>
      <c r="J270" s="71">
        <v>23.614052898112181</v>
      </c>
      <c r="K270" s="71">
        <v>0.82452490406217804</v>
      </c>
      <c r="L270" s="71">
        <v>0.1501063394033291</v>
      </c>
      <c r="M270" s="71">
        <v>24.717654749868391</v>
      </c>
      <c r="N270" s="71">
        <v>22.074908459643421</v>
      </c>
      <c r="O270" s="71">
        <v>14.091059943974209</v>
      </c>
      <c r="P270" s="71">
        <v>10.999791351591902</v>
      </c>
      <c r="Q270" s="71">
        <v>0.946591835406144</v>
      </c>
      <c r="R270" s="71">
        <v>0</v>
      </c>
      <c r="S270" s="71">
        <v>0</v>
      </c>
      <c r="T270" s="72"/>
      <c r="U270" s="71">
        <v>506642</v>
      </c>
      <c r="V270" s="71">
        <v>329</v>
      </c>
      <c r="W270" s="71">
        <v>4</v>
      </c>
      <c r="X270" s="71">
        <v>4375</v>
      </c>
      <c r="Y270" s="71">
        <v>4670</v>
      </c>
      <c r="Z270" s="71">
        <v>7699</v>
      </c>
      <c r="AA270" s="71">
        <v>2202</v>
      </c>
      <c r="AB270" s="71">
        <v>12237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4.4989999999999997</v>
      </c>
      <c r="BK270" s="71">
        <v>0</v>
      </c>
      <c r="BL270" s="71">
        <v>9.6930000000000014</v>
      </c>
      <c r="BM270" s="71">
        <v>0</v>
      </c>
      <c r="BN270" s="72"/>
      <c r="BO270" s="71">
        <v>0</v>
      </c>
      <c r="BP270" s="71">
        <v>0</v>
      </c>
      <c r="BQ270" s="71">
        <v>1</v>
      </c>
      <c r="BR270" s="71">
        <v>0</v>
      </c>
      <c r="BS270" s="71">
        <v>2</v>
      </c>
      <c r="BT270" s="71">
        <v>0</v>
      </c>
      <c r="BU270"/>
      <c r="BV270" s="70">
        <v>14.192</v>
      </c>
      <c r="BW270" s="70">
        <v>0</v>
      </c>
      <c r="BX270" s="70">
        <v>0</v>
      </c>
      <c r="BY270" s="70">
        <v>0</v>
      </c>
      <c r="BZ270" s="70">
        <v>0</v>
      </c>
      <c r="CA270" s="70">
        <v>0</v>
      </c>
      <c r="CB270" s="70">
        <v>0</v>
      </c>
      <c r="CC270" s="70">
        <v>0</v>
      </c>
      <c r="CD270" s="70">
        <v>0</v>
      </c>
    </row>
    <row r="271" spans="1:82">
      <c r="A271" s="70" t="s">
        <v>2048</v>
      </c>
      <c r="B271" s="70">
        <v>283</v>
      </c>
      <c r="C271" s="70">
        <v>11</v>
      </c>
      <c r="D271" s="70">
        <v>17</v>
      </c>
      <c r="E271" s="70">
        <v>2014</v>
      </c>
      <c r="F271" s="70" t="s">
        <v>181</v>
      </c>
      <c r="G271" s="70" t="s">
        <v>2037</v>
      </c>
      <c r="H271" s="70" t="s">
        <v>2038</v>
      </c>
      <c r="I271" s="148"/>
      <c r="J271" s="71">
        <v>28.07858267454456</v>
      </c>
      <c r="K271" s="71">
        <v>1.095556641544098</v>
      </c>
      <c r="L271" s="71">
        <v>0.29491830621861209</v>
      </c>
      <c r="M271" s="71">
        <v>32.652663212915343</v>
      </c>
      <c r="N271" s="71">
        <v>20.504724133385391</v>
      </c>
      <c r="O271" s="71">
        <v>13.467621345419026</v>
      </c>
      <c r="P271" s="71">
        <v>11.413480950210781</v>
      </c>
      <c r="Q271" s="71">
        <v>0.91064765856630503</v>
      </c>
      <c r="R271" s="71">
        <v>0</v>
      </c>
      <c r="S271" s="71">
        <v>0</v>
      </c>
      <c r="T271" s="72"/>
      <c r="U271" s="71">
        <v>643227</v>
      </c>
      <c r="V271" s="71">
        <v>380</v>
      </c>
      <c r="W271" s="71">
        <v>8</v>
      </c>
      <c r="X271" s="71">
        <v>5703</v>
      </c>
      <c r="Y271" s="71">
        <v>4720</v>
      </c>
      <c r="Z271" s="71">
        <v>7750</v>
      </c>
      <c r="AA271" s="71">
        <v>2273</v>
      </c>
      <c r="AB271" s="71">
        <v>12270</v>
      </c>
      <c r="AC271" s="71">
        <v>0</v>
      </c>
      <c r="AD271" s="71">
        <v>0</v>
      </c>
      <c r="AE271" s="72"/>
      <c r="AF271" s="71"/>
      <c r="AG271" s="71"/>
      <c r="AH271" s="71"/>
      <c r="AI271" s="71"/>
      <c r="AJ271" s="71"/>
      <c r="AK271" s="71"/>
      <c r="AL271" s="71"/>
      <c r="AM271" s="71"/>
      <c r="AN271" s="71"/>
      <c r="AO271" s="71"/>
      <c r="AP271" s="71"/>
      <c r="AQ271" s="72"/>
      <c r="AR271" s="71">
        <v>137</v>
      </c>
      <c r="AS271" s="71">
        <v>74</v>
      </c>
      <c r="AT271" s="71">
        <v>0</v>
      </c>
      <c r="AU271" s="71">
        <v>0</v>
      </c>
      <c r="AV271" s="71">
        <v>0</v>
      </c>
      <c r="AW271" s="71">
        <v>0</v>
      </c>
      <c r="AX271" s="71"/>
      <c r="AY271" s="72"/>
      <c r="AZ271" s="71">
        <v>648.5</v>
      </c>
      <c r="BA271" s="71">
        <v>6090.5749999999998</v>
      </c>
      <c r="BB271" s="71">
        <v>0</v>
      </c>
      <c r="BC271" s="71">
        <v>0</v>
      </c>
      <c r="BD271" s="71">
        <v>0</v>
      </c>
      <c r="BE271" s="71">
        <v>0</v>
      </c>
      <c r="BF271" s="71"/>
      <c r="BG271" s="72"/>
      <c r="BH271" s="71">
        <v>0</v>
      </c>
      <c r="BI271" s="71">
        <v>0</v>
      </c>
      <c r="BJ271" s="71">
        <v>4.6399999999999997</v>
      </c>
      <c r="BK271" s="71">
        <v>0</v>
      </c>
      <c r="BL271" s="71">
        <v>8.6210000000000004</v>
      </c>
      <c r="BM271" s="71">
        <v>0</v>
      </c>
      <c r="BN271" s="72"/>
      <c r="BO271" s="71">
        <v>0</v>
      </c>
      <c r="BP271" s="71">
        <v>0</v>
      </c>
      <c r="BQ271" s="71">
        <v>1</v>
      </c>
      <c r="BR271" s="71">
        <v>0</v>
      </c>
      <c r="BS271" s="71">
        <v>2</v>
      </c>
      <c r="BT271" s="71">
        <v>0</v>
      </c>
      <c r="BU271"/>
      <c r="BV271" s="70">
        <v>13.260999999999999</v>
      </c>
      <c r="BW271" s="70">
        <v>0</v>
      </c>
      <c r="BX271" s="70">
        <v>0</v>
      </c>
      <c r="BY271" s="70">
        <v>0</v>
      </c>
      <c r="BZ271" s="70">
        <v>0</v>
      </c>
      <c r="CA271" s="70">
        <v>0</v>
      </c>
      <c r="CB271" s="70">
        <v>0</v>
      </c>
      <c r="CC271" s="70">
        <v>0</v>
      </c>
      <c r="CD271" s="70">
        <v>0</v>
      </c>
    </row>
    <row r="272" spans="1:82">
      <c r="A272" s="70" t="s">
        <v>2049</v>
      </c>
      <c r="B272" s="70">
        <v>284</v>
      </c>
      <c r="C272" s="70">
        <v>12</v>
      </c>
      <c r="D272" s="70">
        <v>17</v>
      </c>
      <c r="E272" s="70">
        <v>2015</v>
      </c>
      <c r="F272" s="70" t="s">
        <v>182</v>
      </c>
      <c r="G272" s="70" t="s">
        <v>2037</v>
      </c>
      <c r="H272" s="70" t="s">
        <v>2038</v>
      </c>
      <c r="I272" s="148"/>
      <c r="J272" s="71">
        <v>31.284213107934029</v>
      </c>
      <c r="K272" s="71">
        <v>0.99108825908806242</v>
      </c>
      <c r="L272" s="71">
        <v>0.44908173786352878</v>
      </c>
      <c r="M272" s="71">
        <v>29.70619103336595</v>
      </c>
      <c r="N272" s="71">
        <v>22.027429596830618</v>
      </c>
      <c r="O272" s="71">
        <v>13.433911174280771</v>
      </c>
      <c r="P272" s="71">
        <v>11.628535411403224</v>
      </c>
      <c r="Q272" s="71">
        <v>0.89313641104078401</v>
      </c>
      <c r="R272" s="71">
        <v>0</v>
      </c>
      <c r="S272" s="71">
        <v>0</v>
      </c>
      <c r="T272" s="72"/>
      <c r="U272" s="71">
        <v>701372</v>
      </c>
      <c r="V272" s="71">
        <v>380</v>
      </c>
      <c r="W272" s="71">
        <v>8</v>
      </c>
      <c r="X272" s="71">
        <v>5703</v>
      </c>
      <c r="Y272" s="71">
        <v>4781</v>
      </c>
      <c r="Z272" s="71">
        <v>7805</v>
      </c>
      <c r="AA272" s="71">
        <v>2314</v>
      </c>
      <c r="AB272" s="71">
        <v>12293</v>
      </c>
      <c r="AC272" s="71">
        <v>0</v>
      </c>
      <c r="AD272" s="71">
        <v>0</v>
      </c>
      <c r="AE272" s="72"/>
      <c r="AF272" s="71">
        <v>8883658.0766791217</v>
      </c>
      <c r="AG272" s="71">
        <v>710571.29279498802</v>
      </c>
      <c r="AH272" s="71">
        <v>90250.197333605887</v>
      </c>
      <c r="AI272" s="71">
        <v>34383945.752666973</v>
      </c>
      <c r="AJ272" s="71">
        <v>27072170.917840369</v>
      </c>
      <c r="AK272" s="71">
        <v>0</v>
      </c>
      <c r="AL272" s="71">
        <v>0</v>
      </c>
      <c r="AM272" s="71">
        <v>1684704.0828044789</v>
      </c>
      <c r="AN272" s="71">
        <v>0</v>
      </c>
      <c r="AO272" s="71">
        <v>0</v>
      </c>
      <c r="AP272" s="71">
        <v>72825300.320119545</v>
      </c>
      <c r="AQ272" s="72"/>
      <c r="AR272" s="71">
        <v>163</v>
      </c>
      <c r="AS272" s="71">
        <v>103</v>
      </c>
      <c r="AT272" s="71">
        <v>0</v>
      </c>
      <c r="AU272" s="71">
        <v>0</v>
      </c>
      <c r="AV272" s="71">
        <v>0</v>
      </c>
      <c r="AW272" s="71">
        <v>0</v>
      </c>
      <c r="AX272" s="71"/>
      <c r="AY272" s="72"/>
      <c r="AZ272" s="71">
        <v>778.9</v>
      </c>
      <c r="BA272" s="71">
        <v>6800.1750000000002</v>
      </c>
      <c r="BB272" s="71">
        <v>0</v>
      </c>
      <c r="BC272" s="71">
        <v>0</v>
      </c>
      <c r="BD272" s="71">
        <v>0</v>
      </c>
      <c r="BE272" s="71">
        <v>0</v>
      </c>
      <c r="BF272" s="71"/>
      <c r="BG272" s="72"/>
      <c r="BH272" s="71">
        <v>0</v>
      </c>
      <c r="BI272" s="71">
        <v>0</v>
      </c>
      <c r="BJ272" s="71">
        <v>4.4930000000000003</v>
      </c>
      <c r="BK272" s="71">
        <v>0</v>
      </c>
      <c r="BL272" s="71">
        <v>5.1879999999999997</v>
      </c>
      <c r="BM272" s="71">
        <v>0</v>
      </c>
      <c r="BN272" s="72"/>
      <c r="BO272" s="71">
        <v>0</v>
      </c>
      <c r="BP272" s="71">
        <v>0</v>
      </c>
      <c r="BQ272" s="71">
        <v>1</v>
      </c>
      <c r="BR272" s="71">
        <v>0</v>
      </c>
      <c r="BS272" s="71">
        <v>1</v>
      </c>
      <c r="BT272" s="71">
        <v>0</v>
      </c>
      <c r="BU272"/>
      <c r="BV272" s="70">
        <v>9.6809999999999992</v>
      </c>
      <c r="BW272" s="70">
        <v>0</v>
      </c>
      <c r="BX272" s="70">
        <v>0</v>
      </c>
      <c r="BY272" s="70">
        <v>0</v>
      </c>
      <c r="BZ272" s="70">
        <v>0</v>
      </c>
      <c r="CA272" s="70">
        <v>0</v>
      </c>
      <c r="CB272" s="70">
        <v>0</v>
      </c>
      <c r="CC272" s="70">
        <v>0</v>
      </c>
      <c r="CD272" s="70">
        <v>0</v>
      </c>
    </row>
    <row r="273" spans="1:82">
      <c r="A273" s="70" t="s">
        <v>2050</v>
      </c>
      <c r="B273" s="70">
        <v>285</v>
      </c>
      <c r="C273" s="70">
        <v>13</v>
      </c>
      <c r="D273" s="70">
        <v>17</v>
      </c>
      <c r="E273" s="70">
        <v>2016</v>
      </c>
      <c r="F273" s="70" t="s">
        <v>155</v>
      </c>
      <c r="G273" s="1064" t="s">
        <v>2037</v>
      </c>
      <c r="H273" s="70" t="s">
        <v>2038</v>
      </c>
      <c r="I273" s="148"/>
      <c r="J273" s="71">
        <v>35.859835319864168</v>
      </c>
      <c r="K273" s="71">
        <v>0.98315088729740263</v>
      </c>
      <c r="L273" s="71">
        <v>0.35091403533987742</v>
      </c>
      <c r="M273" s="71">
        <v>29.678467676388195</v>
      </c>
      <c r="N273" s="71">
        <v>19.247743658132578</v>
      </c>
      <c r="O273" s="71">
        <v>13.478212314763075</v>
      </c>
      <c r="P273" s="71">
        <v>11.942738513921245</v>
      </c>
      <c r="Q273" s="71">
        <v>0.87174048774081958</v>
      </c>
      <c r="R273" s="71">
        <v>0</v>
      </c>
      <c r="S273" s="71">
        <v>0</v>
      </c>
      <c r="T273" s="72"/>
      <c r="U273" s="71">
        <v>772644</v>
      </c>
      <c r="V273" s="71">
        <v>380</v>
      </c>
      <c r="W273" s="71">
        <v>8</v>
      </c>
      <c r="X273" s="71">
        <v>5703</v>
      </c>
      <c r="Y273" s="71">
        <v>4823</v>
      </c>
      <c r="Z273" s="71">
        <v>7927</v>
      </c>
      <c r="AA273" s="71">
        <v>2458</v>
      </c>
      <c r="AB273" s="71">
        <v>12342</v>
      </c>
      <c r="AC273" s="71">
        <v>0</v>
      </c>
      <c r="AD273" s="71">
        <v>0</v>
      </c>
      <c r="AE273" s="72"/>
      <c r="AF273" s="71">
        <v>10507338.619353119</v>
      </c>
      <c r="AG273" s="71">
        <v>699036.96130911505</v>
      </c>
      <c r="AH273" s="71">
        <v>55925.970303386501</v>
      </c>
      <c r="AI273" s="71">
        <v>35449012.591623083</v>
      </c>
      <c r="AJ273" s="71">
        <v>23380648.471406501</v>
      </c>
      <c r="AK273" s="71">
        <v>0</v>
      </c>
      <c r="AL273" s="71">
        <v>0</v>
      </c>
      <c r="AM273" s="71">
        <v>1692733.394113912</v>
      </c>
      <c r="AN273" s="71">
        <v>0</v>
      </c>
      <c r="AO273" s="71">
        <v>0</v>
      </c>
      <c r="AP273" s="71">
        <v>71784696.008109123</v>
      </c>
      <c r="AQ273" s="72"/>
      <c r="AR273" s="71">
        <v>197</v>
      </c>
      <c r="AS273" s="71">
        <v>114</v>
      </c>
      <c r="AT273" s="71">
        <v>0</v>
      </c>
      <c r="AU273" s="71">
        <v>0</v>
      </c>
      <c r="AV273" s="71">
        <v>0</v>
      </c>
      <c r="AW273" s="71">
        <v>0</v>
      </c>
      <c r="AX273" s="71"/>
      <c r="AY273" s="72"/>
      <c r="AZ273" s="71">
        <v>941.9</v>
      </c>
      <c r="BA273" s="71">
        <v>6933.4750000000004</v>
      </c>
      <c r="BB273" s="71">
        <v>0</v>
      </c>
      <c r="BC273" s="71">
        <v>0</v>
      </c>
      <c r="BD273" s="71">
        <v>0</v>
      </c>
      <c r="BE273" s="71">
        <v>0</v>
      </c>
      <c r="BF273" s="71"/>
      <c r="BG273" s="72"/>
      <c r="BH273" s="71">
        <v>0</v>
      </c>
      <c r="BI273" s="71">
        <v>0</v>
      </c>
      <c r="BJ273" s="71">
        <v>4.8559999999999999</v>
      </c>
      <c r="BK273" s="71">
        <v>0</v>
      </c>
      <c r="BL273" s="71">
        <v>5.1749999999999998</v>
      </c>
      <c r="BM273" s="71">
        <v>0</v>
      </c>
      <c r="BN273" s="72"/>
      <c r="BO273" s="71">
        <v>0</v>
      </c>
      <c r="BP273" s="71">
        <v>0</v>
      </c>
      <c r="BQ273" s="71">
        <v>1</v>
      </c>
      <c r="BR273" s="71">
        <v>0</v>
      </c>
      <c r="BS273" s="71">
        <v>1</v>
      </c>
      <c r="BT273" s="71">
        <v>0</v>
      </c>
      <c r="BU273"/>
      <c r="BV273" s="70">
        <v>10.031000000000001</v>
      </c>
      <c r="BW273" s="70">
        <v>0</v>
      </c>
      <c r="BX273" s="70">
        <v>0</v>
      </c>
      <c r="BY273" s="70">
        <v>0</v>
      </c>
      <c r="BZ273" s="70">
        <v>0</v>
      </c>
      <c r="CA273" s="70">
        <v>0</v>
      </c>
      <c r="CB273" s="70">
        <v>0</v>
      </c>
      <c r="CC273" s="70">
        <v>0</v>
      </c>
      <c r="CD273" s="70">
        <v>0</v>
      </c>
    </row>
    <row r="274" spans="1:82">
      <c r="A274" s="70" t="s">
        <v>2051</v>
      </c>
      <c r="B274" s="70">
        <v>286</v>
      </c>
      <c r="C274" s="70">
        <v>14</v>
      </c>
      <c r="D274" s="70">
        <v>17</v>
      </c>
      <c r="E274" s="70">
        <v>2017</v>
      </c>
      <c r="F274" s="70" t="s">
        <v>156</v>
      </c>
      <c r="G274" s="1064" t="s">
        <v>2037</v>
      </c>
      <c r="H274" s="70" t="s">
        <v>2038</v>
      </c>
      <c r="I274" s="148"/>
      <c r="J274" s="71">
        <v>36.263392860956039</v>
      </c>
      <c r="K274" s="71">
        <v>1.0226932030083009</v>
      </c>
      <c r="L274" s="71">
        <v>0.33233089512973729</v>
      </c>
      <c r="M274" s="71">
        <v>28.075580836515204</v>
      </c>
      <c r="N274" s="71">
        <v>19.714661061878481</v>
      </c>
      <c r="O274" s="71">
        <v>13.4890914897976</v>
      </c>
      <c r="P274" s="71">
        <v>12.629900629197426</v>
      </c>
      <c r="Q274" s="71">
        <v>0.85310126169649603</v>
      </c>
      <c r="R274" s="71">
        <v>0</v>
      </c>
      <c r="S274" s="71">
        <v>0</v>
      </c>
      <c r="T274" s="72"/>
      <c r="U274" s="71">
        <v>858893</v>
      </c>
      <c r="V274" s="71">
        <v>380</v>
      </c>
      <c r="W274" s="71">
        <v>8</v>
      </c>
      <c r="X274" s="71">
        <v>5703</v>
      </c>
      <c r="Y274" s="71">
        <v>4931</v>
      </c>
      <c r="Z274" s="71">
        <v>8065</v>
      </c>
      <c r="AA274" s="71">
        <v>2616</v>
      </c>
      <c r="AB274" s="71">
        <v>12490</v>
      </c>
      <c r="AC274" s="71">
        <v>0</v>
      </c>
      <c r="AD274" s="71">
        <v>0</v>
      </c>
      <c r="AE274" s="72"/>
      <c r="AF274" s="71">
        <v>11333879.964742759</v>
      </c>
      <c r="AG274" s="71">
        <v>717270.23141183215</v>
      </c>
      <c r="AH274" s="71">
        <v>70596.020210271978</v>
      </c>
      <c r="AI274" s="71">
        <v>34878994.074591734</v>
      </c>
      <c r="AJ274" s="71">
        <v>25284890.33567876</v>
      </c>
      <c r="AK274" s="71">
        <v>0</v>
      </c>
      <c r="AL274" s="71">
        <v>0</v>
      </c>
      <c r="AM274" s="71">
        <v>1715712.358371109</v>
      </c>
      <c r="AN274" s="71">
        <v>0</v>
      </c>
      <c r="AO274" s="71">
        <v>0</v>
      </c>
      <c r="AP274" s="71">
        <v>74001342.985006467</v>
      </c>
      <c r="AQ274" s="72"/>
      <c r="AR274" s="71">
        <v>232</v>
      </c>
      <c r="AS274" s="71">
        <v>125</v>
      </c>
      <c r="AT274" s="71">
        <v>0</v>
      </c>
      <c r="AU274" s="71">
        <v>0</v>
      </c>
      <c r="AV274" s="71">
        <v>0</v>
      </c>
      <c r="AW274" s="71">
        <v>0</v>
      </c>
      <c r="AX274" s="71"/>
      <c r="AY274" s="72"/>
      <c r="AZ274" s="71">
        <v>1115.0999999999999</v>
      </c>
      <c r="BA274" s="71">
        <v>7131.2749999999996</v>
      </c>
      <c r="BB274" s="71">
        <v>0</v>
      </c>
      <c r="BC274" s="71">
        <v>0</v>
      </c>
      <c r="BD274" s="71">
        <v>0</v>
      </c>
      <c r="BE274" s="71">
        <v>0</v>
      </c>
      <c r="BF274" s="71"/>
      <c r="BG274" s="72"/>
      <c r="BH274" s="71">
        <v>0</v>
      </c>
      <c r="BI274" s="71">
        <v>0</v>
      </c>
      <c r="BJ274" s="71">
        <v>4.8109999999999999</v>
      </c>
      <c r="BK274" s="71">
        <v>0</v>
      </c>
      <c r="BL274" s="71">
        <v>5.3120000000000003</v>
      </c>
      <c r="BM274" s="71">
        <v>0</v>
      </c>
      <c r="BN274" s="72"/>
      <c r="BO274" s="71">
        <v>0</v>
      </c>
      <c r="BP274" s="71">
        <v>0</v>
      </c>
      <c r="BQ274" s="71">
        <v>1</v>
      </c>
      <c r="BR274" s="71">
        <v>0</v>
      </c>
      <c r="BS274" s="71">
        <v>1</v>
      </c>
      <c r="BT274" s="71">
        <v>0</v>
      </c>
      <c r="BU274"/>
      <c r="BV274" s="70">
        <v>10.122999999999999</v>
      </c>
      <c r="BW274" s="70">
        <v>0</v>
      </c>
      <c r="BX274" s="70">
        <v>0</v>
      </c>
      <c r="BY274" s="70">
        <v>0</v>
      </c>
      <c r="BZ274" s="70">
        <v>0</v>
      </c>
      <c r="CA274" s="70">
        <v>0</v>
      </c>
      <c r="CB274" s="70">
        <v>0</v>
      </c>
      <c r="CC274" s="70">
        <v>0</v>
      </c>
      <c r="CD274" s="70">
        <v>0</v>
      </c>
    </row>
    <row r="275" spans="1:82">
      <c r="A275" s="70" t="s">
        <v>2052</v>
      </c>
      <c r="B275" s="70">
        <v>287</v>
      </c>
      <c r="C275" s="70">
        <v>15</v>
      </c>
      <c r="D275" s="70">
        <v>17</v>
      </c>
      <c r="E275" s="70">
        <v>2018</v>
      </c>
      <c r="F275" s="70" t="s">
        <v>183</v>
      </c>
      <c r="G275" s="70" t="s">
        <v>2037</v>
      </c>
      <c r="H275" s="70" t="s">
        <v>2038</v>
      </c>
      <c r="I275" s="148"/>
      <c r="J275" s="71">
        <v>46.592909471853375</v>
      </c>
      <c r="K275" s="71">
        <v>0.9489846223455668</v>
      </c>
      <c r="L275" s="71">
        <v>0.30275983174255611</v>
      </c>
      <c r="M275" s="71">
        <v>26.106236002197747</v>
      </c>
      <c r="N275" s="71">
        <v>15.990306689943464</v>
      </c>
      <c r="O275" s="71">
        <v>13.378438643007236</v>
      </c>
      <c r="P275" s="71">
        <v>12.886570414012551</v>
      </c>
      <c r="Q275" s="71">
        <v>0.79542945892149997</v>
      </c>
      <c r="R275" s="71">
        <v>0</v>
      </c>
      <c r="S275" s="71">
        <v>0</v>
      </c>
      <c r="T275" s="72"/>
      <c r="U275" s="71">
        <v>1267975</v>
      </c>
      <c r="V275" s="71">
        <v>380</v>
      </c>
      <c r="W275" s="71">
        <v>8</v>
      </c>
      <c r="X275" s="71">
        <v>5703</v>
      </c>
      <c r="Y275" s="71">
        <v>4990</v>
      </c>
      <c r="Z275" s="71">
        <v>8152</v>
      </c>
      <c r="AA275" s="71">
        <v>2696</v>
      </c>
      <c r="AB275" s="71">
        <v>12550</v>
      </c>
      <c r="AC275" s="71">
        <v>0</v>
      </c>
      <c r="AD275" s="71">
        <v>0</v>
      </c>
      <c r="AE275" s="72"/>
      <c r="AF275" s="71">
        <v>15475947.85031643</v>
      </c>
      <c r="AG275" s="71">
        <v>662743.60290870827</v>
      </c>
      <c r="AH275" s="71">
        <v>66144.337041351144</v>
      </c>
      <c r="AI275" s="71">
        <v>33681830.005423777</v>
      </c>
      <c r="AJ275" s="71">
        <v>21000575.354112819</v>
      </c>
      <c r="AK275" s="71">
        <v>0</v>
      </c>
      <c r="AL275" s="71">
        <v>0</v>
      </c>
      <c r="AM275" s="71">
        <v>1727521.4394311931</v>
      </c>
      <c r="AN275" s="71">
        <v>0</v>
      </c>
      <c r="AO275" s="71">
        <v>0</v>
      </c>
      <c r="AP275" s="71">
        <v>72614762.589234278</v>
      </c>
      <c r="AQ275" s="72"/>
      <c r="AR275" s="71">
        <v>266</v>
      </c>
      <c r="AS275" s="71">
        <v>141</v>
      </c>
      <c r="AT275" s="71">
        <v>0</v>
      </c>
      <c r="AU275" s="71">
        <v>0</v>
      </c>
      <c r="AV275" s="71">
        <v>0</v>
      </c>
      <c r="AW275" s="71">
        <v>0</v>
      </c>
      <c r="AX275" s="71"/>
      <c r="AY275" s="72"/>
      <c r="AZ275" s="71">
        <v>1298.9000000000001</v>
      </c>
      <c r="BA275" s="71">
        <v>8301.375</v>
      </c>
      <c r="BB275" s="71">
        <v>0</v>
      </c>
      <c r="BC275" s="71">
        <v>0</v>
      </c>
      <c r="BD275" s="71">
        <v>0</v>
      </c>
      <c r="BE275" s="71">
        <v>0</v>
      </c>
      <c r="BF275" s="71"/>
      <c r="BG275" s="72"/>
      <c r="BH275" s="71">
        <v>0</v>
      </c>
      <c r="BI275" s="71">
        <v>0</v>
      </c>
      <c r="BJ275" s="71">
        <v>4.9420000000000002</v>
      </c>
      <c r="BK275" s="71">
        <v>0</v>
      </c>
      <c r="BL275" s="71">
        <v>5.5490000000000004</v>
      </c>
      <c r="BM275" s="71">
        <v>0</v>
      </c>
      <c r="BN275" s="72"/>
      <c r="BO275" s="71">
        <v>0</v>
      </c>
      <c r="BP275" s="71">
        <v>0</v>
      </c>
      <c r="BQ275" s="71">
        <v>1</v>
      </c>
      <c r="BR275" s="71">
        <v>0</v>
      </c>
      <c r="BS275" s="71">
        <v>1</v>
      </c>
      <c r="BT275" s="71">
        <v>0</v>
      </c>
      <c r="BU275"/>
      <c r="BV275" s="70">
        <v>10.491</v>
      </c>
      <c r="BW275" s="70">
        <v>0</v>
      </c>
      <c r="BX275" s="70">
        <v>0</v>
      </c>
      <c r="BY275" s="70">
        <v>0</v>
      </c>
      <c r="BZ275" s="70">
        <v>0</v>
      </c>
      <c r="CA275" s="70">
        <v>0</v>
      </c>
      <c r="CB275" s="70">
        <v>0</v>
      </c>
      <c r="CC275" s="70">
        <v>0</v>
      </c>
      <c r="CD275" s="70">
        <v>0</v>
      </c>
    </row>
    <row r="276" spans="1:82">
      <c r="A276" s="70" t="s">
        <v>2053</v>
      </c>
      <c r="B276" s="70">
        <v>288</v>
      </c>
      <c r="C276" s="70">
        <v>16</v>
      </c>
      <c r="D276" s="70">
        <v>17</v>
      </c>
      <c r="E276" s="70">
        <v>2019</v>
      </c>
      <c r="F276" s="70" t="s">
        <v>158</v>
      </c>
      <c r="G276" s="70" t="s">
        <v>2037</v>
      </c>
      <c r="H276" s="70" t="s">
        <v>2038</v>
      </c>
      <c r="I276" s="148"/>
      <c r="J276" s="71">
        <v>28.168631871822374</v>
      </c>
      <c r="K276" s="71">
        <v>0.84537130786853631</v>
      </c>
      <c r="L276" s="71">
        <v>0.30199503358879465</v>
      </c>
      <c r="M276" s="71">
        <v>23.708642468430622</v>
      </c>
      <c r="N276" s="71">
        <v>14.25303350312404</v>
      </c>
      <c r="O276" s="71">
        <v>13.025762118320952</v>
      </c>
      <c r="P276" s="71">
        <v>13.282342559382707</v>
      </c>
      <c r="Q276" s="71">
        <v>0.77816586844951696</v>
      </c>
      <c r="R276" s="71">
        <v>0</v>
      </c>
      <c r="S276" s="71">
        <v>0</v>
      </c>
      <c r="T276" s="72"/>
      <c r="U276" s="71">
        <v>748587</v>
      </c>
      <c r="V276" s="71">
        <v>380</v>
      </c>
      <c r="W276" s="71">
        <v>8</v>
      </c>
      <c r="X276" s="71">
        <v>5703</v>
      </c>
      <c r="Y276" s="71">
        <v>5108</v>
      </c>
      <c r="Z276" s="71">
        <v>8155</v>
      </c>
      <c r="AA276" s="71">
        <v>2758</v>
      </c>
      <c r="AB276" s="71">
        <v>12610</v>
      </c>
      <c r="AC276" s="71">
        <v>0</v>
      </c>
      <c r="AD276" s="71">
        <v>0</v>
      </c>
      <c r="AE276" s="72"/>
      <c r="AF276" s="71">
        <v>9646385.3966877684</v>
      </c>
      <c r="AG276" s="71">
        <v>653524.9257991903</v>
      </c>
      <c r="AH276" s="71">
        <v>71088.69214026483</v>
      </c>
      <c r="AI276" s="71">
        <v>33331567.038432579</v>
      </c>
      <c r="AJ276" s="71">
        <v>20732732.5486807</v>
      </c>
      <c r="AK276" s="71">
        <v>0</v>
      </c>
      <c r="AL276" s="71">
        <v>0</v>
      </c>
      <c r="AM276" s="71">
        <v>1717387.0719708242</v>
      </c>
      <c r="AN276" s="71">
        <v>0</v>
      </c>
      <c r="AO276" s="71">
        <v>0</v>
      </c>
      <c r="AP276" s="71">
        <v>66152685.67371133</v>
      </c>
      <c r="AQ276" s="72"/>
      <c r="AR276" s="71">
        <v>308</v>
      </c>
      <c r="AS276" s="71">
        <v>150</v>
      </c>
      <c r="AT276" s="71">
        <v>0</v>
      </c>
      <c r="AU276" s="71">
        <v>0</v>
      </c>
      <c r="AV276" s="71">
        <v>0</v>
      </c>
      <c r="AW276" s="71">
        <v>0</v>
      </c>
      <c r="AX276" s="71"/>
      <c r="AY276" s="72"/>
      <c r="AZ276" s="71">
        <v>1501.1</v>
      </c>
      <c r="BA276" s="71">
        <v>9339.7749999999996</v>
      </c>
      <c r="BB276" s="71">
        <v>0</v>
      </c>
      <c r="BC276" s="71">
        <v>0</v>
      </c>
      <c r="BD276" s="71">
        <v>0</v>
      </c>
      <c r="BE276" s="71">
        <v>0</v>
      </c>
      <c r="BF276" s="71"/>
      <c r="BG276" s="72"/>
      <c r="BH276" s="71">
        <v>0</v>
      </c>
      <c r="BI276" s="71">
        <v>0</v>
      </c>
      <c r="BJ276" s="71">
        <v>3.915</v>
      </c>
      <c r="BK276" s="71">
        <v>0</v>
      </c>
      <c r="BL276" s="71">
        <v>5.1429999999999998</v>
      </c>
      <c r="BM276" s="71">
        <v>0</v>
      </c>
      <c r="BN276" s="72"/>
      <c r="BO276" s="71">
        <v>0</v>
      </c>
      <c r="BP276" s="71">
        <v>0</v>
      </c>
      <c r="BQ276" s="71">
        <v>1</v>
      </c>
      <c r="BR276" s="71">
        <v>0</v>
      </c>
      <c r="BS276" s="71">
        <v>1</v>
      </c>
      <c r="BT276" s="71">
        <v>0</v>
      </c>
      <c r="BU276"/>
      <c r="BV276" s="70">
        <v>9.0579999999999998</v>
      </c>
      <c r="BW276" s="70">
        <v>0</v>
      </c>
      <c r="BX276" s="70">
        <v>0</v>
      </c>
      <c r="BY276" s="70">
        <v>0</v>
      </c>
      <c r="BZ276" s="70">
        <v>0</v>
      </c>
      <c r="CA276" s="70">
        <v>0</v>
      </c>
      <c r="CB276" s="70">
        <v>0</v>
      </c>
      <c r="CC276" s="70">
        <v>0</v>
      </c>
      <c r="CD276" s="70">
        <v>0</v>
      </c>
    </row>
    <row r="277" spans="1:82">
      <c r="A277" s="70" t="s">
        <v>2054</v>
      </c>
      <c r="B277" s="70">
        <v>289</v>
      </c>
      <c r="C277" s="70">
        <v>17</v>
      </c>
      <c r="D277" s="70">
        <v>17</v>
      </c>
      <c r="E277" s="70">
        <v>2020</v>
      </c>
      <c r="F277" s="70" t="s">
        <v>159</v>
      </c>
      <c r="G277" s="70" t="s">
        <v>2037</v>
      </c>
      <c r="H277" s="70" t="s">
        <v>2038</v>
      </c>
      <c r="I277" s="148"/>
      <c r="J277" s="71">
        <v>47.220062951452277</v>
      </c>
      <c r="K277" s="71">
        <v>0.8554366879741343</v>
      </c>
      <c r="L277" s="71">
        <v>0</v>
      </c>
      <c r="M277" s="71">
        <v>27.814445200008503</v>
      </c>
      <c r="N277" s="71">
        <v>15.719004363445858</v>
      </c>
      <c r="O277" s="71">
        <v>11.535559698210458</v>
      </c>
      <c r="P277" s="71">
        <v>12.772775000860715</v>
      </c>
      <c r="Q277" s="71">
        <v>0.75003936235766</v>
      </c>
      <c r="R277" s="71">
        <v>0</v>
      </c>
      <c r="S277" s="71">
        <v>0</v>
      </c>
      <c r="T277" s="72"/>
      <c r="U277" s="71">
        <v>1312232</v>
      </c>
      <c r="V277" s="71">
        <v>371</v>
      </c>
      <c r="W277" s="71">
        <v>0</v>
      </c>
      <c r="X277" s="71">
        <v>7479</v>
      </c>
      <c r="Y277" s="71">
        <v>5074</v>
      </c>
      <c r="Z277" s="71">
        <v>8243</v>
      </c>
      <c r="AA277" s="71">
        <v>2819</v>
      </c>
      <c r="AB277" s="71">
        <v>12721</v>
      </c>
      <c r="AC277" s="71">
        <v>0</v>
      </c>
      <c r="AD277" s="71">
        <v>0</v>
      </c>
      <c r="AE277" s="72"/>
      <c r="AF277" s="71">
        <v>17349954.804620329</v>
      </c>
      <c r="AG277" s="71">
        <v>628274.82751553459</v>
      </c>
      <c r="AH277" s="71">
        <v>0</v>
      </c>
      <c r="AI277" s="71">
        <v>40309729.980939962</v>
      </c>
      <c r="AJ277" s="71">
        <v>23951618.112331759</v>
      </c>
      <c r="AK277" s="71"/>
      <c r="AL277" s="71"/>
      <c r="AM277" s="71">
        <v>1660231.8332577944</v>
      </c>
      <c r="AN277" s="71"/>
      <c r="AO277" s="71"/>
      <c r="AP277" s="71">
        <v>83899809.55866538</v>
      </c>
      <c r="AQ277" s="72"/>
      <c r="AR277" s="71">
        <v>349</v>
      </c>
      <c r="AS277" s="71">
        <v>153</v>
      </c>
      <c r="AT277" s="71">
        <v>0</v>
      </c>
      <c r="AU277" s="71">
        <v>0</v>
      </c>
      <c r="AV277" s="71">
        <v>0</v>
      </c>
      <c r="AW277" s="71">
        <v>0</v>
      </c>
      <c r="AX277" s="71"/>
      <c r="AY277" s="72"/>
      <c r="AZ277" s="71">
        <v>1730.4</v>
      </c>
      <c r="BA277" s="71">
        <v>9377.3749999999982</v>
      </c>
      <c r="BB277" s="71">
        <v>0</v>
      </c>
      <c r="BC277" s="71">
        <v>0</v>
      </c>
      <c r="BD277" s="71">
        <v>0</v>
      </c>
      <c r="BE277" s="71">
        <v>0</v>
      </c>
      <c r="BF277" s="71"/>
      <c r="BG277" s="72"/>
      <c r="BH277" s="71">
        <v>0</v>
      </c>
      <c r="BI277" s="71">
        <v>0</v>
      </c>
      <c r="BJ277" s="71">
        <v>3.4220000000000002</v>
      </c>
      <c r="BK277" s="71">
        <v>0</v>
      </c>
      <c r="BL277" s="71">
        <v>4.9850000000000003</v>
      </c>
      <c r="BM277" s="71">
        <v>0</v>
      </c>
      <c r="BN277" s="72"/>
      <c r="BO277" s="71">
        <v>0</v>
      </c>
      <c r="BP277" s="71">
        <v>0</v>
      </c>
      <c r="BQ277" s="71">
        <v>1</v>
      </c>
      <c r="BR277" s="71">
        <v>0</v>
      </c>
      <c r="BS277" s="71">
        <v>1</v>
      </c>
      <c r="BT277" s="71">
        <v>0</v>
      </c>
      <c r="BU277"/>
      <c r="BV277" s="70">
        <v>8.407</v>
      </c>
      <c r="BW277" s="70">
        <v>0</v>
      </c>
      <c r="BX277" s="70">
        <v>0</v>
      </c>
      <c r="BY277" s="70">
        <v>0</v>
      </c>
      <c r="BZ277" s="70">
        <v>0</v>
      </c>
      <c r="CA277" s="70">
        <v>0</v>
      </c>
      <c r="CB277" s="70">
        <v>0</v>
      </c>
      <c r="CC277" s="70">
        <v>0</v>
      </c>
      <c r="CD277" s="70">
        <v>0</v>
      </c>
    </row>
    <row r="278" spans="1:82">
      <c r="A278" s="70" t="s">
        <v>2055</v>
      </c>
      <c r="B278" s="70">
        <v>289</v>
      </c>
      <c r="C278" s="70">
        <v>18</v>
      </c>
      <c r="D278" s="70">
        <v>17</v>
      </c>
      <c r="E278" s="70">
        <v>2021</v>
      </c>
      <c r="F278" s="70" t="s">
        <v>160</v>
      </c>
      <c r="G278" s="70" t="s">
        <v>2037</v>
      </c>
      <c r="H278" s="70" t="s">
        <v>2038</v>
      </c>
      <c r="I278" s="148"/>
      <c r="J278" s="71">
        <v>47.715758008402837</v>
      </c>
      <c r="K278" s="71">
        <v>0.94340085921967731</v>
      </c>
      <c r="L278" s="71">
        <v>0</v>
      </c>
      <c r="M278" s="71">
        <v>31.590477982037573</v>
      </c>
      <c r="N278" s="71">
        <v>16.23331747770392</v>
      </c>
      <c r="O278" s="71">
        <v>11.283544309489974</v>
      </c>
      <c r="P278" s="71">
        <v>13.163845851311972</v>
      </c>
      <c r="Q278" s="71">
        <v>0.74303432873977104</v>
      </c>
      <c r="R278" s="71">
        <v>0</v>
      </c>
      <c r="S278" s="71">
        <v>0</v>
      </c>
      <c r="T278" s="72"/>
      <c r="U278" s="71">
        <v>1453058</v>
      </c>
      <c r="V278" s="71">
        <v>371</v>
      </c>
      <c r="W278" s="71">
        <v>0</v>
      </c>
      <c r="X278" s="71">
        <v>7479</v>
      </c>
      <c r="Y278" s="71">
        <v>5120</v>
      </c>
      <c r="Z278" s="71">
        <v>8302</v>
      </c>
      <c r="AA278" s="71">
        <v>2833</v>
      </c>
      <c r="AB278" s="71">
        <v>12726</v>
      </c>
      <c r="AC278" s="71">
        <v>0</v>
      </c>
      <c r="AD278" s="71">
        <v>0</v>
      </c>
      <c r="AE278" s="72"/>
      <c r="AF278" s="71">
        <v>16906144.231908929</v>
      </c>
      <c r="AG278" s="71">
        <v>671700.4003119251</v>
      </c>
      <c r="AH278" s="71">
        <v>0</v>
      </c>
      <c r="AI278" s="71">
        <v>46472884.944647923</v>
      </c>
      <c r="AJ278" s="71">
        <v>24295811.0163844</v>
      </c>
      <c r="AK278" s="71">
        <v>0</v>
      </c>
      <c r="AL278" s="71">
        <v>0</v>
      </c>
      <c r="AM278" s="71">
        <v>1670464.2362421001</v>
      </c>
      <c r="AN278" s="71">
        <v>0</v>
      </c>
      <c r="AO278" s="71">
        <v>0</v>
      </c>
      <c r="AP278" s="71">
        <v>90017004.829495266</v>
      </c>
      <c r="AQ278" s="72"/>
      <c r="AR278" s="71">
        <v>395</v>
      </c>
      <c r="AS278" s="71">
        <v>155</v>
      </c>
      <c r="AT278" s="71">
        <v>0</v>
      </c>
      <c r="AU278" s="71">
        <v>0</v>
      </c>
      <c r="AV278" s="71">
        <v>0</v>
      </c>
      <c r="AW278" s="71">
        <v>0</v>
      </c>
      <c r="AX278" s="71"/>
      <c r="AY278" s="72"/>
      <c r="AZ278" s="71">
        <v>1996.600000000001</v>
      </c>
      <c r="BA278" s="71">
        <v>9647.0749999999971</v>
      </c>
      <c r="BB278" s="71">
        <v>0</v>
      </c>
      <c r="BC278" s="71">
        <v>0</v>
      </c>
      <c r="BD278" s="71">
        <v>0</v>
      </c>
      <c r="BE278" s="71">
        <v>0</v>
      </c>
      <c r="BF278" s="71"/>
      <c r="BG278" s="72"/>
      <c r="BH278" s="71">
        <v>0</v>
      </c>
      <c r="BI278" s="71">
        <v>0</v>
      </c>
      <c r="BJ278" s="71">
        <v>4.37</v>
      </c>
      <c r="BK278" s="71">
        <v>0</v>
      </c>
      <c r="BL278" s="71">
        <v>5</v>
      </c>
      <c r="BM278" s="71">
        <v>0</v>
      </c>
      <c r="BN278" s="72"/>
      <c r="BO278" s="71">
        <v>0</v>
      </c>
      <c r="BP278" s="71">
        <v>0</v>
      </c>
      <c r="BQ278" s="71">
        <v>1</v>
      </c>
      <c r="BR278" s="71">
        <v>0</v>
      </c>
      <c r="BS278" s="71">
        <v>1</v>
      </c>
      <c r="BT278" s="71">
        <v>0</v>
      </c>
      <c r="BU278"/>
      <c r="BV278" s="70">
        <v>9.3699999999999992</v>
      </c>
      <c r="BW278" s="70">
        <v>0</v>
      </c>
      <c r="BX278" s="70">
        <v>0</v>
      </c>
      <c r="BY278" s="70">
        <v>0</v>
      </c>
      <c r="BZ278" s="70">
        <v>0</v>
      </c>
      <c r="CA278" s="70">
        <v>0</v>
      </c>
      <c r="CB278" s="70">
        <v>0</v>
      </c>
      <c r="CC278" s="70">
        <v>0</v>
      </c>
      <c r="CD278" s="70">
        <v>0</v>
      </c>
    </row>
    <row r="279" spans="1:82">
      <c r="A279" s="70" t="s">
        <v>2056</v>
      </c>
      <c r="B279" s="70">
        <v>289</v>
      </c>
      <c r="C279" s="70">
        <v>19</v>
      </c>
      <c r="D279" s="70">
        <v>17</v>
      </c>
      <c r="E279" s="70">
        <v>2022</v>
      </c>
      <c r="F279" s="70" t="s">
        <v>161</v>
      </c>
      <c r="G279" s="70" t="s">
        <v>2037</v>
      </c>
      <c r="H279" s="70" t="s">
        <v>2038</v>
      </c>
      <c r="I279" s="148"/>
      <c r="J279" s="71">
        <v>47.163003577166499</v>
      </c>
      <c r="K279" s="71">
        <v>0.86810411731678727</v>
      </c>
      <c r="L279" s="71">
        <v>0</v>
      </c>
      <c r="M279" s="71">
        <v>30.082078878217875</v>
      </c>
      <c r="N279" s="71">
        <v>16.435768779761979</v>
      </c>
      <c r="O279" s="71">
        <v>11.908968325234804</v>
      </c>
      <c r="P279" s="71">
        <v>12.92499233457278</v>
      </c>
      <c r="Q279" s="71">
        <v>0.74458576802960175</v>
      </c>
      <c r="R279" s="71">
        <v>0</v>
      </c>
      <c r="S279" s="71">
        <v>0</v>
      </c>
      <c r="T279" s="72"/>
      <c r="U279" s="71">
        <v>1552999</v>
      </c>
      <c r="V279" s="71">
        <v>371</v>
      </c>
      <c r="W279" s="71">
        <v>0</v>
      </c>
      <c r="X279" s="71">
        <v>7479</v>
      </c>
      <c r="Y279" s="71">
        <v>5155</v>
      </c>
      <c r="Z279" s="71">
        <v>8325</v>
      </c>
      <c r="AA279" s="71">
        <v>2824</v>
      </c>
      <c r="AB279" s="71">
        <v>12648</v>
      </c>
      <c r="AC279" s="71">
        <v>0</v>
      </c>
      <c r="AD279" s="71">
        <v>0</v>
      </c>
      <c r="AE279" s="72"/>
      <c r="AF279" s="71">
        <v>15212718.091795903</v>
      </c>
      <c r="AG279" s="71">
        <v>673601.68712994468</v>
      </c>
      <c r="AH279" s="71">
        <v>0</v>
      </c>
      <c r="AI279" s="71">
        <v>42376056.791050658</v>
      </c>
      <c r="AJ279" s="71">
        <v>25036127.739151221</v>
      </c>
      <c r="AK279" s="71">
        <v>0</v>
      </c>
      <c r="AL279" s="71">
        <v>0</v>
      </c>
      <c r="AM279" s="71">
        <v>1633202.0196611977</v>
      </c>
      <c r="AN279" s="71">
        <v>0</v>
      </c>
      <c r="AO279" s="71">
        <v>0</v>
      </c>
      <c r="AP279" s="71">
        <v>84931706.328788936</v>
      </c>
      <c r="AQ279" s="72"/>
      <c r="AR279" s="71">
        <v>445</v>
      </c>
      <c r="AS279" s="71">
        <v>155</v>
      </c>
      <c r="AT279" s="71">
        <v>0</v>
      </c>
      <c r="AU279" s="71">
        <v>0</v>
      </c>
      <c r="AV279" s="71">
        <v>0</v>
      </c>
      <c r="AW279" s="71">
        <v>0</v>
      </c>
      <c r="AX279" s="71"/>
      <c r="AY279" s="72"/>
      <c r="AZ279" s="71">
        <v>2246.800000000002</v>
      </c>
      <c r="BA279" s="71">
        <v>9647.0749999999971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2057</v>
      </c>
      <c r="B280" s="70">
        <v>289</v>
      </c>
      <c r="C280" s="70">
        <v>20</v>
      </c>
      <c r="D280" s="70">
        <v>17</v>
      </c>
      <c r="E280" s="70">
        <v>2023</v>
      </c>
      <c r="F280" s="70" t="s">
        <v>1539</v>
      </c>
      <c r="G280" s="70" t="s">
        <v>2037</v>
      </c>
      <c r="H280" s="70" t="s">
        <v>2038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492</v>
      </c>
      <c r="AS280" s="71">
        <v>155</v>
      </c>
      <c r="AT280" s="71">
        <v>0</v>
      </c>
      <c r="AU280" s="71">
        <v>0</v>
      </c>
      <c r="AV280" s="71">
        <v>0</v>
      </c>
      <c r="AW280" s="71">
        <v>0</v>
      </c>
      <c r="AX280" s="71"/>
      <c r="AY280" s="72"/>
      <c r="AZ280" s="71">
        <v>2491.4000000000028</v>
      </c>
      <c r="BA280" s="71">
        <v>9646.8749999999982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2058</v>
      </c>
      <c r="B281" s="70">
        <v>289</v>
      </c>
      <c r="C281" s="70">
        <v>21</v>
      </c>
      <c r="D281" s="70">
        <v>17</v>
      </c>
      <c r="E281" s="70">
        <v>2024</v>
      </c>
      <c r="F281" s="70" t="s">
        <v>1554</v>
      </c>
      <c r="G281" s="70" t="s">
        <v>2037</v>
      </c>
      <c r="H281" s="70" t="s">
        <v>2038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2059</v>
      </c>
      <c r="B282" s="70">
        <v>477</v>
      </c>
      <c r="C282" s="70">
        <v>1</v>
      </c>
      <c r="D282" s="70">
        <v>29</v>
      </c>
      <c r="E282" s="70">
        <v>1990</v>
      </c>
      <c r="F282" s="70" t="s">
        <v>787</v>
      </c>
      <c r="G282" s="70" t="s">
        <v>2060</v>
      </c>
      <c r="H282" s="70" t="s">
        <v>2061</v>
      </c>
      <c r="I282" s="148"/>
      <c r="J282" s="71">
        <v>18.962609640894609</v>
      </c>
      <c r="K282" s="71">
        <v>2.5361769196669508</v>
      </c>
      <c r="L282" s="71">
        <v>3.411569815714667</v>
      </c>
      <c r="M282" s="71">
        <v>8.5798362395950818</v>
      </c>
      <c r="N282" s="71">
        <v>12.009900524272849</v>
      </c>
      <c r="O282" s="71">
        <v>14.72119585250389</v>
      </c>
      <c r="P282" s="71">
        <v>23.310302343979959</v>
      </c>
      <c r="Q282" s="71">
        <v>1.15147203022379</v>
      </c>
      <c r="R282" s="71">
        <v>0</v>
      </c>
      <c r="S282" s="71">
        <v>1.5354024805453299</v>
      </c>
      <c r="T282" s="72"/>
      <c r="U282" s="71">
        <v>3245383</v>
      </c>
      <c r="V282" s="71">
        <v>1000</v>
      </c>
      <c r="W282" s="71">
        <v>36</v>
      </c>
      <c r="X282" s="71">
        <v>3550</v>
      </c>
      <c r="Y282" s="71">
        <v>5351</v>
      </c>
      <c r="Z282" s="71">
        <v>6055</v>
      </c>
      <c r="AA282" s="71">
        <v>5660</v>
      </c>
      <c r="AB282" s="71">
        <v>18696</v>
      </c>
      <c r="AC282" s="71">
        <v>0</v>
      </c>
      <c r="AD282" s="71">
        <v>1.5354024805453299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2062</v>
      </c>
      <c r="B283" s="70">
        <v>478</v>
      </c>
      <c r="C283" s="70">
        <v>2</v>
      </c>
      <c r="D283" s="70">
        <v>29</v>
      </c>
      <c r="E283" s="70">
        <v>2005</v>
      </c>
      <c r="F283" s="70" t="s">
        <v>789</v>
      </c>
      <c r="G283" s="70" t="s">
        <v>2060</v>
      </c>
      <c r="H283" s="70" t="s">
        <v>2061</v>
      </c>
      <c r="I283" s="148"/>
      <c r="J283" s="71">
        <v>25.27315444482522</v>
      </c>
      <c r="K283" s="71">
        <v>1.95798117363549</v>
      </c>
      <c r="L283" s="71">
        <v>15.57658580046578</v>
      </c>
      <c r="M283" s="71">
        <v>15.958333895438139</v>
      </c>
      <c r="N283" s="71">
        <v>19.061871591656921</v>
      </c>
      <c r="O283" s="71">
        <v>20.116980840550671</v>
      </c>
      <c r="P283" s="71">
        <v>26.14905024177795</v>
      </c>
      <c r="Q283" s="71">
        <v>1.03795243585732</v>
      </c>
      <c r="R283" s="71">
        <v>0</v>
      </c>
      <c r="S283" s="71">
        <v>0</v>
      </c>
      <c r="T283" s="72"/>
      <c r="U283" s="71">
        <v>3426329</v>
      </c>
      <c r="V283" s="71">
        <v>866</v>
      </c>
      <c r="W283" s="71">
        <v>141</v>
      </c>
      <c r="X283" s="71">
        <v>3396</v>
      </c>
      <c r="Y283" s="71">
        <v>6398</v>
      </c>
      <c r="Z283" s="71">
        <v>9575</v>
      </c>
      <c r="AA283" s="71">
        <v>5200</v>
      </c>
      <c r="AB283" s="71">
        <v>17618</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2063</v>
      </c>
      <c r="B284" s="70">
        <v>479</v>
      </c>
      <c r="C284" s="70">
        <v>3</v>
      </c>
      <c r="D284" s="70">
        <v>29</v>
      </c>
      <c r="E284" s="70">
        <v>2006</v>
      </c>
      <c r="F284" s="70" t="s">
        <v>790</v>
      </c>
      <c r="G284" s="70" t="s">
        <v>2060</v>
      </c>
      <c r="H284" s="70" t="s">
        <v>2061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2064</v>
      </c>
      <c r="B285" s="70">
        <v>480</v>
      </c>
      <c r="C285" s="70">
        <v>4</v>
      </c>
      <c r="D285" s="70">
        <v>29</v>
      </c>
      <c r="E285" s="70">
        <v>2007</v>
      </c>
      <c r="F285" s="70" t="s">
        <v>791</v>
      </c>
      <c r="G285" s="70" t="s">
        <v>2060</v>
      </c>
      <c r="H285" s="70" t="s">
        <v>2061</v>
      </c>
      <c r="I285" s="148"/>
      <c r="J285" s="71">
        <v>20.822257578546932</v>
      </c>
      <c r="K285" s="71">
        <v>1.512031518068977</v>
      </c>
      <c r="L285" s="71">
        <v>14.449260447621599</v>
      </c>
      <c r="M285" s="71">
        <v>15.3100867967137</v>
      </c>
      <c r="N285" s="71">
        <v>18.692892658529409</v>
      </c>
      <c r="O285" s="71">
        <v>18.965572718737771</v>
      </c>
      <c r="P285" s="71">
        <v>25.706128099892108</v>
      </c>
      <c r="Q285" s="71">
        <v>1.07071100808224</v>
      </c>
      <c r="R285" s="71">
        <v>0</v>
      </c>
      <c r="S285" s="71">
        <v>0</v>
      </c>
      <c r="T285" s="72"/>
      <c r="U285" s="71">
        <v>3688659</v>
      </c>
      <c r="V285" s="71">
        <v>691</v>
      </c>
      <c r="W285" s="71">
        <v>190</v>
      </c>
      <c r="X285" s="71">
        <v>3978</v>
      </c>
      <c r="Y285" s="71">
        <v>6389</v>
      </c>
      <c r="Z285" s="71">
        <v>9384</v>
      </c>
      <c r="AA285" s="71">
        <v>5034</v>
      </c>
      <c r="AB285" s="71">
        <v>17213</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2065</v>
      </c>
      <c r="B286" s="70">
        <v>481</v>
      </c>
      <c r="C286" s="70">
        <v>5</v>
      </c>
      <c r="D286" s="70">
        <v>29</v>
      </c>
      <c r="E286" s="70">
        <v>2008</v>
      </c>
      <c r="F286" s="70" t="s">
        <v>792</v>
      </c>
      <c r="G286" s="70" t="s">
        <v>2060</v>
      </c>
      <c r="H286" s="70" t="s">
        <v>2061</v>
      </c>
      <c r="I286" s="148"/>
      <c r="J286" s="71">
        <v>19.37234934841393</v>
      </c>
      <c r="K286" s="71">
        <v>1.1418956954748261</v>
      </c>
      <c r="L286" s="71">
        <v>12.42742496011785</v>
      </c>
      <c r="M286" s="71">
        <v>16.103430139839361</v>
      </c>
      <c r="N286" s="71">
        <v>17.570401239969549</v>
      </c>
      <c r="O286" s="71">
        <v>18.349820921105181</v>
      </c>
      <c r="P286" s="71">
        <v>24.99334080119182</v>
      </c>
      <c r="Q286" s="71">
        <v>1.0390037599329101</v>
      </c>
      <c r="R286" s="71">
        <v>0</v>
      </c>
      <c r="S286" s="71">
        <v>0</v>
      </c>
      <c r="T286" s="72"/>
      <c r="U286" s="71">
        <v>3964096</v>
      </c>
      <c r="V286" s="71">
        <v>691</v>
      </c>
      <c r="W286" s="71">
        <v>190</v>
      </c>
      <c r="X286" s="71">
        <v>3978</v>
      </c>
      <c r="Y286" s="71">
        <v>6410</v>
      </c>
      <c r="Z286" s="71">
        <v>9398</v>
      </c>
      <c r="AA286" s="71">
        <v>4900</v>
      </c>
      <c r="AB286" s="71">
        <v>16978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2066</v>
      </c>
      <c r="B287" s="70">
        <v>482</v>
      </c>
      <c r="C287" s="70">
        <v>6</v>
      </c>
      <c r="D287" s="70">
        <v>29</v>
      </c>
      <c r="E287" s="70">
        <v>2009</v>
      </c>
      <c r="F287" s="70" t="s">
        <v>176</v>
      </c>
      <c r="G287" s="70" t="s">
        <v>2060</v>
      </c>
      <c r="H287" s="70" t="s">
        <v>2061</v>
      </c>
      <c r="I287" s="148"/>
      <c r="J287" s="71">
        <v>13.45498305622573</v>
      </c>
      <c r="K287" s="71">
        <v>0.87559614453926227</v>
      </c>
      <c r="L287" s="71">
        <v>12.793479068398261</v>
      </c>
      <c r="M287" s="71">
        <v>12.779950761497959</v>
      </c>
      <c r="N287" s="71">
        <v>16.943693820789491</v>
      </c>
      <c r="O287" s="71">
        <v>18.493666288958721</v>
      </c>
      <c r="P287" s="71">
        <v>23.7939399905569</v>
      </c>
      <c r="Q287" s="71">
        <v>0.97397396606362396</v>
      </c>
      <c r="R287" s="71">
        <v>0</v>
      </c>
      <c r="S287" s="71">
        <v>0</v>
      </c>
      <c r="T287" s="72"/>
      <c r="U287" s="71">
        <v>2493891</v>
      </c>
      <c r="V287" s="71">
        <v>572</v>
      </c>
      <c r="W287" s="71">
        <v>282</v>
      </c>
      <c r="X287" s="71">
        <v>4006</v>
      </c>
      <c r="Y287" s="71">
        <v>6396</v>
      </c>
      <c r="Z287" s="71">
        <v>9349</v>
      </c>
      <c r="AA287" s="71">
        <v>4789</v>
      </c>
      <c r="AB287" s="71">
        <v>16707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7.44</v>
      </c>
      <c r="BK287" s="71">
        <v>0</v>
      </c>
      <c r="BL287" s="71">
        <v>0</v>
      </c>
      <c r="BM287" s="71">
        <v>0</v>
      </c>
      <c r="BN287" s="72"/>
      <c r="BO287" s="71">
        <v>0</v>
      </c>
      <c r="BP287" s="71">
        <v>0</v>
      </c>
      <c r="BQ287" s="71">
        <v>2</v>
      </c>
      <c r="BR287" s="71">
        <v>0</v>
      </c>
      <c r="BS287" s="71">
        <v>0</v>
      </c>
      <c r="BT287" s="71">
        <v>0</v>
      </c>
      <c r="BU287"/>
      <c r="BV287" s="70">
        <v>7.44</v>
      </c>
      <c r="BW287" s="70">
        <v>0</v>
      </c>
      <c r="BX287" s="70">
        <v>0</v>
      </c>
      <c r="BY287" s="70">
        <v>0</v>
      </c>
      <c r="BZ287" s="70">
        <v>0</v>
      </c>
      <c r="CA287" s="70">
        <v>0</v>
      </c>
      <c r="CB287" s="70">
        <v>0</v>
      </c>
      <c r="CC287" s="70">
        <v>0</v>
      </c>
      <c r="CD287" s="70">
        <v>0</v>
      </c>
    </row>
    <row r="288" spans="1:82">
      <c r="A288" s="70" t="s">
        <v>2067</v>
      </c>
      <c r="B288" s="70">
        <v>483</v>
      </c>
      <c r="C288" s="70">
        <v>7</v>
      </c>
      <c r="D288" s="70">
        <v>29</v>
      </c>
      <c r="E288" s="70">
        <v>2010</v>
      </c>
      <c r="F288" s="70" t="s">
        <v>177</v>
      </c>
      <c r="G288" s="70" t="s">
        <v>2060</v>
      </c>
      <c r="H288" s="70" t="s">
        <v>2061</v>
      </c>
      <c r="I288" s="148"/>
      <c r="J288" s="71">
        <v>15.337915436855321</v>
      </c>
      <c r="K288" s="71">
        <v>0.94745960310569033</v>
      </c>
      <c r="L288" s="71">
        <v>11.77236132572342</v>
      </c>
      <c r="M288" s="71">
        <v>14.0392153881815</v>
      </c>
      <c r="N288" s="71">
        <v>17.051169417426379</v>
      </c>
      <c r="O288" s="71">
        <v>18.49870114742814</v>
      </c>
      <c r="P288" s="71">
        <v>23.87342805488726</v>
      </c>
      <c r="Q288" s="71">
        <v>0.99848911329144896</v>
      </c>
      <c r="R288" s="71">
        <v>0</v>
      </c>
      <c r="S288" s="71">
        <v>0</v>
      </c>
      <c r="T288" s="72"/>
      <c r="U288" s="71">
        <v>2473163</v>
      </c>
      <c r="V288" s="71">
        <v>572</v>
      </c>
      <c r="W288" s="71">
        <v>282</v>
      </c>
      <c r="X288" s="71">
        <v>4006</v>
      </c>
      <c r="Y288" s="71">
        <v>6360</v>
      </c>
      <c r="Z288" s="71">
        <v>9395</v>
      </c>
      <c r="AA288" s="71">
        <v>4685</v>
      </c>
      <c r="AB288" s="71">
        <v>16412</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6.915</v>
      </c>
      <c r="BK288" s="71">
        <v>0</v>
      </c>
      <c r="BL288" s="71">
        <v>0</v>
      </c>
      <c r="BM288" s="71">
        <v>0</v>
      </c>
      <c r="BN288" s="72"/>
      <c r="BO288" s="71">
        <v>0</v>
      </c>
      <c r="BP288" s="71">
        <v>0</v>
      </c>
      <c r="BQ288" s="71">
        <v>2</v>
      </c>
      <c r="BR288" s="71">
        <v>0</v>
      </c>
      <c r="BS288" s="71">
        <v>0</v>
      </c>
      <c r="BT288" s="71">
        <v>0</v>
      </c>
      <c r="BU288"/>
      <c r="BV288" s="70">
        <v>6.915</v>
      </c>
      <c r="BW288" s="70">
        <v>0</v>
      </c>
      <c r="BX288" s="70">
        <v>0</v>
      </c>
      <c r="BY288" s="70">
        <v>0</v>
      </c>
      <c r="BZ288" s="70">
        <v>0</v>
      </c>
      <c r="CA288" s="70">
        <v>0</v>
      </c>
      <c r="CB288" s="70">
        <v>0</v>
      </c>
      <c r="CC288" s="70">
        <v>0</v>
      </c>
      <c r="CD288" s="70">
        <v>0</v>
      </c>
    </row>
    <row r="289" spans="1:82">
      <c r="A289" s="70" t="s">
        <v>2068</v>
      </c>
      <c r="B289" s="70">
        <v>484</v>
      </c>
      <c r="C289" s="70">
        <v>8</v>
      </c>
      <c r="D289" s="70">
        <v>29</v>
      </c>
      <c r="E289" s="70">
        <v>2011</v>
      </c>
      <c r="F289" s="70" t="s">
        <v>178</v>
      </c>
      <c r="G289" s="70" t="s">
        <v>2060</v>
      </c>
      <c r="H289" s="70" t="s">
        <v>2061</v>
      </c>
      <c r="I289" s="148"/>
      <c r="J289" s="71">
        <v>16.78646776905958</v>
      </c>
      <c r="K289" s="71">
        <v>1.3300174886285749</v>
      </c>
      <c r="L289" s="71">
        <v>12.146550567008219</v>
      </c>
      <c r="M289" s="71">
        <v>18.53036550941308</v>
      </c>
      <c r="N289" s="71">
        <v>20.19773082255637</v>
      </c>
      <c r="O289" s="71">
        <v>18.151613240122661</v>
      </c>
      <c r="P289" s="71">
        <v>22.782699426641443</v>
      </c>
      <c r="Q289" s="71">
        <v>1.1374294935534801</v>
      </c>
      <c r="R289" s="71">
        <v>0</v>
      </c>
      <c r="S289" s="71">
        <v>0</v>
      </c>
      <c r="T289" s="72"/>
      <c r="U289" s="71">
        <v>2590988</v>
      </c>
      <c r="V289" s="71">
        <v>572</v>
      </c>
      <c r="W289" s="71">
        <v>282</v>
      </c>
      <c r="X289" s="71">
        <v>4006</v>
      </c>
      <c r="Y289" s="71">
        <v>6377</v>
      </c>
      <c r="Z289" s="71">
        <v>9419</v>
      </c>
      <c r="AA289" s="71">
        <v>4604</v>
      </c>
      <c r="AB289" s="71">
        <v>16208</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8.2530000000000001</v>
      </c>
      <c r="BK289" s="71">
        <v>0</v>
      </c>
      <c r="BL289" s="71">
        <v>0</v>
      </c>
      <c r="BM289" s="71">
        <v>0</v>
      </c>
      <c r="BN289" s="72"/>
      <c r="BO289" s="71">
        <v>0</v>
      </c>
      <c r="BP289" s="71">
        <v>0</v>
      </c>
      <c r="BQ289" s="71">
        <v>2</v>
      </c>
      <c r="BR289" s="71">
        <v>0</v>
      </c>
      <c r="BS289" s="71">
        <v>0</v>
      </c>
      <c r="BT289" s="71">
        <v>0</v>
      </c>
      <c r="BU289"/>
      <c r="BV289" s="70">
        <v>8.2530000000000001</v>
      </c>
      <c r="BW289" s="70">
        <v>0</v>
      </c>
      <c r="BX289" s="70">
        <v>0</v>
      </c>
      <c r="BY289" s="70">
        <v>0</v>
      </c>
      <c r="BZ289" s="70">
        <v>0</v>
      </c>
      <c r="CA289" s="70">
        <v>0</v>
      </c>
      <c r="CB289" s="70">
        <v>0</v>
      </c>
      <c r="CC289" s="70">
        <v>0</v>
      </c>
      <c r="CD289" s="70">
        <v>0</v>
      </c>
    </row>
    <row r="290" spans="1:82">
      <c r="A290" s="70" t="s">
        <v>2069</v>
      </c>
      <c r="B290" s="70">
        <v>485</v>
      </c>
      <c r="C290" s="70">
        <v>9</v>
      </c>
      <c r="D290" s="70">
        <v>29</v>
      </c>
      <c r="E290" s="70">
        <v>2012</v>
      </c>
      <c r="F290" s="70" t="s">
        <v>179</v>
      </c>
      <c r="G290" s="70" t="s">
        <v>2060</v>
      </c>
      <c r="H290" s="70" t="s">
        <v>2061</v>
      </c>
      <c r="I290" s="148"/>
      <c r="J290" s="71">
        <v>16.69067174363796</v>
      </c>
      <c r="K290" s="71">
        <v>1.2795404258400771</v>
      </c>
      <c r="L290" s="71">
        <v>11.91178792757284</v>
      </c>
      <c r="M290" s="71">
        <v>20.509182630949962</v>
      </c>
      <c r="N290" s="71">
        <v>23.492422909422711</v>
      </c>
      <c r="O290" s="71">
        <v>18.134964944218694</v>
      </c>
      <c r="P290" s="71">
        <v>22.733163660511849</v>
      </c>
      <c r="Q290" s="71">
        <v>1.2290083367286599</v>
      </c>
      <c r="R290" s="71">
        <v>0</v>
      </c>
      <c r="S290" s="71">
        <v>0</v>
      </c>
      <c r="T290" s="72"/>
      <c r="U290" s="71">
        <v>2353846</v>
      </c>
      <c r="V290" s="71">
        <v>572</v>
      </c>
      <c r="W290" s="71">
        <v>282</v>
      </c>
      <c r="X290" s="71">
        <v>4006</v>
      </c>
      <c r="Y290" s="71">
        <v>6442</v>
      </c>
      <c r="Z290" s="71">
        <v>9485</v>
      </c>
      <c r="AA290" s="71">
        <v>4568</v>
      </c>
      <c r="AB290" s="71">
        <v>16119</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9.3040000000000003</v>
      </c>
      <c r="BK290" s="71">
        <v>0</v>
      </c>
      <c r="BL290" s="71">
        <v>0</v>
      </c>
      <c r="BM290" s="71">
        <v>0</v>
      </c>
      <c r="BN290" s="72"/>
      <c r="BO290" s="71">
        <v>0</v>
      </c>
      <c r="BP290" s="71">
        <v>0</v>
      </c>
      <c r="BQ290" s="71">
        <v>2</v>
      </c>
      <c r="BR290" s="71">
        <v>0</v>
      </c>
      <c r="BS290" s="71">
        <v>0</v>
      </c>
      <c r="BT290" s="71">
        <v>0</v>
      </c>
      <c r="BU290"/>
      <c r="BV290" s="70">
        <v>9.3040000000000003</v>
      </c>
      <c r="BW290" s="70">
        <v>0</v>
      </c>
      <c r="BX290" s="70">
        <v>0</v>
      </c>
      <c r="BY290" s="70">
        <v>0</v>
      </c>
      <c r="BZ290" s="70">
        <v>0</v>
      </c>
      <c r="CA290" s="70">
        <v>0</v>
      </c>
      <c r="CB290" s="70">
        <v>0</v>
      </c>
      <c r="CC290" s="70">
        <v>0</v>
      </c>
      <c r="CD290" s="70">
        <v>0</v>
      </c>
    </row>
    <row r="291" spans="1:82">
      <c r="A291" s="70" t="s">
        <v>2070</v>
      </c>
      <c r="B291" s="70">
        <v>486</v>
      </c>
      <c r="C291" s="70">
        <v>10</v>
      </c>
      <c r="D291" s="70">
        <v>29</v>
      </c>
      <c r="E291" s="70">
        <v>2013</v>
      </c>
      <c r="F291" s="70" t="s">
        <v>180</v>
      </c>
      <c r="G291" s="70" t="s">
        <v>2060</v>
      </c>
      <c r="H291" s="70" t="s">
        <v>2061</v>
      </c>
      <c r="I291" s="148"/>
      <c r="J291" s="71">
        <v>20.513388094921371</v>
      </c>
      <c r="K291" s="71">
        <v>1.1570814528480771</v>
      </c>
      <c r="L291" s="71">
        <v>11.71608823155883</v>
      </c>
      <c r="M291" s="71">
        <v>19.54545017595224</v>
      </c>
      <c r="N291" s="71">
        <v>22.851108240940551</v>
      </c>
      <c r="O291" s="71">
        <v>17.458711625609812</v>
      </c>
      <c r="P291" s="71">
        <v>22.918729664443074</v>
      </c>
      <c r="Q291" s="71">
        <v>1.23295965224634</v>
      </c>
      <c r="R291" s="71">
        <v>0</v>
      </c>
      <c r="S291" s="71">
        <v>0</v>
      </c>
      <c r="T291" s="72"/>
      <c r="U291" s="71">
        <v>2702095</v>
      </c>
      <c r="V291" s="71">
        <v>572</v>
      </c>
      <c r="W291" s="71">
        <v>282</v>
      </c>
      <c r="X291" s="71">
        <v>4006</v>
      </c>
      <c r="Y291" s="71">
        <v>6469</v>
      </c>
      <c r="Z291" s="71">
        <v>9539</v>
      </c>
      <c r="AA291" s="71">
        <v>4588</v>
      </c>
      <c r="AB291" s="71">
        <v>15939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10.036</v>
      </c>
      <c r="BK291" s="71">
        <v>0</v>
      </c>
      <c r="BL291" s="71">
        <v>0</v>
      </c>
      <c r="BM291" s="71">
        <v>0</v>
      </c>
      <c r="BN291" s="72"/>
      <c r="BO291" s="71">
        <v>0</v>
      </c>
      <c r="BP291" s="71">
        <v>0</v>
      </c>
      <c r="BQ291" s="71">
        <v>2</v>
      </c>
      <c r="BR291" s="71">
        <v>0</v>
      </c>
      <c r="BS291" s="71">
        <v>0</v>
      </c>
      <c r="BT291" s="71">
        <v>0</v>
      </c>
      <c r="BU291"/>
      <c r="BV291" s="70">
        <v>10.036</v>
      </c>
      <c r="BW291" s="70">
        <v>0</v>
      </c>
      <c r="BX291" s="70">
        <v>0</v>
      </c>
      <c r="BY291" s="70">
        <v>0</v>
      </c>
      <c r="BZ291" s="70">
        <v>0</v>
      </c>
      <c r="CA291" s="70">
        <v>0</v>
      </c>
      <c r="CB291" s="70">
        <v>0</v>
      </c>
      <c r="CC291" s="70">
        <v>0</v>
      </c>
      <c r="CD291" s="70">
        <v>0</v>
      </c>
    </row>
    <row r="292" spans="1:82">
      <c r="A292" s="70" t="s">
        <v>2071</v>
      </c>
      <c r="B292" s="70">
        <v>487</v>
      </c>
      <c r="C292" s="70">
        <v>11</v>
      </c>
      <c r="D292" s="70">
        <v>29</v>
      </c>
      <c r="E292" s="70">
        <v>2014</v>
      </c>
      <c r="F292" s="70" t="s">
        <v>181</v>
      </c>
      <c r="G292" s="1064" t="s">
        <v>2060</v>
      </c>
      <c r="H292" s="70" t="s">
        <v>2061</v>
      </c>
      <c r="I292" s="148"/>
      <c r="J292" s="71">
        <v>19.02780506142491</v>
      </c>
      <c r="K292" s="71">
        <v>1.1843477078085669</v>
      </c>
      <c r="L292" s="71">
        <v>9.0506360423793186</v>
      </c>
      <c r="M292" s="71">
        <v>18.473113204076011</v>
      </c>
      <c r="N292" s="71">
        <v>21.435227839530629</v>
      </c>
      <c r="O292" s="71">
        <v>16.506959375501335</v>
      </c>
      <c r="P292" s="71">
        <v>22.927388481593674</v>
      </c>
      <c r="Q292" s="71">
        <v>1.1544518605541001</v>
      </c>
      <c r="R292" s="71">
        <v>0</v>
      </c>
      <c r="S292" s="71">
        <v>0</v>
      </c>
      <c r="T292" s="72"/>
      <c r="U292" s="71">
        <v>2730114</v>
      </c>
      <c r="V292" s="71">
        <v>468</v>
      </c>
      <c r="W292" s="71">
        <v>278</v>
      </c>
      <c r="X292" s="71">
        <v>3781</v>
      </c>
      <c r="Y292" s="71">
        <v>6405</v>
      </c>
      <c r="Z292" s="71">
        <v>9499</v>
      </c>
      <c r="AA292" s="71">
        <v>4566</v>
      </c>
      <c r="AB292" s="71">
        <v>15555</v>
      </c>
      <c r="AC292" s="71">
        <v>0</v>
      </c>
      <c r="AD292" s="71">
        <v>0</v>
      </c>
      <c r="AE292" s="72"/>
      <c r="AF292" s="71"/>
      <c r="AG292" s="71"/>
      <c r="AH292" s="71"/>
      <c r="AI292" s="71"/>
      <c r="AJ292" s="71"/>
      <c r="AK292" s="71"/>
      <c r="AL292" s="71"/>
      <c r="AM292" s="71"/>
      <c r="AN292" s="71"/>
      <c r="AO292" s="71"/>
      <c r="AP292" s="71"/>
      <c r="AQ292" s="72"/>
      <c r="AR292" s="71">
        <v>372</v>
      </c>
      <c r="AS292" s="71">
        <v>148</v>
      </c>
      <c r="AT292" s="71">
        <v>0</v>
      </c>
      <c r="AU292" s="71">
        <v>0</v>
      </c>
      <c r="AV292" s="71">
        <v>0</v>
      </c>
      <c r="AW292" s="71">
        <v>0</v>
      </c>
      <c r="AX292" s="71"/>
      <c r="AY292" s="72"/>
      <c r="AZ292" s="71">
        <v>1536.9</v>
      </c>
      <c r="BA292" s="71">
        <v>11273.9</v>
      </c>
      <c r="BB292" s="71">
        <v>0</v>
      </c>
      <c r="BC292" s="71">
        <v>0</v>
      </c>
      <c r="BD292" s="71">
        <v>0</v>
      </c>
      <c r="BE292" s="71">
        <v>0</v>
      </c>
      <c r="BF292" s="71"/>
      <c r="BG292" s="72"/>
      <c r="BH292" s="71">
        <v>0</v>
      </c>
      <c r="BI292" s="71">
        <v>0</v>
      </c>
      <c r="BJ292" s="71">
        <v>10.228999999999999</v>
      </c>
      <c r="BK292" s="71">
        <v>0</v>
      </c>
      <c r="BL292" s="71">
        <v>0</v>
      </c>
      <c r="BM292" s="71">
        <v>0</v>
      </c>
      <c r="BN292" s="72"/>
      <c r="BO292" s="71">
        <v>0</v>
      </c>
      <c r="BP292" s="71">
        <v>0</v>
      </c>
      <c r="BQ292" s="71">
        <v>2</v>
      </c>
      <c r="BR292" s="71">
        <v>0</v>
      </c>
      <c r="BS292" s="71">
        <v>0</v>
      </c>
      <c r="BT292" s="71">
        <v>0</v>
      </c>
      <c r="BU292"/>
      <c r="BV292" s="70">
        <v>10.228999999999999</v>
      </c>
      <c r="BW292" s="70">
        <v>0</v>
      </c>
      <c r="BX292" s="70">
        <v>0</v>
      </c>
      <c r="BY292" s="70">
        <v>0</v>
      </c>
      <c r="BZ292" s="70">
        <v>0</v>
      </c>
      <c r="CA292" s="70">
        <v>0</v>
      </c>
      <c r="CB292" s="70">
        <v>0</v>
      </c>
      <c r="CC292" s="70">
        <v>0</v>
      </c>
      <c r="CD292" s="70">
        <v>0</v>
      </c>
    </row>
    <row r="293" spans="1:82">
      <c r="A293" s="70" t="s">
        <v>2072</v>
      </c>
      <c r="B293" s="70">
        <v>488</v>
      </c>
      <c r="C293" s="70">
        <v>12</v>
      </c>
      <c r="D293" s="70">
        <v>29</v>
      </c>
      <c r="E293" s="70">
        <v>2015</v>
      </c>
      <c r="F293" s="70" t="s">
        <v>182</v>
      </c>
      <c r="G293" s="1064" t="s">
        <v>2060</v>
      </c>
      <c r="H293" s="70" t="s">
        <v>2061</v>
      </c>
      <c r="I293" s="148"/>
      <c r="J293" s="71">
        <v>15.806227847623051</v>
      </c>
      <c r="K293" s="71">
        <v>1.1257805495785349</v>
      </c>
      <c r="L293" s="71">
        <v>10.449001101967401</v>
      </c>
      <c r="M293" s="71">
        <v>16.822206412867899</v>
      </c>
      <c r="N293" s="71">
        <v>20.179936363409201</v>
      </c>
      <c r="O293" s="71">
        <v>16.461489618298696</v>
      </c>
      <c r="P293" s="71">
        <v>22.583681131739883</v>
      </c>
      <c r="Q293" s="71">
        <v>1.1076112085184</v>
      </c>
      <c r="R293" s="71">
        <v>0</v>
      </c>
      <c r="S293" s="71">
        <v>0</v>
      </c>
      <c r="T293" s="72"/>
      <c r="U293" s="71">
        <v>2743984</v>
      </c>
      <c r="V293" s="71">
        <v>468</v>
      </c>
      <c r="W293" s="71">
        <v>278</v>
      </c>
      <c r="X293" s="71">
        <v>3781</v>
      </c>
      <c r="Y293" s="71">
        <v>6376</v>
      </c>
      <c r="Z293" s="71">
        <v>9564</v>
      </c>
      <c r="AA293" s="71">
        <v>4494</v>
      </c>
      <c r="AB293" s="71">
        <v>15245</v>
      </c>
      <c r="AC293" s="71">
        <v>0</v>
      </c>
      <c r="AD293" s="71">
        <v>0</v>
      </c>
      <c r="AE293" s="72"/>
      <c r="AF293" s="71">
        <v>17564411.526435349</v>
      </c>
      <c r="AG293" s="71">
        <v>872047.24706297985</v>
      </c>
      <c r="AH293" s="71">
        <v>1656085.713231822</v>
      </c>
      <c r="AI293" s="71">
        <v>23372504.03522398</v>
      </c>
      <c r="AJ293" s="71">
        <v>30522084.451759972</v>
      </c>
      <c r="AK293" s="71">
        <v>0</v>
      </c>
      <c r="AL293" s="71">
        <v>0</v>
      </c>
      <c r="AM293" s="71">
        <v>2089263.2996302189</v>
      </c>
      <c r="AN293" s="71">
        <v>0</v>
      </c>
      <c r="AO293" s="71">
        <v>0</v>
      </c>
      <c r="AP293" s="71">
        <v>76076396.273344338</v>
      </c>
      <c r="AQ293" s="72"/>
      <c r="AR293" s="71">
        <v>400</v>
      </c>
      <c r="AS293" s="71">
        <v>264</v>
      </c>
      <c r="AT293" s="71">
        <v>0</v>
      </c>
      <c r="AU293" s="71">
        <v>0</v>
      </c>
      <c r="AV293" s="71">
        <v>0</v>
      </c>
      <c r="AW293" s="71">
        <v>0</v>
      </c>
      <c r="AX293" s="71"/>
      <c r="AY293" s="72"/>
      <c r="AZ293" s="71">
        <v>1691.8</v>
      </c>
      <c r="BA293" s="71">
        <v>22493.3</v>
      </c>
      <c r="BB293" s="71">
        <v>0</v>
      </c>
      <c r="BC293" s="71">
        <v>0</v>
      </c>
      <c r="BD293" s="71">
        <v>0</v>
      </c>
      <c r="BE293" s="71">
        <v>0</v>
      </c>
      <c r="BF293" s="71"/>
      <c r="BG293" s="72"/>
      <c r="BH293" s="71">
        <v>0</v>
      </c>
      <c r="BI293" s="71">
        <v>0</v>
      </c>
      <c r="BJ293" s="71">
        <v>10.222</v>
      </c>
      <c r="BK293" s="71">
        <v>0</v>
      </c>
      <c r="BL293" s="71">
        <v>0</v>
      </c>
      <c r="BM293" s="71">
        <v>0</v>
      </c>
      <c r="BN293" s="72"/>
      <c r="BO293" s="71">
        <v>0</v>
      </c>
      <c r="BP293" s="71">
        <v>0</v>
      </c>
      <c r="BQ293" s="71">
        <v>2</v>
      </c>
      <c r="BR293" s="71">
        <v>0</v>
      </c>
      <c r="BS293" s="71">
        <v>0</v>
      </c>
      <c r="BT293" s="71">
        <v>0</v>
      </c>
      <c r="BU293"/>
      <c r="BV293" s="70">
        <v>10.222</v>
      </c>
      <c r="BW293" s="70">
        <v>0</v>
      </c>
      <c r="BX293" s="70">
        <v>0</v>
      </c>
      <c r="BY293" s="70">
        <v>0</v>
      </c>
      <c r="BZ293" s="70">
        <v>0</v>
      </c>
      <c r="CA293" s="70">
        <v>0</v>
      </c>
      <c r="CB293" s="70">
        <v>0</v>
      </c>
      <c r="CC293" s="70">
        <v>0</v>
      </c>
      <c r="CD293" s="70">
        <v>0</v>
      </c>
    </row>
    <row r="294" spans="1:82">
      <c r="A294" s="70" t="s">
        <v>2073</v>
      </c>
      <c r="B294" s="70">
        <v>489</v>
      </c>
      <c r="C294" s="70">
        <v>13</v>
      </c>
      <c r="D294" s="70">
        <v>29</v>
      </c>
      <c r="E294" s="70">
        <v>2016</v>
      </c>
      <c r="F294" s="70" t="s">
        <v>155</v>
      </c>
      <c r="G294" s="70" t="s">
        <v>2060</v>
      </c>
      <c r="H294" s="70" t="s">
        <v>2061</v>
      </c>
      <c r="I294" s="148"/>
      <c r="J294" s="71">
        <v>25.484667848846797</v>
      </c>
      <c r="K294" s="71">
        <v>1.0365512066546918</v>
      </c>
      <c r="L294" s="71">
        <v>12.599853840540293</v>
      </c>
      <c r="M294" s="71">
        <v>16.44032331085188</v>
      </c>
      <c r="N294" s="71">
        <v>19.843480044783231</v>
      </c>
      <c r="O294" s="71">
        <v>16.127266785105054</v>
      </c>
      <c r="P294" s="71">
        <v>21.801085318130443</v>
      </c>
      <c r="Q294" s="71">
        <v>1.0526291110680144</v>
      </c>
      <c r="R294" s="71">
        <v>0</v>
      </c>
      <c r="S294" s="71">
        <v>0</v>
      </c>
      <c r="T294" s="72"/>
      <c r="U294" s="71">
        <v>4722176</v>
      </c>
      <c r="V294" s="71">
        <v>468</v>
      </c>
      <c r="W294" s="71">
        <v>278</v>
      </c>
      <c r="X294" s="71">
        <v>3781</v>
      </c>
      <c r="Y294" s="71">
        <v>6362</v>
      </c>
      <c r="Z294" s="71">
        <v>9485</v>
      </c>
      <c r="AA294" s="71">
        <v>4487</v>
      </c>
      <c r="AB294" s="71">
        <v>14903</v>
      </c>
      <c r="AC294" s="71">
        <v>0</v>
      </c>
      <c r="AD294" s="71">
        <v>0</v>
      </c>
      <c r="AE294" s="72"/>
      <c r="AF294" s="71">
        <v>28131266.68717245</v>
      </c>
      <c r="AG294" s="71">
        <v>774894.31245865859</v>
      </c>
      <c r="AH294" s="71">
        <v>1555154.983844524</v>
      </c>
      <c r="AI294" s="71">
        <v>24713656.55171483</v>
      </c>
      <c r="AJ294" s="71">
        <v>28380958.27321801</v>
      </c>
      <c r="AK294" s="71">
        <v>0</v>
      </c>
      <c r="AL294" s="71">
        <v>0</v>
      </c>
      <c r="AM294" s="71">
        <v>2043980.3737222201</v>
      </c>
      <c r="AN294" s="71">
        <v>0</v>
      </c>
      <c r="AO294" s="71">
        <v>0</v>
      </c>
      <c r="AP294" s="71">
        <v>85599911.182130694</v>
      </c>
      <c r="AQ294" s="72"/>
      <c r="AR294" s="71">
        <v>424</v>
      </c>
      <c r="AS294" s="71">
        <v>372</v>
      </c>
      <c r="AT294" s="71">
        <v>0</v>
      </c>
      <c r="AU294" s="71">
        <v>0</v>
      </c>
      <c r="AV294" s="71">
        <v>0</v>
      </c>
      <c r="AW294" s="71">
        <v>0</v>
      </c>
      <c r="AX294" s="71"/>
      <c r="AY294" s="72"/>
      <c r="AZ294" s="71">
        <v>1814</v>
      </c>
      <c r="BA294" s="71">
        <v>36271.1</v>
      </c>
      <c r="BB294" s="71">
        <v>0</v>
      </c>
      <c r="BC294" s="71">
        <v>0</v>
      </c>
      <c r="BD294" s="71">
        <v>0</v>
      </c>
      <c r="BE294" s="71">
        <v>0</v>
      </c>
      <c r="BF294" s="71"/>
      <c r="BG294" s="72"/>
      <c r="BH294" s="71">
        <v>0</v>
      </c>
      <c r="BI294" s="71">
        <v>0</v>
      </c>
      <c r="BJ294" s="71">
        <v>10.487</v>
      </c>
      <c r="BK294" s="71">
        <v>0</v>
      </c>
      <c r="BL294" s="71">
        <v>0</v>
      </c>
      <c r="BM294" s="71">
        <v>0</v>
      </c>
      <c r="BN294" s="72"/>
      <c r="BO294" s="71">
        <v>0</v>
      </c>
      <c r="BP294" s="71">
        <v>0</v>
      </c>
      <c r="BQ294" s="71">
        <v>2</v>
      </c>
      <c r="BR294" s="71">
        <v>0</v>
      </c>
      <c r="BS294" s="71">
        <v>0</v>
      </c>
      <c r="BT294" s="71">
        <v>0</v>
      </c>
      <c r="BU294"/>
      <c r="BV294" s="70">
        <v>10.487</v>
      </c>
      <c r="BW294" s="70">
        <v>0</v>
      </c>
      <c r="BX294" s="70">
        <v>0</v>
      </c>
      <c r="BY294" s="70">
        <v>0</v>
      </c>
      <c r="BZ294" s="70">
        <v>0</v>
      </c>
      <c r="CA294" s="70">
        <v>0</v>
      </c>
      <c r="CB294" s="70">
        <v>0</v>
      </c>
      <c r="CC294" s="70">
        <v>0</v>
      </c>
      <c r="CD294" s="70">
        <v>0</v>
      </c>
    </row>
    <row r="295" spans="1:82">
      <c r="A295" s="70" t="s">
        <v>2074</v>
      </c>
      <c r="B295" s="70">
        <v>490</v>
      </c>
      <c r="C295" s="70">
        <v>14</v>
      </c>
      <c r="D295" s="70">
        <v>29</v>
      </c>
      <c r="E295" s="70">
        <v>2017</v>
      </c>
      <c r="F295" s="70" t="s">
        <v>156</v>
      </c>
      <c r="G295" s="70" t="s">
        <v>2060</v>
      </c>
      <c r="H295" s="70" t="s">
        <v>2061</v>
      </c>
      <c r="I295" s="148"/>
      <c r="J295" s="71">
        <v>22.819445180805694</v>
      </c>
      <c r="K295" s="71">
        <v>1.0568118204109587</v>
      </c>
      <c r="L295" s="71">
        <v>11.141734980357056</v>
      </c>
      <c r="M295" s="71">
        <v>14.364789189440563</v>
      </c>
      <c r="N295" s="71">
        <v>17.953333811231431</v>
      </c>
      <c r="O295" s="71">
        <v>15.735322099939964</v>
      </c>
      <c r="P295" s="71">
        <v>21.518144917558459</v>
      </c>
      <c r="Q295" s="71">
        <v>0.99441963723292903</v>
      </c>
      <c r="R295" s="71">
        <v>0</v>
      </c>
      <c r="S295" s="71">
        <v>0</v>
      </c>
      <c r="T295" s="72"/>
      <c r="U295" s="71">
        <v>4576908</v>
      </c>
      <c r="V295" s="71">
        <v>468</v>
      </c>
      <c r="W295" s="71">
        <v>278</v>
      </c>
      <c r="X295" s="71">
        <v>3781</v>
      </c>
      <c r="Y295" s="71">
        <v>6354</v>
      </c>
      <c r="Z295" s="71">
        <v>9408</v>
      </c>
      <c r="AA295" s="71">
        <v>4457</v>
      </c>
      <c r="AB295" s="71">
        <v>14559</v>
      </c>
      <c r="AC295" s="71">
        <v>0</v>
      </c>
      <c r="AD295" s="71">
        <v>0</v>
      </c>
      <c r="AE295" s="72"/>
      <c r="AF295" s="71">
        <v>27546028.561052222</v>
      </c>
      <c r="AG295" s="71">
        <v>850226.49629250646</v>
      </c>
      <c r="AH295" s="71">
        <v>1875554.4527903311</v>
      </c>
      <c r="AI295" s="71">
        <v>24854069.467798281</v>
      </c>
      <c r="AJ295" s="71">
        <v>28458092.207289871</v>
      </c>
      <c r="AK295" s="71">
        <v>0</v>
      </c>
      <c r="AL295" s="71">
        <v>0</v>
      </c>
      <c r="AM295" s="71">
        <v>1999924.4375920719</v>
      </c>
      <c r="AN295" s="71">
        <v>0</v>
      </c>
      <c r="AO295" s="71">
        <v>0</v>
      </c>
      <c r="AP295" s="71">
        <v>85583895.622815281</v>
      </c>
      <c r="AQ295" s="72"/>
      <c r="AR295" s="71">
        <v>439</v>
      </c>
      <c r="AS295" s="71">
        <v>439</v>
      </c>
      <c r="AT295" s="71">
        <v>0</v>
      </c>
      <c r="AU295" s="71">
        <v>0</v>
      </c>
      <c r="AV295" s="71">
        <v>0</v>
      </c>
      <c r="AW295" s="71">
        <v>0</v>
      </c>
      <c r="AX295" s="71"/>
      <c r="AY295" s="72"/>
      <c r="AZ295" s="71">
        <v>1905.8</v>
      </c>
      <c r="BA295" s="71">
        <v>38821.000000000022</v>
      </c>
      <c r="BB295" s="71">
        <v>0</v>
      </c>
      <c r="BC295" s="71">
        <v>0</v>
      </c>
      <c r="BD295" s="71">
        <v>0</v>
      </c>
      <c r="BE295" s="71">
        <v>0</v>
      </c>
      <c r="BF295" s="71"/>
      <c r="BG295" s="72"/>
      <c r="BH295" s="71">
        <v>0</v>
      </c>
      <c r="BI295" s="71">
        <v>0</v>
      </c>
      <c r="BJ295" s="71">
        <v>10.863</v>
      </c>
      <c r="BK295" s="71">
        <v>0</v>
      </c>
      <c r="BL295" s="71">
        <v>0</v>
      </c>
      <c r="BM295" s="71">
        <v>0</v>
      </c>
      <c r="BN295" s="72"/>
      <c r="BO295" s="71">
        <v>0</v>
      </c>
      <c r="BP295" s="71">
        <v>0</v>
      </c>
      <c r="BQ295" s="71">
        <v>2</v>
      </c>
      <c r="BR295" s="71">
        <v>0</v>
      </c>
      <c r="BS295" s="71">
        <v>0</v>
      </c>
      <c r="BT295" s="71">
        <v>0</v>
      </c>
      <c r="BU295"/>
      <c r="BV295" s="70">
        <v>10.863</v>
      </c>
      <c r="BW295" s="70">
        <v>0</v>
      </c>
      <c r="BX295" s="70">
        <v>0</v>
      </c>
      <c r="BY295" s="70">
        <v>0</v>
      </c>
      <c r="BZ295" s="70">
        <v>0</v>
      </c>
      <c r="CA295" s="70">
        <v>0</v>
      </c>
      <c r="CB295" s="70">
        <v>0</v>
      </c>
      <c r="CC295" s="70">
        <v>0</v>
      </c>
      <c r="CD295" s="70">
        <v>0</v>
      </c>
    </row>
    <row r="296" spans="1:82">
      <c r="A296" s="70" t="s">
        <v>2075</v>
      </c>
      <c r="B296" s="70">
        <v>491</v>
      </c>
      <c r="C296" s="70">
        <v>15</v>
      </c>
      <c r="D296" s="70">
        <v>29</v>
      </c>
      <c r="E296" s="70">
        <v>2018</v>
      </c>
      <c r="F296" s="70" t="s">
        <v>183</v>
      </c>
      <c r="G296" s="70" t="s">
        <v>2060</v>
      </c>
      <c r="H296" s="70" t="s">
        <v>2061</v>
      </c>
      <c r="I296" s="148"/>
      <c r="J296" s="71">
        <v>21.208824929068815</v>
      </c>
      <c r="K296" s="71">
        <v>0.89829465532249653</v>
      </c>
      <c r="L296" s="71">
        <v>10.011341325600531</v>
      </c>
      <c r="M296" s="71">
        <v>12.790749340662007</v>
      </c>
      <c r="N296" s="71">
        <v>13.966250817395872</v>
      </c>
      <c r="O296" s="71">
        <v>15.200085710443206</v>
      </c>
      <c r="P296" s="71">
        <v>21.122312559169682</v>
      </c>
      <c r="Q296" s="71">
        <v>0.90292335233431797</v>
      </c>
      <c r="R296" s="71">
        <v>0</v>
      </c>
      <c r="S296" s="71">
        <v>0</v>
      </c>
      <c r="T296" s="72"/>
      <c r="U296" s="71">
        <v>4951512</v>
      </c>
      <c r="V296" s="71">
        <v>468</v>
      </c>
      <c r="W296" s="71">
        <v>278</v>
      </c>
      <c r="X296" s="71">
        <v>3781</v>
      </c>
      <c r="Y296" s="71">
        <v>6323</v>
      </c>
      <c r="Z296" s="71">
        <v>9262</v>
      </c>
      <c r="AA296" s="71">
        <v>4419</v>
      </c>
      <c r="AB296" s="71">
        <v>14246</v>
      </c>
      <c r="AC296" s="71">
        <v>0</v>
      </c>
      <c r="AD296" s="71">
        <v>0</v>
      </c>
      <c r="AE296" s="72"/>
      <c r="AF296" s="71">
        <v>29275877.591441609</v>
      </c>
      <c r="AG296" s="71">
        <v>711011.8796713443</v>
      </c>
      <c r="AH296" s="71">
        <v>1773306.019128904</v>
      </c>
      <c r="AI296" s="71">
        <v>24803171.519258101</v>
      </c>
      <c r="AJ296" s="71">
        <v>25149224.06250244</v>
      </c>
      <c r="AK296" s="71">
        <v>0</v>
      </c>
      <c r="AL296" s="71">
        <v>0</v>
      </c>
      <c r="AM296" s="71">
        <v>1960977.7231981501</v>
      </c>
      <c r="AN296" s="71">
        <v>0</v>
      </c>
      <c r="AO296" s="71">
        <v>0</v>
      </c>
      <c r="AP296" s="71">
        <v>83673568.795200542</v>
      </c>
      <c r="AQ296" s="72"/>
      <c r="AR296" s="71">
        <v>454</v>
      </c>
      <c r="AS296" s="71">
        <v>501</v>
      </c>
      <c r="AT296" s="71">
        <v>0</v>
      </c>
      <c r="AU296" s="71">
        <v>0</v>
      </c>
      <c r="AV296" s="71">
        <v>0</v>
      </c>
      <c r="AW296" s="71">
        <v>0</v>
      </c>
      <c r="AX296" s="71"/>
      <c r="AY296" s="72"/>
      <c r="AZ296" s="71">
        <v>1995.8999999999996</v>
      </c>
      <c r="BA296" s="71">
        <v>41129</v>
      </c>
      <c r="BB296" s="71">
        <v>0</v>
      </c>
      <c r="BC296" s="71">
        <v>0</v>
      </c>
      <c r="BD296" s="71">
        <v>0</v>
      </c>
      <c r="BE296" s="71">
        <v>0</v>
      </c>
      <c r="BF296" s="71"/>
      <c r="BG296" s="72"/>
      <c r="BH296" s="71">
        <v>0</v>
      </c>
      <c r="BI296" s="71">
        <v>0</v>
      </c>
      <c r="BJ296" s="71">
        <v>10.141</v>
      </c>
      <c r="BK296" s="71">
        <v>0</v>
      </c>
      <c r="BL296" s="71">
        <v>0</v>
      </c>
      <c r="BM296" s="71">
        <v>0</v>
      </c>
      <c r="BN296" s="72"/>
      <c r="BO296" s="71">
        <v>0</v>
      </c>
      <c r="BP296" s="71">
        <v>0</v>
      </c>
      <c r="BQ296" s="71">
        <v>2</v>
      </c>
      <c r="BR296" s="71">
        <v>0</v>
      </c>
      <c r="BS296" s="71">
        <v>0</v>
      </c>
      <c r="BT296" s="71">
        <v>0</v>
      </c>
      <c r="BU296"/>
      <c r="BV296" s="70">
        <v>10.141</v>
      </c>
      <c r="BW296" s="70">
        <v>0</v>
      </c>
      <c r="BX296" s="70">
        <v>0</v>
      </c>
      <c r="BY296" s="70">
        <v>0</v>
      </c>
      <c r="BZ296" s="70">
        <v>0</v>
      </c>
      <c r="CA296" s="70">
        <v>0</v>
      </c>
      <c r="CB296" s="70">
        <v>0</v>
      </c>
      <c r="CC296" s="70">
        <v>0</v>
      </c>
      <c r="CD296" s="70">
        <v>0</v>
      </c>
    </row>
    <row r="297" spans="1:82">
      <c r="A297" s="70" t="s">
        <v>2076</v>
      </c>
      <c r="B297" s="70">
        <v>492</v>
      </c>
      <c r="C297" s="70">
        <v>16</v>
      </c>
      <c r="D297" s="70">
        <v>29</v>
      </c>
      <c r="E297" s="70">
        <v>2019</v>
      </c>
      <c r="F297" s="70" t="s">
        <v>158</v>
      </c>
      <c r="G297" s="70" t="s">
        <v>2060</v>
      </c>
      <c r="H297" s="70" t="s">
        <v>2061</v>
      </c>
      <c r="I297" s="148"/>
      <c r="J297" s="71">
        <v>21.059200523498895</v>
      </c>
      <c r="K297" s="71">
        <v>0.85910958505533275</v>
      </c>
      <c r="L297" s="71">
        <v>10.100277460590972</v>
      </c>
      <c r="M297" s="71">
        <v>11.832084752982391</v>
      </c>
      <c r="N297" s="71">
        <v>13.577999745694688</v>
      </c>
      <c r="O297" s="71">
        <v>14.613451578236468</v>
      </c>
      <c r="P297" s="71">
        <v>20.843356996739796</v>
      </c>
      <c r="Q297" s="71">
        <v>0.859499937808475</v>
      </c>
      <c r="R297" s="71">
        <v>0</v>
      </c>
      <c r="S297" s="71">
        <v>0</v>
      </c>
      <c r="T297" s="72"/>
      <c r="U297" s="71">
        <v>5083504</v>
      </c>
      <c r="V297" s="71">
        <v>468</v>
      </c>
      <c r="W297" s="71">
        <v>278</v>
      </c>
      <c r="X297" s="71">
        <v>3781</v>
      </c>
      <c r="Y297" s="71">
        <v>6280</v>
      </c>
      <c r="Z297" s="71">
        <v>9149</v>
      </c>
      <c r="AA297" s="71">
        <v>4328</v>
      </c>
      <c r="AB297" s="71">
        <v>13928</v>
      </c>
      <c r="AC297" s="71">
        <v>0</v>
      </c>
      <c r="AD297" s="71">
        <v>0</v>
      </c>
      <c r="AE297" s="72"/>
      <c r="AF297" s="71">
        <v>29489582.218612101</v>
      </c>
      <c r="AG297" s="71">
        <v>747159.23473887134</v>
      </c>
      <c r="AH297" s="71">
        <v>1879403.3115894641</v>
      </c>
      <c r="AI297" s="71">
        <v>23956028.93758522</v>
      </c>
      <c r="AJ297" s="71">
        <v>24078798.108515449</v>
      </c>
      <c r="AK297" s="71">
        <v>0</v>
      </c>
      <c r="AL297" s="71">
        <v>0</v>
      </c>
      <c r="AM297" s="71">
        <v>1896888.7500721363</v>
      </c>
      <c r="AN297" s="71">
        <v>0</v>
      </c>
      <c r="AO297" s="71">
        <v>0</v>
      </c>
      <c r="AP297" s="71">
        <v>82047860.561113253</v>
      </c>
      <c r="AQ297" s="72"/>
      <c r="AR297" s="71">
        <v>460</v>
      </c>
      <c r="AS297" s="71">
        <v>546</v>
      </c>
      <c r="AT297" s="71">
        <v>0</v>
      </c>
      <c r="AU297" s="71">
        <v>0</v>
      </c>
      <c r="AV297" s="71">
        <v>0</v>
      </c>
      <c r="AW297" s="71">
        <v>0</v>
      </c>
      <c r="AX297" s="71"/>
      <c r="AY297" s="72"/>
      <c r="AZ297" s="71">
        <v>2034.6</v>
      </c>
      <c r="BA297" s="71">
        <v>42858.600000000042</v>
      </c>
      <c r="BB297" s="71">
        <v>0</v>
      </c>
      <c r="BC297" s="71">
        <v>0</v>
      </c>
      <c r="BD297" s="71">
        <v>0</v>
      </c>
      <c r="BE297" s="71">
        <v>0</v>
      </c>
      <c r="BF297" s="71"/>
      <c r="BG297" s="72"/>
      <c r="BH297" s="71">
        <v>0</v>
      </c>
      <c r="BI297" s="71">
        <v>0</v>
      </c>
      <c r="BJ297" s="71">
        <v>9.8870000000000005</v>
      </c>
      <c r="BK297" s="71">
        <v>0</v>
      </c>
      <c r="BL297" s="71">
        <v>0</v>
      </c>
      <c r="BM297" s="71">
        <v>0</v>
      </c>
      <c r="BN297" s="72"/>
      <c r="BO297" s="71">
        <v>0</v>
      </c>
      <c r="BP297" s="71">
        <v>0</v>
      </c>
      <c r="BQ297" s="71">
        <v>2</v>
      </c>
      <c r="BR297" s="71">
        <v>0</v>
      </c>
      <c r="BS297" s="71">
        <v>0</v>
      </c>
      <c r="BT297" s="71">
        <v>0</v>
      </c>
      <c r="BU297"/>
      <c r="BV297" s="70">
        <v>9.8870000000000005</v>
      </c>
      <c r="BW297" s="70">
        <v>0</v>
      </c>
      <c r="BX297" s="70">
        <v>0</v>
      </c>
      <c r="BY297" s="70">
        <v>0</v>
      </c>
      <c r="BZ297" s="70">
        <v>0</v>
      </c>
      <c r="CA297" s="70">
        <v>0</v>
      </c>
      <c r="CB297" s="70">
        <v>0</v>
      </c>
      <c r="CC297" s="70">
        <v>0</v>
      </c>
      <c r="CD297" s="70">
        <v>0</v>
      </c>
    </row>
    <row r="298" spans="1:82">
      <c r="A298" s="70" t="s">
        <v>2077</v>
      </c>
      <c r="B298" s="70">
        <v>493</v>
      </c>
      <c r="C298" s="70">
        <v>17</v>
      </c>
      <c r="D298" s="70">
        <v>29</v>
      </c>
      <c r="E298" s="70">
        <v>2020</v>
      </c>
      <c r="F298" s="70" t="s">
        <v>159</v>
      </c>
      <c r="G298" s="70" t="s">
        <v>2060</v>
      </c>
      <c r="H298" s="70" t="s">
        <v>2061</v>
      </c>
      <c r="I298" s="148"/>
      <c r="J298" s="71">
        <v>21.555950340233348</v>
      </c>
      <c r="K298" s="71">
        <v>0.88338956766863297</v>
      </c>
      <c r="L298" s="71">
        <v>18.782511060968581</v>
      </c>
      <c r="M298" s="71">
        <v>12.192368922556913</v>
      </c>
      <c r="N298" s="71">
        <v>15.349097095847375</v>
      </c>
      <c r="O298" s="71">
        <v>12.753069941743528</v>
      </c>
      <c r="P298" s="71">
        <v>19.605462017993727</v>
      </c>
      <c r="Q298" s="71">
        <v>0.80280920979969295</v>
      </c>
      <c r="R298" s="71">
        <v>0</v>
      </c>
      <c r="S298" s="71">
        <v>0</v>
      </c>
      <c r="T298" s="72"/>
      <c r="U298" s="71">
        <v>5103440</v>
      </c>
      <c r="V298" s="71">
        <v>456</v>
      </c>
      <c r="W298" s="71">
        <v>626</v>
      </c>
      <c r="X298" s="71">
        <v>3692</v>
      </c>
      <c r="Y298" s="71">
        <v>6244</v>
      </c>
      <c r="Z298" s="71">
        <v>9113</v>
      </c>
      <c r="AA298" s="71">
        <v>4327</v>
      </c>
      <c r="AB298" s="71">
        <v>13616</v>
      </c>
      <c r="AC298" s="71">
        <v>0</v>
      </c>
      <c r="AD298" s="71">
        <v>0</v>
      </c>
      <c r="AE298" s="72"/>
      <c r="AF298" s="71">
        <v>30077836.795683261</v>
      </c>
      <c r="AG298" s="71">
        <v>680158.41329947452</v>
      </c>
      <c r="AH298" s="71">
        <v>3409728.9407630959</v>
      </c>
      <c r="AI298" s="71">
        <v>23899824.865792029</v>
      </c>
      <c r="AJ298" s="71">
        <v>29262212.159660641</v>
      </c>
      <c r="AK298" s="71"/>
      <c r="AL298" s="71"/>
      <c r="AM298" s="71">
        <v>1777039.2769151898</v>
      </c>
      <c r="AN298" s="71"/>
      <c r="AO298" s="71"/>
      <c r="AP298" s="71">
        <v>89106800.452113688</v>
      </c>
      <c r="AQ298" s="72"/>
      <c r="AR298" s="71">
        <v>471</v>
      </c>
      <c r="AS298" s="71">
        <v>611</v>
      </c>
      <c r="AT298" s="71">
        <v>0</v>
      </c>
      <c r="AU298" s="71">
        <v>0</v>
      </c>
      <c r="AV298" s="71">
        <v>0</v>
      </c>
      <c r="AW298" s="71">
        <v>0</v>
      </c>
      <c r="AX298" s="71"/>
      <c r="AY298" s="72"/>
      <c r="AZ298" s="71">
        <v>2110.9</v>
      </c>
      <c r="BA298" s="71">
        <v>48456.599999999853</v>
      </c>
      <c r="BB298" s="71">
        <v>0</v>
      </c>
      <c r="BC298" s="71">
        <v>0</v>
      </c>
      <c r="BD298" s="71">
        <v>0</v>
      </c>
      <c r="BE298" s="71">
        <v>0</v>
      </c>
      <c r="BF298" s="71"/>
      <c r="BG298" s="72"/>
      <c r="BH298" s="71">
        <v>0</v>
      </c>
      <c r="BI298" s="71">
        <v>0</v>
      </c>
      <c r="BJ298" s="71">
        <v>12.16</v>
      </c>
      <c r="BK298" s="71">
        <v>0</v>
      </c>
      <c r="BL298" s="71">
        <v>0</v>
      </c>
      <c r="BM298" s="71">
        <v>0</v>
      </c>
      <c r="BN298" s="72"/>
      <c r="BO298" s="71">
        <v>0</v>
      </c>
      <c r="BP298" s="71">
        <v>0</v>
      </c>
      <c r="BQ298" s="71">
        <v>3</v>
      </c>
      <c r="BR298" s="71">
        <v>0</v>
      </c>
      <c r="BS298" s="71">
        <v>0</v>
      </c>
      <c r="BT298" s="71">
        <v>0</v>
      </c>
      <c r="BU298"/>
      <c r="BV298" s="70">
        <v>12.16</v>
      </c>
      <c r="BW298" s="70">
        <v>0</v>
      </c>
      <c r="BX298" s="70">
        <v>0</v>
      </c>
      <c r="BY298" s="70">
        <v>0</v>
      </c>
      <c r="BZ298" s="70">
        <v>0</v>
      </c>
      <c r="CA298" s="70">
        <v>0</v>
      </c>
      <c r="CB298" s="70">
        <v>0</v>
      </c>
      <c r="CC298" s="70">
        <v>0</v>
      </c>
      <c r="CD298" s="70">
        <v>0</v>
      </c>
    </row>
    <row r="299" spans="1:82">
      <c r="A299" s="70" t="s">
        <v>2078</v>
      </c>
      <c r="B299" s="70">
        <v>493</v>
      </c>
      <c r="C299" s="70">
        <v>18</v>
      </c>
      <c r="D299" s="70">
        <v>29</v>
      </c>
      <c r="E299" s="70">
        <v>2021</v>
      </c>
      <c r="F299" s="70" t="s">
        <v>160</v>
      </c>
      <c r="G299" s="70" t="s">
        <v>2060</v>
      </c>
      <c r="H299" s="70" t="s">
        <v>2061</v>
      </c>
      <c r="I299" s="148"/>
      <c r="J299" s="71">
        <v>17.374458756346783</v>
      </c>
      <c r="K299" s="71">
        <v>0.99548300677700285</v>
      </c>
      <c r="L299" s="71">
        <v>18.984417775345605</v>
      </c>
      <c r="M299" s="71">
        <v>11.457471834242476</v>
      </c>
      <c r="N299" s="71">
        <v>13.490541507172505</v>
      </c>
      <c r="O299" s="71">
        <v>12.240375819232316</v>
      </c>
      <c r="P299" s="71">
        <v>19.808498010639934</v>
      </c>
      <c r="Q299" s="71">
        <v>0.77771627053384795</v>
      </c>
      <c r="R299" s="71">
        <v>0</v>
      </c>
      <c r="S299" s="71">
        <v>0</v>
      </c>
      <c r="T299" s="72"/>
      <c r="U299" s="71">
        <v>5097904</v>
      </c>
      <c r="V299" s="71">
        <v>456</v>
      </c>
      <c r="W299" s="71">
        <v>626</v>
      </c>
      <c r="X299" s="71">
        <v>3692</v>
      </c>
      <c r="Y299" s="71">
        <v>6191</v>
      </c>
      <c r="Z299" s="71">
        <v>9006</v>
      </c>
      <c r="AA299" s="71">
        <v>4263</v>
      </c>
      <c r="AB299" s="71">
        <v>13320</v>
      </c>
      <c r="AC299" s="71">
        <v>0</v>
      </c>
      <c r="AD299" s="71">
        <v>0</v>
      </c>
      <c r="AE299" s="72"/>
      <c r="AF299" s="71">
        <v>26695543.546238009</v>
      </c>
      <c r="AG299" s="71">
        <v>769459.95779054507</v>
      </c>
      <c r="AH299" s="71">
        <v>3501226.4032986076</v>
      </c>
      <c r="AI299" s="71">
        <v>25649263.875946756</v>
      </c>
      <c r="AJ299" s="71">
        <v>27092717.522625241</v>
      </c>
      <c r="AK299" s="71">
        <v>0</v>
      </c>
      <c r="AL299" s="71">
        <v>0</v>
      </c>
      <c r="AM299" s="71">
        <v>1748434.9855999348</v>
      </c>
      <c r="AN299" s="71">
        <v>0</v>
      </c>
      <c r="AO299" s="71">
        <v>0</v>
      </c>
      <c r="AP299" s="71">
        <v>85456646.291499093</v>
      </c>
      <c r="AQ299" s="72"/>
      <c r="AR299" s="71">
        <v>487</v>
      </c>
      <c r="AS299" s="71">
        <v>689</v>
      </c>
      <c r="AT299" s="71">
        <v>0</v>
      </c>
      <c r="AU299" s="71">
        <v>0</v>
      </c>
      <c r="AV299" s="71">
        <v>0</v>
      </c>
      <c r="AW299" s="71">
        <v>0</v>
      </c>
      <c r="AX299" s="71"/>
      <c r="AY299" s="72"/>
      <c r="AZ299" s="71">
        <v>2209.6999999999989</v>
      </c>
      <c r="BA299" s="71">
        <v>52156.79999999985</v>
      </c>
      <c r="BB299" s="71">
        <v>0</v>
      </c>
      <c r="BC299" s="71">
        <v>0</v>
      </c>
      <c r="BD299" s="71">
        <v>0</v>
      </c>
      <c r="BE299" s="71">
        <v>0</v>
      </c>
      <c r="BF299" s="71"/>
      <c r="BG299" s="72"/>
      <c r="BH299" s="71">
        <v>0</v>
      </c>
      <c r="BI299" s="71">
        <v>0</v>
      </c>
      <c r="BJ299" s="71">
        <v>13.489000000000001</v>
      </c>
      <c r="BK299" s="71">
        <v>0</v>
      </c>
      <c r="BL299" s="71">
        <v>0</v>
      </c>
      <c r="BM299" s="71">
        <v>0</v>
      </c>
      <c r="BN299" s="72"/>
      <c r="BO299" s="71">
        <v>0</v>
      </c>
      <c r="BP299" s="71">
        <v>0</v>
      </c>
      <c r="BQ299" s="71">
        <v>3</v>
      </c>
      <c r="BR299" s="71">
        <v>0</v>
      </c>
      <c r="BS299" s="71">
        <v>0</v>
      </c>
      <c r="BT299" s="71">
        <v>0</v>
      </c>
      <c r="BU299"/>
      <c r="BV299" s="70">
        <v>13.489000000000001</v>
      </c>
      <c r="BW299" s="70">
        <v>0</v>
      </c>
      <c r="BX299" s="70">
        <v>0</v>
      </c>
      <c r="BY299" s="70">
        <v>0</v>
      </c>
      <c r="BZ299" s="70">
        <v>0</v>
      </c>
      <c r="CA299" s="70">
        <v>0</v>
      </c>
      <c r="CB299" s="70">
        <v>0</v>
      </c>
      <c r="CC299" s="70">
        <v>0</v>
      </c>
      <c r="CD299" s="70">
        <v>0</v>
      </c>
    </row>
    <row r="300" spans="1:82">
      <c r="A300" s="70" t="s">
        <v>2079</v>
      </c>
      <c r="B300" s="70">
        <v>493</v>
      </c>
      <c r="C300" s="70">
        <v>19</v>
      </c>
      <c r="D300" s="70">
        <v>29</v>
      </c>
      <c r="E300" s="70">
        <v>2022</v>
      </c>
      <c r="F300" s="70" t="s">
        <v>161</v>
      </c>
      <c r="G300" s="70" t="s">
        <v>2060</v>
      </c>
      <c r="H300" s="70" t="s">
        <v>2061</v>
      </c>
      <c r="I300" s="148"/>
      <c r="J300" s="71">
        <v>17.450719684692618</v>
      </c>
      <c r="K300" s="71">
        <v>0.93435744062740989</v>
      </c>
      <c r="L300" s="71">
        <v>14.201246045931443</v>
      </c>
      <c r="M300" s="71">
        <v>13.204032424574697</v>
      </c>
      <c r="N300" s="71">
        <v>14.533070646661255</v>
      </c>
      <c r="O300" s="71">
        <v>12.618499651278825</v>
      </c>
      <c r="P300" s="71">
        <v>19.460717920185363</v>
      </c>
      <c r="Q300" s="71">
        <v>0.76560230180463085</v>
      </c>
      <c r="R300" s="71">
        <v>0</v>
      </c>
      <c r="S300" s="71">
        <v>0</v>
      </c>
      <c r="T300" s="72"/>
      <c r="U300" s="71">
        <v>5194194</v>
      </c>
      <c r="V300" s="71">
        <v>456</v>
      </c>
      <c r="W300" s="71">
        <v>626</v>
      </c>
      <c r="X300" s="71">
        <v>3692</v>
      </c>
      <c r="Y300" s="71">
        <v>6160</v>
      </c>
      <c r="Z300" s="71">
        <v>8821</v>
      </c>
      <c r="AA300" s="71">
        <v>4252</v>
      </c>
      <c r="AB300" s="71">
        <v>13005</v>
      </c>
      <c r="AC300" s="71">
        <v>0</v>
      </c>
      <c r="AD300" s="71">
        <v>0</v>
      </c>
      <c r="AE300" s="72"/>
      <c r="AF300" s="71">
        <v>24514467.57573387</v>
      </c>
      <c r="AG300" s="71">
        <v>767585.12573730724</v>
      </c>
      <c r="AH300" s="71">
        <v>3073359.3361151391</v>
      </c>
      <c r="AI300" s="71">
        <v>25592269.738975905</v>
      </c>
      <c r="AJ300" s="71">
        <v>27117329.871463805</v>
      </c>
      <c r="AK300" s="71">
        <v>0</v>
      </c>
      <c r="AL300" s="71">
        <v>0</v>
      </c>
      <c r="AM300" s="71">
        <v>1679300.4637645378</v>
      </c>
      <c r="AN300" s="71">
        <v>0</v>
      </c>
      <c r="AO300" s="71">
        <v>0</v>
      </c>
      <c r="AP300" s="71">
        <v>82744312.111790553</v>
      </c>
      <c r="AQ300" s="72"/>
      <c r="AR300" s="71">
        <v>504</v>
      </c>
      <c r="AS300" s="71">
        <v>708</v>
      </c>
      <c r="AT300" s="71">
        <v>0</v>
      </c>
      <c r="AU300" s="71">
        <v>0</v>
      </c>
      <c r="AV300" s="71">
        <v>0</v>
      </c>
      <c r="AW300" s="71">
        <v>0</v>
      </c>
      <c r="AX300" s="71"/>
      <c r="AY300" s="72"/>
      <c r="AZ300" s="71">
        <v>2330.3000000000002</v>
      </c>
      <c r="BA300" s="71">
        <v>57992.499999999847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2080</v>
      </c>
      <c r="B301" s="70">
        <v>493</v>
      </c>
      <c r="C301" s="70">
        <v>20</v>
      </c>
      <c r="D301" s="70">
        <v>29</v>
      </c>
      <c r="E301" s="70">
        <v>2023</v>
      </c>
      <c r="F301" s="70" t="s">
        <v>1539</v>
      </c>
      <c r="G301" s="70" t="s">
        <v>2060</v>
      </c>
      <c r="H301" s="70" t="s">
        <v>2061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514</v>
      </c>
      <c r="AS301" s="71">
        <v>713</v>
      </c>
      <c r="AT301" s="71">
        <v>0</v>
      </c>
      <c r="AU301" s="71">
        <v>0</v>
      </c>
      <c r="AV301" s="71">
        <v>0</v>
      </c>
      <c r="AW301" s="71">
        <v>0</v>
      </c>
      <c r="AX301" s="71"/>
      <c r="AY301" s="72"/>
      <c r="AZ301" s="71">
        <v>2392.4000000000005</v>
      </c>
      <c r="BA301" s="71">
        <v>58566.699999999852</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2081</v>
      </c>
      <c r="B302" s="70">
        <v>493</v>
      </c>
      <c r="C302" s="70">
        <v>21</v>
      </c>
      <c r="D302" s="70">
        <v>29</v>
      </c>
      <c r="E302" s="70">
        <v>2024</v>
      </c>
      <c r="F302" s="70" t="s">
        <v>1554</v>
      </c>
      <c r="G302" s="70" t="s">
        <v>2060</v>
      </c>
      <c r="H302" s="70" t="s">
        <v>2061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2082</v>
      </c>
      <c r="B303" s="70">
        <v>69</v>
      </c>
      <c r="C303" s="70">
        <v>1</v>
      </c>
      <c r="D303" s="70">
        <v>5</v>
      </c>
      <c r="E303" s="70">
        <v>1990</v>
      </c>
      <c r="F303" s="70" t="s">
        <v>787</v>
      </c>
      <c r="G303" s="70" t="s">
        <v>2083</v>
      </c>
      <c r="H303" s="70" t="s">
        <v>2084</v>
      </c>
      <c r="I303" s="148"/>
      <c r="J303" s="71">
        <v>44.550522363200663</v>
      </c>
      <c r="K303" s="71">
        <v>3.1227486340323241</v>
      </c>
      <c r="L303" s="71">
        <v>1.0822265553491079</v>
      </c>
      <c r="M303" s="71">
        <v>15.65242241763009</v>
      </c>
      <c r="N303" s="71">
        <v>19.056455238382799</v>
      </c>
      <c r="O303" s="71">
        <v>10.85065187278693</v>
      </c>
      <c r="P303" s="71">
        <v>22.54839316842585</v>
      </c>
      <c r="Q303" s="71">
        <v>1.2435479119730699</v>
      </c>
      <c r="R303" s="71">
        <v>76.125779338548071</v>
      </c>
      <c r="S303" s="71">
        <v>1.126706736065241</v>
      </c>
      <c r="T303" s="72"/>
      <c r="U303" s="71">
        <v>2626409</v>
      </c>
      <c r="V303" s="71">
        <v>903</v>
      </c>
      <c r="W303" s="71">
        <v>12</v>
      </c>
      <c r="X303" s="71">
        <v>6042</v>
      </c>
      <c r="Y303" s="71">
        <v>6885</v>
      </c>
      <c r="Z303" s="71">
        <v>4463</v>
      </c>
      <c r="AA303" s="71">
        <v>5475</v>
      </c>
      <c r="AB303" s="71">
        <v>20191</v>
      </c>
      <c r="AC303" s="71">
        <v>13185122</v>
      </c>
      <c r="AD303" s="71">
        <v>1.126706736065241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2085</v>
      </c>
      <c r="B304" s="70">
        <v>70</v>
      </c>
      <c r="C304" s="70">
        <v>2</v>
      </c>
      <c r="D304" s="70">
        <v>5</v>
      </c>
      <c r="E304" s="70">
        <v>2005</v>
      </c>
      <c r="F304" s="70" t="s">
        <v>789</v>
      </c>
      <c r="G304" s="70" t="s">
        <v>2083</v>
      </c>
      <c r="H304" s="70" t="s">
        <v>2084</v>
      </c>
      <c r="I304" s="148"/>
      <c r="J304" s="71">
        <v>46.38253709655698</v>
      </c>
      <c r="K304" s="71">
        <v>1.8643386291318</v>
      </c>
      <c r="L304" s="71">
        <v>3.6769536473997171</v>
      </c>
      <c r="M304" s="71">
        <v>18.262265956790049</v>
      </c>
      <c r="N304" s="71">
        <v>23.05802604248758</v>
      </c>
      <c r="O304" s="71">
        <v>15.15444206818715</v>
      </c>
      <c r="P304" s="71">
        <v>21.432163871241851</v>
      </c>
      <c r="Q304" s="71">
        <v>1.00607979039252</v>
      </c>
      <c r="R304" s="71">
        <v>94.491142339689461</v>
      </c>
      <c r="S304" s="71">
        <v>2.2907131194242329</v>
      </c>
      <c r="T304" s="72"/>
      <c r="U304" s="71">
        <v>2527966</v>
      </c>
      <c r="V304" s="71">
        <v>786</v>
      </c>
      <c r="W304" s="71">
        <v>40</v>
      </c>
      <c r="X304" s="71">
        <v>3974</v>
      </c>
      <c r="Y304" s="71">
        <v>7010</v>
      </c>
      <c r="Z304" s="71">
        <v>7213</v>
      </c>
      <c r="AA304" s="71">
        <v>4262</v>
      </c>
      <c r="AB304" s="71">
        <v>17077</v>
      </c>
      <c r="AC304" s="71">
        <v>16708802</v>
      </c>
      <c r="AD304" s="71">
        <v>2.2907131194242329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2086</v>
      </c>
      <c r="B305" s="70">
        <v>71</v>
      </c>
      <c r="C305" s="70">
        <v>3</v>
      </c>
      <c r="D305" s="70">
        <v>5</v>
      </c>
      <c r="E305" s="70">
        <v>2006</v>
      </c>
      <c r="F305" s="70" t="s">
        <v>790</v>
      </c>
      <c r="G305" s="70" t="s">
        <v>2083</v>
      </c>
      <c r="H305" s="70" t="s">
        <v>2084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2087</v>
      </c>
      <c r="B306" s="70">
        <v>72</v>
      </c>
      <c r="C306" s="70">
        <v>4</v>
      </c>
      <c r="D306" s="70">
        <v>5</v>
      </c>
      <c r="E306" s="70">
        <v>2007</v>
      </c>
      <c r="F306" s="70" t="s">
        <v>791</v>
      </c>
      <c r="G306" s="70" t="s">
        <v>2083</v>
      </c>
      <c r="H306" s="70" t="s">
        <v>2084</v>
      </c>
      <c r="I306" s="148"/>
      <c r="J306" s="71">
        <v>38.289734095450783</v>
      </c>
      <c r="K306" s="71">
        <v>1.438798365128855</v>
      </c>
      <c r="L306" s="71">
        <v>7.5892242310969609</v>
      </c>
      <c r="M306" s="71">
        <v>20.300579361141921</v>
      </c>
      <c r="N306" s="71">
        <v>22.27060658001324</v>
      </c>
      <c r="O306" s="71">
        <v>14.83251685665137</v>
      </c>
      <c r="P306" s="71">
        <v>20.875377765665259</v>
      </c>
      <c r="Q306" s="71">
        <v>1.0317093348081099</v>
      </c>
      <c r="R306" s="71">
        <v>88.708430571304106</v>
      </c>
      <c r="S306" s="71">
        <v>2.0506184456008159</v>
      </c>
      <c r="T306" s="72"/>
      <c r="U306" s="71">
        <v>2611089</v>
      </c>
      <c r="V306" s="71">
        <v>609</v>
      </c>
      <c r="W306" s="71">
        <v>104</v>
      </c>
      <c r="X306" s="71">
        <v>4844</v>
      </c>
      <c r="Y306" s="71">
        <v>6975</v>
      </c>
      <c r="Z306" s="71">
        <v>7339</v>
      </c>
      <c r="AA306" s="71">
        <v>4088</v>
      </c>
      <c r="AB306" s="71">
        <v>16586</v>
      </c>
      <c r="AC306" s="71">
        <v>16136328</v>
      </c>
      <c r="AD306" s="71">
        <v>2.0506184456008159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2088</v>
      </c>
      <c r="B307" s="70">
        <v>73</v>
      </c>
      <c r="C307" s="70">
        <v>5</v>
      </c>
      <c r="D307" s="70">
        <v>5</v>
      </c>
      <c r="E307" s="70">
        <v>2008</v>
      </c>
      <c r="F307" s="70" t="s">
        <v>792</v>
      </c>
      <c r="G307" s="70" t="s">
        <v>2083</v>
      </c>
      <c r="H307" s="70" t="s">
        <v>2084</v>
      </c>
      <c r="I307" s="148"/>
      <c r="J307" s="71">
        <v>38.163971663104917</v>
      </c>
      <c r="K307" s="71">
        <v>1.0664204902043659</v>
      </c>
      <c r="L307" s="71">
        <v>6.6933063726215822</v>
      </c>
      <c r="M307" s="71">
        <v>21.232886905294212</v>
      </c>
      <c r="N307" s="71">
        <v>22.067350878628069</v>
      </c>
      <c r="O307" s="71">
        <v>14.33543149635606</v>
      </c>
      <c r="P307" s="71">
        <v>20.275210139742342</v>
      </c>
      <c r="Q307" s="71">
        <v>0.99445229702613902</v>
      </c>
      <c r="R307" s="71">
        <v>85.688544168718096</v>
      </c>
      <c r="S307" s="71">
        <v>2.18095274750794</v>
      </c>
      <c r="T307" s="72"/>
      <c r="U307" s="71">
        <v>2841530</v>
      </c>
      <c r="V307" s="71">
        <v>609</v>
      </c>
      <c r="W307" s="71">
        <v>104</v>
      </c>
      <c r="X307" s="71">
        <v>4844</v>
      </c>
      <c r="Y307" s="71">
        <v>6984</v>
      </c>
      <c r="Z307" s="71">
        <v>7342</v>
      </c>
      <c r="AA307" s="71">
        <v>3975</v>
      </c>
      <c r="AB307" s="71">
        <v>16250</v>
      </c>
      <c r="AC307" s="71">
        <v>16185387</v>
      </c>
      <c r="AD307" s="71">
        <v>2.18095274750794</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2089</v>
      </c>
      <c r="B308" s="70">
        <v>74</v>
      </c>
      <c r="C308" s="70">
        <v>6</v>
      </c>
      <c r="D308" s="70">
        <v>5</v>
      </c>
      <c r="E308" s="70">
        <v>2009</v>
      </c>
      <c r="F308" s="70" t="s">
        <v>176</v>
      </c>
      <c r="G308" s="70" t="s">
        <v>2083</v>
      </c>
      <c r="H308" s="70" t="s">
        <v>2084</v>
      </c>
      <c r="I308" s="148"/>
      <c r="J308" s="71">
        <v>39.89395891675774</v>
      </c>
      <c r="K308" s="71">
        <v>1.014833328630645</v>
      </c>
      <c r="L308" s="71">
        <v>6.2639940877836207</v>
      </c>
      <c r="M308" s="71">
        <v>23.914893966151411</v>
      </c>
      <c r="N308" s="71">
        <v>22.113694582947581</v>
      </c>
      <c r="O308" s="71">
        <v>14.772777820723469</v>
      </c>
      <c r="P308" s="71">
        <v>19.272644231232039</v>
      </c>
      <c r="Q308" s="71">
        <v>0.93514792539813196</v>
      </c>
      <c r="R308" s="71">
        <v>85.945187688637589</v>
      </c>
      <c r="S308" s="71">
        <v>1.7916195550581959</v>
      </c>
      <c r="T308" s="72"/>
      <c r="U308" s="71">
        <v>2947771</v>
      </c>
      <c r="V308" s="71">
        <v>548</v>
      </c>
      <c r="W308" s="71">
        <v>173</v>
      </c>
      <c r="X308" s="71">
        <v>5132</v>
      </c>
      <c r="Y308" s="71">
        <v>6961</v>
      </c>
      <c r="Z308" s="71">
        <v>7468</v>
      </c>
      <c r="AA308" s="71">
        <v>3879</v>
      </c>
      <c r="AB308" s="71">
        <v>16041</v>
      </c>
      <c r="AC308" s="71">
        <v>15837435</v>
      </c>
      <c r="AD308" s="71">
        <v>1.7916195550581959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18.488</v>
      </c>
      <c r="BK308" s="71">
        <v>0</v>
      </c>
      <c r="BL308" s="71">
        <v>5.1210000000000004</v>
      </c>
      <c r="BM308" s="71">
        <v>0</v>
      </c>
      <c r="BN308" s="72"/>
      <c r="BO308" s="71">
        <v>0</v>
      </c>
      <c r="BP308" s="71">
        <v>0</v>
      </c>
      <c r="BQ308" s="71">
        <v>1</v>
      </c>
      <c r="BR308" s="71">
        <v>0</v>
      </c>
      <c r="BS308" s="71">
        <v>1</v>
      </c>
      <c r="BT308" s="71">
        <v>0</v>
      </c>
      <c r="BU308"/>
      <c r="BV308" s="70">
        <v>23.609000000000002</v>
      </c>
      <c r="BW308" s="70">
        <v>0</v>
      </c>
      <c r="BX308" s="70">
        <v>0</v>
      </c>
      <c r="BY308" s="70">
        <v>0</v>
      </c>
      <c r="BZ308" s="70">
        <v>0</v>
      </c>
      <c r="CA308" s="70">
        <v>0</v>
      </c>
      <c r="CB308" s="70">
        <v>0</v>
      </c>
      <c r="CC308" s="70">
        <v>0</v>
      </c>
      <c r="CD308" s="70">
        <v>0</v>
      </c>
    </row>
    <row r="309" spans="1:82">
      <c r="A309" s="70" t="s">
        <v>2090</v>
      </c>
      <c r="B309" s="70">
        <v>75</v>
      </c>
      <c r="C309" s="70">
        <v>7</v>
      </c>
      <c r="D309" s="70">
        <v>5</v>
      </c>
      <c r="E309" s="70">
        <v>2010</v>
      </c>
      <c r="F309" s="70" t="s">
        <v>177</v>
      </c>
      <c r="G309" s="70" t="s">
        <v>2083</v>
      </c>
      <c r="H309" s="70" t="s">
        <v>2084</v>
      </c>
      <c r="I309" s="148"/>
      <c r="J309" s="71">
        <v>38.817045627344882</v>
      </c>
      <c r="K309" s="71">
        <v>0.97849640327593168</v>
      </c>
      <c r="L309" s="71">
        <v>5.9391620424456866</v>
      </c>
      <c r="M309" s="71">
        <v>22.867045313575829</v>
      </c>
      <c r="N309" s="71">
        <v>20.770365249199919</v>
      </c>
      <c r="O309" s="71">
        <v>14.94860448230701</v>
      </c>
      <c r="P309" s="71">
        <v>19.36881537601419</v>
      </c>
      <c r="Q309" s="71">
        <v>0.95973469182138704</v>
      </c>
      <c r="R309" s="71">
        <v>90.341691345782223</v>
      </c>
      <c r="S309" s="71">
        <v>1.643512923142749</v>
      </c>
      <c r="T309" s="72"/>
      <c r="U309" s="71">
        <v>2851620</v>
      </c>
      <c r="V309" s="71">
        <v>548</v>
      </c>
      <c r="W309" s="71">
        <v>173</v>
      </c>
      <c r="X309" s="71">
        <v>5132</v>
      </c>
      <c r="Y309" s="71">
        <v>6963</v>
      </c>
      <c r="Z309" s="71">
        <v>7592</v>
      </c>
      <c r="AA309" s="71">
        <v>3801</v>
      </c>
      <c r="AB309" s="71">
        <v>15775</v>
      </c>
      <c r="AC309" s="71">
        <v>15776240</v>
      </c>
      <c r="AD309" s="71">
        <v>1.643512923142749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18.2</v>
      </c>
      <c r="BK309" s="71">
        <v>0</v>
      </c>
      <c r="BL309" s="71">
        <v>4.8259999999999996</v>
      </c>
      <c r="BM309" s="71">
        <v>0</v>
      </c>
      <c r="BN309" s="72"/>
      <c r="BO309" s="71">
        <v>0</v>
      </c>
      <c r="BP309" s="71">
        <v>0</v>
      </c>
      <c r="BQ309" s="71">
        <v>1</v>
      </c>
      <c r="BR309" s="71">
        <v>0</v>
      </c>
      <c r="BS309" s="71">
        <v>1</v>
      </c>
      <c r="BT309" s="71">
        <v>0</v>
      </c>
      <c r="BU309"/>
      <c r="BV309" s="70">
        <v>23.026</v>
      </c>
      <c r="BW309" s="70">
        <v>0</v>
      </c>
      <c r="BX309" s="70">
        <v>0</v>
      </c>
      <c r="BY309" s="70">
        <v>0</v>
      </c>
      <c r="BZ309" s="70">
        <v>0</v>
      </c>
      <c r="CA309" s="70">
        <v>0</v>
      </c>
      <c r="CB309" s="70">
        <v>0</v>
      </c>
      <c r="CC309" s="70">
        <v>0</v>
      </c>
      <c r="CD309" s="70">
        <v>0</v>
      </c>
    </row>
    <row r="310" spans="1:82">
      <c r="A310" s="70" t="s">
        <v>2091</v>
      </c>
      <c r="B310" s="70">
        <v>76</v>
      </c>
      <c r="C310" s="70">
        <v>8</v>
      </c>
      <c r="D310" s="70">
        <v>5</v>
      </c>
      <c r="E310" s="70">
        <v>2011</v>
      </c>
      <c r="F310" s="70" t="s">
        <v>178</v>
      </c>
      <c r="G310" s="70" t="s">
        <v>2083</v>
      </c>
      <c r="H310" s="70" t="s">
        <v>2084</v>
      </c>
      <c r="I310" s="148"/>
      <c r="J310" s="71">
        <v>34.671731921924888</v>
      </c>
      <c r="K310" s="71">
        <v>1.5593729268856329</v>
      </c>
      <c r="L310" s="71">
        <v>7.7235345149134869</v>
      </c>
      <c r="M310" s="71">
        <v>30.262096293643911</v>
      </c>
      <c r="N310" s="71">
        <v>28.348023973535209</v>
      </c>
      <c r="O310" s="71">
        <v>14.719399291650589</v>
      </c>
      <c r="P310" s="71">
        <v>18.571561891439035</v>
      </c>
      <c r="Q310" s="71">
        <v>1.09174423933931</v>
      </c>
      <c r="R310" s="71">
        <v>89.483906148644081</v>
      </c>
      <c r="S310" s="71">
        <v>1.5668905328823231</v>
      </c>
      <c r="T310" s="72"/>
      <c r="U310" s="71">
        <v>2340425</v>
      </c>
      <c r="V310" s="71">
        <v>548</v>
      </c>
      <c r="W310" s="71">
        <v>173</v>
      </c>
      <c r="X310" s="71">
        <v>5132</v>
      </c>
      <c r="Y310" s="71">
        <v>6935</v>
      </c>
      <c r="Z310" s="71">
        <v>7638</v>
      </c>
      <c r="AA310" s="71">
        <v>3753</v>
      </c>
      <c r="AB310" s="71">
        <v>15557</v>
      </c>
      <c r="AC310" s="71">
        <v>15600602</v>
      </c>
      <c r="AD310" s="71">
        <v>1.5668905328823231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18.100000000000001</v>
      </c>
      <c r="BK310" s="71">
        <v>0</v>
      </c>
      <c r="BL310" s="71">
        <v>5.234</v>
      </c>
      <c r="BM310" s="71">
        <v>0</v>
      </c>
      <c r="BN310" s="72"/>
      <c r="BO310" s="71">
        <v>0</v>
      </c>
      <c r="BP310" s="71">
        <v>0</v>
      </c>
      <c r="BQ310" s="71">
        <v>1</v>
      </c>
      <c r="BR310" s="71">
        <v>0</v>
      </c>
      <c r="BS310" s="71">
        <v>1</v>
      </c>
      <c r="BT310" s="71">
        <v>0</v>
      </c>
      <c r="BU310"/>
      <c r="BV310" s="70">
        <v>23.334</v>
      </c>
      <c r="BW310" s="70">
        <v>0</v>
      </c>
      <c r="BX310" s="70">
        <v>0</v>
      </c>
      <c r="BY310" s="70">
        <v>0</v>
      </c>
      <c r="BZ310" s="70">
        <v>0</v>
      </c>
      <c r="CA310" s="70">
        <v>0</v>
      </c>
      <c r="CB310" s="70">
        <v>0</v>
      </c>
      <c r="CC310" s="70">
        <v>0</v>
      </c>
      <c r="CD310" s="70">
        <v>0</v>
      </c>
    </row>
    <row r="311" spans="1:82">
      <c r="A311" s="70" t="s">
        <v>2092</v>
      </c>
      <c r="B311" s="70">
        <v>77</v>
      </c>
      <c r="C311" s="70">
        <v>9</v>
      </c>
      <c r="D311" s="70">
        <v>5</v>
      </c>
      <c r="E311" s="70">
        <v>2012</v>
      </c>
      <c r="F311" s="70" t="s">
        <v>179</v>
      </c>
      <c r="G311" s="1064" t="s">
        <v>2083</v>
      </c>
      <c r="H311" s="70" t="s">
        <v>2084</v>
      </c>
      <c r="I311" s="148"/>
      <c r="J311" s="71">
        <v>40.202674719697619</v>
      </c>
      <c r="K311" s="71">
        <v>1.5637948024175501</v>
      </c>
      <c r="L311" s="71">
        <v>8.1071755750208503</v>
      </c>
      <c r="M311" s="71">
        <v>33.118168511423583</v>
      </c>
      <c r="N311" s="71">
        <v>36.40809783830715</v>
      </c>
      <c r="O311" s="71">
        <v>14.725935687967567</v>
      </c>
      <c r="P311" s="71">
        <v>18.508020064238959</v>
      </c>
      <c r="Q311" s="71">
        <v>1.1693840101996</v>
      </c>
      <c r="R311" s="71">
        <v>90.66919186377541</v>
      </c>
      <c r="S311" s="71">
        <v>1.9410473200496809</v>
      </c>
      <c r="T311" s="72"/>
      <c r="U311" s="71">
        <v>2761949</v>
      </c>
      <c r="V311" s="71">
        <v>548</v>
      </c>
      <c r="W311" s="71">
        <v>173</v>
      </c>
      <c r="X311" s="71">
        <v>5132</v>
      </c>
      <c r="Y311" s="71">
        <v>6923</v>
      </c>
      <c r="Z311" s="71">
        <v>7702</v>
      </c>
      <c r="AA311" s="71">
        <v>3719</v>
      </c>
      <c r="AB311" s="71">
        <v>15337</v>
      </c>
      <c r="AC311" s="71">
        <v>15397824</v>
      </c>
      <c r="AD311" s="71">
        <v>1.9410473200496809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15.214</v>
      </c>
      <c r="BK311" s="71">
        <v>0</v>
      </c>
      <c r="BL311" s="71">
        <v>4.4649999999999999</v>
      </c>
      <c r="BM311" s="71">
        <v>0</v>
      </c>
      <c r="BN311" s="72"/>
      <c r="BO311" s="71">
        <v>0</v>
      </c>
      <c r="BP311" s="71">
        <v>0</v>
      </c>
      <c r="BQ311" s="71">
        <v>1</v>
      </c>
      <c r="BR311" s="71">
        <v>0</v>
      </c>
      <c r="BS311" s="71">
        <v>1</v>
      </c>
      <c r="BT311" s="71">
        <v>0</v>
      </c>
      <c r="BU311"/>
      <c r="BV311" s="70">
        <v>19.678999999999998</v>
      </c>
      <c r="BW311" s="70">
        <v>0</v>
      </c>
      <c r="BX311" s="70">
        <v>0</v>
      </c>
      <c r="BY311" s="70">
        <v>0</v>
      </c>
      <c r="BZ311" s="70">
        <v>0</v>
      </c>
      <c r="CA311" s="70">
        <v>0</v>
      </c>
      <c r="CB311" s="70">
        <v>0</v>
      </c>
      <c r="CC311" s="70">
        <v>0</v>
      </c>
      <c r="CD311" s="70">
        <v>0</v>
      </c>
    </row>
    <row r="312" spans="1:82">
      <c r="A312" s="70" t="s">
        <v>2093</v>
      </c>
      <c r="B312" s="70">
        <v>78</v>
      </c>
      <c r="C312" s="70">
        <v>10</v>
      </c>
      <c r="D312" s="70">
        <v>5</v>
      </c>
      <c r="E312" s="70">
        <v>2013</v>
      </c>
      <c r="F312" s="70" t="s">
        <v>180</v>
      </c>
      <c r="G312" s="1064" t="s">
        <v>2083</v>
      </c>
      <c r="H312" s="70" t="s">
        <v>2084</v>
      </c>
      <c r="I312" s="148"/>
      <c r="J312" s="71">
        <v>51.68592639285103</v>
      </c>
      <c r="K312" s="71">
        <v>1.2772143401474501</v>
      </c>
      <c r="L312" s="71">
        <v>7.2339258348965911</v>
      </c>
      <c r="M312" s="71">
        <v>33.131735229104827</v>
      </c>
      <c r="N312" s="71">
        <v>39.441697407982467</v>
      </c>
      <c r="O312" s="71">
        <v>14.279575228326635</v>
      </c>
      <c r="P312" s="71">
        <v>18.43289286438425</v>
      </c>
      <c r="Q312" s="71">
        <v>1.1760264504110101</v>
      </c>
      <c r="R312" s="71">
        <v>88.099659550090237</v>
      </c>
      <c r="S312" s="71">
        <v>2.7566723891873739</v>
      </c>
      <c r="T312" s="72"/>
      <c r="U312" s="71">
        <v>2731988</v>
      </c>
      <c r="V312" s="71">
        <v>548</v>
      </c>
      <c r="W312" s="71">
        <v>173</v>
      </c>
      <c r="X312" s="71">
        <v>5132</v>
      </c>
      <c r="Y312" s="71">
        <v>6933</v>
      </c>
      <c r="Z312" s="71">
        <v>7802</v>
      </c>
      <c r="AA312" s="71">
        <v>3690</v>
      </c>
      <c r="AB312" s="71">
        <v>15203</v>
      </c>
      <c r="AC312" s="71">
        <v>14604440</v>
      </c>
      <c r="AD312" s="71">
        <v>2.7566723891873739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15.724</v>
      </c>
      <c r="BK312" s="71">
        <v>0</v>
      </c>
      <c r="BL312" s="71">
        <v>4.3330000000000002</v>
      </c>
      <c r="BM312" s="71">
        <v>0</v>
      </c>
      <c r="BN312" s="72"/>
      <c r="BO312" s="71">
        <v>0</v>
      </c>
      <c r="BP312" s="71">
        <v>0</v>
      </c>
      <c r="BQ312" s="71">
        <v>1</v>
      </c>
      <c r="BR312" s="71">
        <v>0</v>
      </c>
      <c r="BS312" s="71">
        <v>1</v>
      </c>
      <c r="BT312" s="71">
        <v>0</v>
      </c>
      <c r="BU312"/>
      <c r="BV312" s="70">
        <v>20.056999999999999</v>
      </c>
      <c r="BW312" s="70">
        <v>0</v>
      </c>
      <c r="BX312" s="70">
        <v>0</v>
      </c>
      <c r="BY312" s="70">
        <v>0</v>
      </c>
      <c r="BZ312" s="70">
        <v>0</v>
      </c>
      <c r="CA312" s="70">
        <v>0</v>
      </c>
      <c r="CB312" s="70">
        <v>0</v>
      </c>
      <c r="CC312" s="70">
        <v>0</v>
      </c>
      <c r="CD312" s="70">
        <v>0</v>
      </c>
    </row>
    <row r="313" spans="1:82">
      <c r="A313" s="70" t="s">
        <v>2094</v>
      </c>
      <c r="B313" s="70">
        <v>79</v>
      </c>
      <c r="C313" s="70">
        <v>11</v>
      </c>
      <c r="D313" s="70">
        <v>5</v>
      </c>
      <c r="E313" s="70">
        <v>2014</v>
      </c>
      <c r="F313" s="70" t="s">
        <v>181</v>
      </c>
      <c r="G313" s="70" t="s">
        <v>2083</v>
      </c>
      <c r="H313" s="70" t="s">
        <v>2084</v>
      </c>
      <c r="I313" s="148"/>
      <c r="J313" s="71">
        <v>50.782440614737759</v>
      </c>
      <c r="K313" s="71">
        <v>1.2628006698143679</v>
      </c>
      <c r="L313" s="71">
        <v>8.2537990662998997</v>
      </c>
      <c r="M313" s="71">
        <v>29.6489887517893</v>
      </c>
      <c r="N313" s="71">
        <v>33.34894753092837</v>
      </c>
      <c r="O313" s="71">
        <v>13.604904195262652</v>
      </c>
      <c r="P313" s="71">
        <v>18.242488469914548</v>
      </c>
      <c r="Q313" s="71">
        <v>1.11318697887824</v>
      </c>
      <c r="R313" s="71">
        <v>83.194302454618438</v>
      </c>
      <c r="S313" s="71">
        <v>2.2811334103013121</v>
      </c>
      <c r="T313" s="72"/>
      <c r="U313" s="71">
        <v>2967642</v>
      </c>
      <c r="V313" s="71">
        <v>475</v>
      </c>
      <c r="W313" s="71">
        <v>166</v>
      </c>
      <c r="X313" s="71">
        <v>5037</v>
      </c>
      <c r="Y313" s="71">
        <v>6919</v>
      </c>
      <c r="Z313" s="71">
        <v>7829</v>
      </c>
      <c r="AA313" s="71">
        <v>3633</v>
      </c>
      <c r="AB313" s="71">
        <v>14999</v>
      </c>
      <c r="AC313" s="71">
        <v>13834635</v>
      </c>
      <c r="AD313" s="71">
        <v>2.2811334103013121</v>
      </c>
      <c r="AE313" s="72"/>
      <c r="AF313" s="71"/>
      <c r="AG313" s="71"/>
      <c r="AH313" s="71"/>
      <c r="AI313" s="71"/>
      <c r="AJ313" s="71"/>
      <c r="AK313" s="71"/>
      <c r="AL313" s="71"/>
      <c r="AM313" s="71"/>
      <c r="AN313" s="71"/>
      <c r="AO313" s="71"/>
      <c r="AP313" s="71"/>
      <c r="AQ313" s="72"/>
      <c r="AR313" s="71">
        <v>70</v>
      </c>
      <c r="AS313" s="71">
        <v>46</v>
      </c>
      <c r="AT313" s="71">
        <v>0</v>
      </c>
      <c r="AU313" s="71">
        <v>0</v>
      </c>
      <c r="AV313" s="71">
        <v>0</v>
      </c>
      <c r="AW313" s="71">
        <v>0</v>
      </c>
      <c r="AX313" s="71"/>
      <c r="AY313" s="72"/>
      <c r="AZ313" s="71">
        <v>325.60000000000002</v>
      </c>
      <c r="BA313" s="71">
        <v>2416.9</v>
      </c>
      <c r="BB313" s="71">
        <v>0</v>
      </c>
      <c r="BC313" s="71">
        <v>0</v>
      </c>
      <c r="BD313" s="71">
        <v>0</v>
      </c>
      <c r="BE313" s="71">
        <v>0</v>
      </c>
      <c r="BF313" s="71"/>
      <c r="BG313" s="72"/>
      <c r="BH313" s="71">
        <v>0</v>
      </c>
      <c r="BI313" s="71">
        <v>0</v>
      </c>
      <c r="BJ313" s="71">
        <v>15.59</v>
      </c>
      <c r="BK313" s="71">
        <v>0</v>
      </c>
      <c r="BL313" s="71">
        <v>4.1950000000000003</v>
      </c>
      <c r="BM313" s="71">
        <v>0</v>
      </c>
      <c r="BN313" s="72"/>
      <c r="BO313" s="71">
        <v>0</v>
      </c>
      <c r="BP313" s="71">
        <v>0</v>
      </c>
      <c r="BQ313" s="71">
        <v>1</v>
      </c>
      <c r="BR313" s="71">
        <v>0</v>
      </c>
      <c r="BS313" s="71">
        <v>1</v>
      </c>
      <c r="BT313" s="71">
        <v>0</v>
      </c>
      <c r="BU313"/>
      <c r="BV313" s="70">
        <v>19.785</v>
      </c>
      <c r="BW313" s="70">
        <v>0</v>
      </c>
      <c r="BX313" s="70">
        <v>0</v>
      </c>
      <c r="BY313" s="70">
        <v>0</v>
      </c>
      <c r="BZ313" s="70">
        <v>0</v>
      </c>
      <c r="CA313" s="70">
        <v>0</v>
      </c>
      <c r="CB313" s="70">
        <v>0</v>
      </c>
      <c r="CC313" s="70">
        <v>0</v>
      </c>
      <c r="CD313" s="70">
        <v>0</v>
      </c>
    </row>
    <row r="314" spans="1:82">
      <c r="A314" s="70" t="s">
        <v>2095</v>
      </c>
      <c r="B314" s="70">
        <v>80</v>
      </c>
      <c r="C314" s="70">
        <v>12</v>
      </c>
      <c r="D314" s="70">
        <v>5</v>
      </c>
      <c r="E314" s="70">
        <v>2015</v>
      </c>
      <c r="F314" s="70" t="s">
        <v>182</v>
      </c>
      <c r="G314" s="70" t="s">
        <v>2083</v>
      </c>
      <c r="H314" s="70" t="s">
        <v>2084</v>
      </c>
      <c r="I314" s="148"/>
      <c r="J314" s="71">
        <v>56.154889986222628</v>
      </c>
      <c r="K314" s="71">
        <v>1.208891723640841</v>
      </c>
      <c r="L314" s="71">
        <v>9.7395124688853087</v>
      </c>
      <c r="M314" s="71">
        <v>30.951374031608701</v>
      </c>
      <c r="N314" s="71">
        <v>27.976904242399861</v>
      </c>
      <c r="O314" s="71">
        <v>13.621521208617301</v>
      </c>
      <c r="P314" s="71">
        <v>18.005636291727637</v>
      </c>
      <c r="Q314" s="71">
        <v>1.0696131329490199</v>
      </c>
      <c r="R314" s="71">
        <v>78.982759580009073</v>
      </c>
      <c r="S314" s="71">
        <v>2.1133783950893381</v>
      </c>
      <c r="T314" s="72"/>
      <c r="U314" s="71">
        <v>3545250</v>
      </c>
      <c r="V314" s="71">
        <v>475</v>
      </c>
      <c r="W314" s="71">
        <v>166</v>
      </c>
      <c r="X314" s="71">
        <v>5037</v>
      </c>
      <c r="Y314" s="71">
        <v>6876</v>
      </c>
      <c r="Z314" s="71">
        <v>7914</v>
      </c>
      <c r="AA314" s="71">
        <v>3583</v>
      </c>
      <c r="AB314" s="71">
        <v>14722</v>
      </c>
      <c r="AC314" s="71">
        <v>13500814</v>
      </c>
      <c r="AD314" s="71">
        <v>2.1133783950893381</v>
      </c>
      <c r="AE314" s="72"/>
      <c r="AF314" s="71">
        <v>34959873.594818413</v>
      </c>
      <c r="AG314" s="71">
        <v>837970.70653399883</v>
      </c>
      <c r="AH314" s="71">
        <v>1952791.744882996</v>
      </c>
      <c r="AI314" s="71">
        <v>30746411.897687871</v>
      </c>
      <c r="AJ314" s="71">
        <v>38207635.800686732</v>
      </c>
      <c r="AK314" s="71">
        <v>0</v>
      </c>
      <c r="AL314" s="71">
        <v>0</v>
      </c>
      <c r="AM314" s="71">
        <v>2017588.3435327059</v>
      </c>
      <c r="AN314" s="71">
        <v>0</v>
      </c>
      <c r="AO314" s="71">
        <v>0</v>
      </c>
      <c r="AP314" s="71">
        <v>108722272.08814272</v>
      </c>
      <c r="AQ314" s="72"/>
      <c r="AR314" s="71">
        <v>86</v>
      </c>
      <c r="AS314" s="71">
        <v>72</v>
      </c>
      <c r="AT314" s="71">
        <v>0</v>
      </c>
      <c r="AU314" s="71">
        <v>0</v>
      </c>
      <c r="AV314" s="71">
        <v>0</v>
      </c>
      <c r="AW314" s="71">
        <v>0</v>
      </c>
      <c r="AX314" s="71"/>
      <c r="AY314" s="72"/>
      <c r="AZ314" s="71">
        <v>406.9</v>
      </c>
      <c r="BA314" s="71">
        <v>3236.8</v>
      </c>
      <c r="BB314" s="71">
        <v>0</v>
      </c>
      <c r="BC314" s="71">
        <v>0</v>
      </c>
      <c r="BD314" s="71">
        <v>0</v>
      </c>
      <c r="BE314" s="71">
        <v>0</v>
      </c>
      <c r="BF314" s="71"/>
      <c r="BG314" s="72"/>
      <c r="BH314" s="71">
        <v>0</v>
      </c>
      <c r="BI314" s="71">
        <v>0</v>
      </c>
      <c r="BJ314" s="71">
        <v>16.516999999999999</v>
      </c>
      <c r="BK314" s="71">
        <v>0</v>
      </c>
      <c r="BL314" s="71">
        <v>4.0490000000000004</v>
      </c>
      <c r="BM314" s="71">
        <v>0</v>
      </c>
      <c r="BN314" s="72"/>
      <c r="BO314" s="71">
        <v>0</v>
      </c>
      <c r="BP314" s="71">
        <v>0</v>
      </c>
      <c r="BQ314" s="71">
        <v>1</v>
      </c>
      <c r="BR314" s="71">
        <v>0</v>
      </c>
      <c r="BS314" s="71">
        <v>1</v>
      </c>
      <c r="BT314" s="71">
        <v>0</v>
      </c>
      <c r="BU314"/>
      <c r="BV314" s="70">
        <v>20.565999999999999</v>
      </c>
      <c r="BW314" s="70">
        <v>0</v>
      </c>
      <c r="BX314" s="70">
        <v>0</v>
      </c>
      <c r="BY314" s="70">
        <v>0</v>
      </c>
      <c r="BZ314" s="70">
        <v>0</v>
      </c>
      <c r="CA314" s="70">
        <v>0</v>
      </c>
      <c r="CB314" s="70">
        <v>0</v>
      </c>
      <c r="CC314" s="70">
        <v>0</v>
      </c>
      <c r="CD314" s="70">
        <v>0</v>
      </c>
    </row>
    <row r="315" spans="1:82">
      <c r="A315" s="70" t="s">
        <v>2096</v>
      </c>
      <c r="B315" s="70">
        <v>81</v>
      </c>
      <c r="C315" s="70">
        <v>13</v>
      </c>
      <c r="D315" s="70">
        <v>5</v>
      </c>
      <c r="E315" s="70">
        <v>2016</v>
      </c>
      <c r="F315" s="70" t="s">
        <v>155</v>
      </c>
      <c r="G315" s="70" t="s">
        <v>2083</v>
      </c>
      <c r="H315" s="70" t="s">
        <v>2084</v>
      </c>
      <c r="I315" s="148"/>
      <c r="J315" s="71">
        <v>50.366428405941186</v>
      </c>
      <c r="K315" s="71">
        <v>1.1217862753754031</v>
      </c>
      <c r="L315" s="71">
        <v>10.578513901358164</v>
      </c>
      <c r="M315" s="71">
        <v>23.198780790138883</v>
      </c>
      <c r="N315" s="71">
        <v>24.097688468799056</v>
      </c>
      <c r="O315" s="71">
        <v>13.507117273682082</v>
      </c>
      <c r="P315" s="71">
        <v>17.335919860728641</v>
      </c>
      <c r="Q315" s="71">
        <v>1.0244469319553433</v>
      </c>
      <c r="R315" s="71">
        <v>80.251615089418209</v>
      </c>
      <c r="S315" s="71">
        <v>3.5544727878679367</v>
      </c>
      <c r="T315" s="72"/>
      <c r="U315" s="71">
        <v>3416224</v>
      </c>
      <c r="V315" s="71">
        <v>475</v>
      </c>
      <c r="W315" s="71">
        <v>166</v>
      </c>
      <c r="X315" s="71">
        <v>5037</v>
      </c>
      <c r="Y315" s="71">
        <v>6842</v>
      </c>
      <c r="Z315" s="71">
        <v>7944</v>
      </c>
      <c r="AA315" s="71">
        <v>3568</v>
      </c>
      <c r="AB315" s="71">
        <v>14504</v>
      </c>
      <c r="AC315" s="71">
        <v>13706185.902100731</v>
      </c>
      <c r="AD315" s="71">
        <v>3.5544727878679372</v>
      </c>
      <c r="AE315" s="72"/>
      <c r="AF315" s="71">
        <v>33470492.290271651</v>
      </c>
      <c r="AG315" s="71">
        <v>821375.60299242171</v>
      </c>
      <c r="AH315" s="71">
        <v>1774467.3423751011</v>
      </c>
      <c r="AI315" s="71">
        <v>35190723.151973583</v>
      </c>
      <c r="AJ315" s="71">
        <v>38529031.549407423</v>
      </c>
      <c r="AK315" s="71">
        <v>0</v>
      </c>
      <c r="AL315" s="71">
        <v>0</v>
      </c>
      <c r="AM315" s="71">
        <v>1989256.6154778961</v>
      </c>
      <c r="AN315" s="71">
        <v>0</v>
      </c>
      <c r="AO315" s="71">
        <v>0</v>
      </c>
      <c r="AP315" s="71">
        <v>111775346.55249807</v>
      </c>
      <c r="AQ315" s="72"/>
      <c r="AR315" s="71">
        <v>93</v>
      </c>
      <c r="AS315" s="71">
        <v>93</v>
      </c>
      <c r="AT315" s="71">
        <v>0</v>
      </c>
      <c r="AU315" s="71">
        <v>0</v>
      </c>
      <c r="AV315" s="71">
        <v>0</v>
      </c>
      <c r="AW315" s="71">
        <v>0</v>
      </c>
      <c r="AX315" s="71"/>
      <c r="AY315" s="72"/>
      <c r="AZ315" s="71">
        <v>440.6</v>
      </c>
      <c r="BA315" s="71">
        <v>4310.3</v>
      </c>
      <c r="BB315" s="71">
        <v>0</v>
      </c>
      <c r="BC315" s="71">
        <v>0</v>
      </c>
      <c r="BD315" s="71">
        <v>0</v>
      </c>
      <c r="BE315" s="71">
        <v>0</v>
      </c>
      <c r="BF315" s="71"/>
      <c r="BG315" s="72"/>
      <c r="BH315" s="71">
        <v>0</v>
      </c>
      <c r="BI315" s="71">
        <v>0</v>
      </c>
      <c r="BJ315" s="71">
        <v>17.556000000000001</v>
      </c>
      <c r="BK315" s="71">
        <v>0</v>
      </c>
      <c r="BL315" s="71">
        <v>4.0860000000000003</v>
      </c>
      <c r="BM315" s="71">
        <v>0</v>
      </c>
      <c r="BN315" s="72"/>
      <c r="BO315" s="71">
        <v>0</v>
      </c>
      <c r="BP315" s="71">
        <v>0</v>
      </c>
      <c r="BQ315" s="71">
        <v>1</v>
      </c>
      <c r="BR315" s="71">
        <v>0</v>
      </c>
      <c r="BS315" s="71">
        <v>1</v>
      </c>
      <c r="BT315" s="71">
        <v>0</v>
      </c>
      <c r="BU315"/>
      <c r="BV315" s="70">
        <v>21.641999999999999</v>
      </c>
      <c r="BW315" s="70">
        <v>0</v>
      </c>
      <c r="BX315" s="70">
        <v>0</v>
      </c>
      <c r="BY315" s="70">
        <v>0</v>
      </c>
      <c r="BZ315" s="70">
        <v>0</v>
      </c>
      <c r="CA315" s="70">
        <v>0</v>
      </c>
      <c r="CB315" s="70">
        <v>0</v>
      </c>
      <c r="CC315" s="70">
        <v>0</v>
      </c>
      <c r="CD315" s="70">
        <v>0</v>
      </c>
    </row>
    <row r="316" spans="1:82">
      <c r="A316" s="70" t="s">
        <v>2097</v>
      </c>
      <c r="B316" s="70">
        <v>82</v>
      </c>
      <c r="C316" s="70">
        <v>14</v>
      </c>
      <c r="D316" s="70">
        <v>5</v>
      </c>
      <c r="E316" s="70">
        <v>2017</v>
      </c>
      <c r="F316" s="70" t="s">
        <v>156</v>
      </c>
      <c r="G316" s="70" t="s">
        <v>2083</v>
      </c>
      <c r="H316" s="70" t="s">
        <v>2084</v>
      </c>
      <c r="I316" s="148"/>
      <c r="J316" s="71">
        <v>50.382753114061245</v>
      </c>
      <c r="K316" s="71">
        <v>1.0998959202528606</v>
      </c>
      <c r="L316" s="71">
        <v>9.9928703160210208</v>
      </c>
      <c r="M316" s="71">
        <v>19.682554998699711</v>
      </c>
      <c r="N316" s="71">
        <v>25.239612398186956</v>
      </c>
      <c r="O316" s="71">
        <v>13.273332927840515</v>
      </c>
      <c r="P316" s="71">
        <v>17.028157308554789</v>
      </c>
      <c r="Q316" s="71">
        <v>0.97078688810987102</v>
      </c>
      <c r="R316" s="71">
        <v>79.576699190387416</v>
      </c>
      <c r="S316" s="71">
        <v>1.3082547942396667</v>
      </c>
      <c r="T316" s="72"/>
      <c r="U316" s="71">
        <v>3555652</v>
      </c>
      <c r="V316" s="71">
        <v>475</v>
      </c>
      <c r="W316" s="71">
        <v>166</v>
      </c>
      <c r="X316" s="71">
        <v>5037</v>
      </c>
      <c r="Y316" s="71">
        <v>6786</v>
      </c>
      <c r="Z316" s="71">
        <v>7936</v>
      </c>
      <c r="AA316" s="71">
        <v>3527</v>
      </c>
      <c r="AB316" s="71">
        <v>14213</v>
      </c>
      <c r="AC316" s="71">
        <v>13860589</v>
      </c>
      <c r="AD316" s="71">
        <v>1.308254794239667</v>
      </c>
      <c r="AE316" s="72"/>
      <c r="AF316" s="71">
        <v>34248740.64798715</v>
      </c>
      <c r="AG316" s="71">
        <v>814692.55097551201</v>
      </c>
      <c r="AH316" s="71">
        <v>2240687.3322559218</v>
      </c>
      <c r="AI316" s="71">
        <v>29266058.42971494</v>
      </c>
      <c r="AJ316" s="71">
        <v>38973462.133852087</v>
      </c>
      <c r="AK316" s="71">
        <v>0</v>
      </c>
      <c r="AL316" s="71">
        <v>0</v>
      </c>
      <c r="AM316" s="71">
        <v>1952395.496359373</v>
      </c>
      <c r="AN316" s="71">
        <v>0</v>
      </c>
      <c r="AO316" s="71">
        <v>0</v>
      </c>
      <c r="AP316" s="71">
        <v>107496036.59114498</v>
      </c>
      <c r="AQ316" s="72"/>
      <c r="AR316" s="71">
        <v>101</v>
      </c>
      <c r="AS316" s="71">
        <v>104</v>
      </c>
      <c r="AT316" s="71">
        <v>0</v>
      </c>
      <c r="AU316" s="71">
        <v>0</v>
      </c>
      <c r="AV316" s="71">
        <v>0</v>
      </c>
      <c r="AW316" s="71">
        <v>0</v>
      </c>
      <c r="AX316" s="71"/>
      <c r="AY316" s="72"/>
      <c r="AZ316" s="71">
        <v>478.3</v>
      </c>
      <c r="BA316" s="71">
        <v>5811.6</v>
      </c>
      <c r="BB316" s="71">
        <v>0</v>
      </c>
      <c r="BC316" s="71">
        <v>0</v>
      </c>
      <c r="BD316" s="71">
        <v>0</v>
      </c>
      <c r="BE316" s="71">
        <v>0</v>
      </c>
      <c r="BF316" s="71"/>
      <c r="BG316" s="72"/>
      <c r="BH316" s="71">
        <v>0</v>
      </c>
      <c r="BI316" s="71">
        <v>0</v>
      </c>
      <c r="BJ316" s="71">
        <v>18.190000000000001</v>
      </c>
      <c r="BK316" s="71">
        <v>0</v>
      </c>
      <c r="BL316" s="71">
        <v>4.0069999999999997</v>
      </c>
      <c r="BM316" s="71">
        <v>0</v>
      </c>
      <c r="BN316" s="72"/>
      <c r="BO316" s="71">
        <v>0</v>
      </c>
      <c r="BP316" s="71">
        <v>0</v>
      </c>
      <c r="BQ316" s="71">
        <v>1</v>
      </c>
      <c r="BR316" s="71">
        <v>0</v>
      </c>
      <c r="BS316" s="71">
        <v>1</v>
      </c>
      <c r="BT316" s="71">
        <v>0</v>
      </c>
      <c r="BU316"/>
      <c r="BV316" s="70">
        <v>22.196999999999999</v>
      </c>
      <c r="BW316" s="70">
        <v>0</v>
      </c>
      <c r="BX316" s="70">
        <v>0</v>
      </c>
      <c r="BY316" s="70">
        <v>0</v>
      </c>
      <c r="BZ316" s="70">
        <v>0</v>
      </c>
      <c r="CA316" s="70">
        <v>0</v>
      </c>
      <c r="CB316" s="70">
        <v>0</v>
      </c>
      <c r="CC316" s="70">
        <v>0</v>
      </c>
      <c r="CD316" s="70">
        <v>0</v>
      </c>
    </row>
    <row r="317" spans="1:82">
      <c r="A317" s="70" t="s">
        <v>2098</v>
      </c>
      <c r="B317" s="70">
        <v>83</v>
      </c>
      <c r="C317" s="70">
        <v>15</v>
      </c>
      <c r="D317" s="70">
        <v>5</v>
      </c>
      <c r="E317" s="70">
        <v>2018</v>
      </c>
      <c r="F317" s="70" t="s">
        <v>183</v>
      </c>
      <c r="G317" s="70" t="s">
        <v>2083</v>
      </c>
      <c r="H317" s="70" t="s">
        <v>2084</v>
      </c>
      <c r="I317" s="148"/>
      <c r="J317" s="71">
        <v>48.373237628695023</v>
      </c>
      <c r="K317" s="71">
        <v>1.0354497403669063</v>
      </c>
      <c r="L317" s="71">
        <v>9.3236940155480319</v>
      </c>
      <c r="M317" s="71">
        <v>20.356581937103574</v>
      </c>
      <c r="N317" s="71">
        <v>22.432363895798606</v>
      </c>
      <c r="O317" s="71">
        <v>13.071548551466222</v>
      </c>
      <c r="P317" s="71">
        <v>16.53362279750349</v>
      </c>
      <c r="Q317" s="71">
        <v>0.88504995732110103</v>
      </c>
      <c r="R317" s="71">
        <v>80.162507289373067</v>
      </c>
      <c r="S317" s="71">
        <v>1.3785293145045476</v>
      </c>
      <c r="T317" s="72"/>
      <c r="U317" s="71">
        <v>3769237</v>
      </c>
      <c r="V317" s="71">
        <v>475</v>
      </c>
      <c r="W317" s="71">
        <v>166</v>
      </c>
      <c r="X317" s="71">
        <v>5037</v>
      </c>
      <c r="Y317" s="71">
        <v>6720</v>
      </c>
      <c r="Z317" s="71">
        <v>7965</v>
      </c>
      <c r="AA317" s="71">
        <v>3459</v>
      </c>
      <c r="AB317" s="71">
        <v>13964</v>
      </c>
      <c r="AC317" s="71">
        <v>13907903</v>
      </c>
      <c r="AD317" s="71">
        <v>1.3785293145045481</v>
      </c>
      <c r="AE317" s="72"/>
      <c r="AF317" s="71">
        <v>31652110.424764939</v>
      </c>
      <c r="AG317" s="71">
        <v>725771.49146274</v>
      </c>
      <c r="AH317" s="71">
        <v>2064172.385876663</v>
      </c>
      <c r="AI317" s="71">
        <v>30613555.89466121</v>
      </c>
      <c r="AJ317" s="71">
        <v>35407145.255817898</v>
      </c>
      <c r="AK317" s="71">
        <v>0</v>
      </c>
      <c r="AL317" s="71">
        <v>0</v>
      </c>
      <c r="AM317" s="71">
        <v>1922160.1099774649</v>
      </c>
      <c r="AN317" s="71">
        <v>0</v>
      </c>
      <c r="AO317" s="71">
        <v>0</v>
      </c>
      <c r="AP317" s="71">
        <v>102384915.56256092</v>
      </c>
      <c r="AQ317" s="72"/>
      <c r="AR317" s="71">
        <v>112</v>
      </c>
      <c r="AS317" s="71">
        <v>108</v>
      </c>
      <c r="AT317" s="71">
        <v>1</v>
      </c>
      <c r="AU317" s="71">
        <v>0</v>
      </c>
      <c r="AV317" s="71">
        <v>0</v>
      </c>
      <c r="AW317" s="71">
        <v>0</v>
      </c>
      <c r="AX317" s="71"/>
      <c r="AY317" s="72"/>
      <c r="AZ317" s="71">
        <v>539.29999999999995</v>
      </c>
      <c r="BA317" s="71">
        <v>5982</v>
      </c>
      <c r="BB317" s="71">
        <v>20</v>
      </c>
      <c r="BC317" s="71">
        <v>0</v>
      </c>
      <c r="BD317" s="71">
        <v>0</v>
      </c>
      <c r="BE317" s="71">
        <v>0</v>
      </c>
      <c r="BF317" s="71"/>
      <c r="BG317" s="72"/>
      <c r="BH317" s="71">
        <v>0</v>
      </c>
      <c r="BI317" s="71">
        <v>0</v>
      </c>
      <c r="BJ317" s="71">
        <v>18.227</v>
      </c>
      <c r="BK317" s="71">
        <v>0</v>
      </c>
      <c r="BL317" s="71">
        <v>3.7650000000000001</v>
      </c>
      <c r="BM317" s="71">
        <v>0</v>
      </c>
      <c r="BN317" s="72"/>
      <c r="BO317" s="71">
        <v>0</v>
      </c>
      <c r="BP317" s="71">
        <v>0</v>
      </c>
      <c r="BQ317" s="71">
        <v>1</v>
      </c>
      <c r="BR317" s="71">
        <v>0</v>
      </c>
      <c r="BS317" s="71">
        <v>1</v>
      </c>
      <c r="BT317" s="71">
        <v>0</v>
      </c>
      <c r="BU317"/>
      <c r="BV317" s="70">
        <v>21.992000000000001</v>
      </c>
      <c r="BW317" s="70">
        <v>0</v>
      </c>
      <c r="BX317" s="70">
        <v>0</v>
      </c>
      <c r="BY317" s="70">
        <v>0</v>
      </c>
      <c r="BZ317" s="70">
        <v>0</v>
      </c>
      <c r="CA317" s="70">
        <v>0</v>
      </c>
      <c r="CB317" s="70">
        <v>0</v>
      </c>
      <c r="CC317" s="70">
        <v>0</v>
      </c>
      <c r="CD317" s="70">
        <v>0</v>
      </c>
    </row>
    <row r="318" spans="1:82">
      <c r="A318" s="70" t="s">
        <v>2099</v>
      </c>
      <c r="B318" s="70">
        <v>84</v>
      </c>
      <c r="C318" s="70">
        <v>16</v>
      </c>
      <c r="D318" s="70">
        <v>5</v>
      </c>
      <c r="E318" s="70">
        <v>2019</v>
      </c>
      <c r="F318" s="70" t="s">
        <v>158</v>
      </c>
      <c r="G318" s="70" t="s">
        <v>2083</v>
      </c>
      <c r="H318" s="70" t="s">
        <v>2084</v>
      </c>
      <c r="I318" s="148"/>
      <c r="J318" s="71">
        <v>45.134752352193573</v>
      </c>
      <c r="K318" s="71">
        <v>0.87270500771232407</v>
      </c>
      <c r="L318" s="71">
        <v>9.1667155917490426</v>
      </c>
      <c r="M318" s="71">
        <v>15.860976537523534</v>
      </c>
      <c r="N318" s="71">
        <v>16.706347585251272</v>
      </c>
      <c r="O318" s="71">
        <v>12.743044779885292</v>
      </c>
      <c r="P318" s="71">
        <v>16.167086284208757</v>
      </c>
      <c r="Q318" s="71">
        <v>0.84789841653420805</v>
      </c>
      <c r="R318" s="71">
        <v>80.073792133356619</v>
      </c>
      <c r="S318" s="71">
        <v>2.8493852790805554</v>
      </c>
      <c r="T318" s="72"/>
      <c r="U318" s="71">
        <v>3961861</v>
      </c>
      <c r="V318" s="71">
        <v>475</v>
      </c>
      <c r="W318" s="71">
        <v>166</v>
      </c>
      <c r="X318" s="71">
        <v>5037</v>
      </c>
      <c r="Y318" s="71">
        <v>6658</v>
      </c>
      <c r="Z318" s="71">
        <v>7978</v>
      </c>
      <c r="AA318" s="71">
        <v>3357</v>
      </c>
      <c r="AB318" s="71">
        <v>13740</v>
      </c>
      <c r="AC318" s="71">
        <v>14120054</v>
      </c>
      <c r="AD318" s="71">
        <v>2.8493852790805549</v>
      </c>
      <c r="AE318" s="72"/>
      <c r="AF318" s="71">
        <v>34244347.960789323</v>
      </c>
      <c r="AG318" s="71">
        <v>701408.21820699424</v>
      </c>
      <c r="AH318" s="71">
        <v>2288267.6575518921</v>
      </c>
      <c r="AI318" s="71">
        <v>29011636.15534823</v>
      </c>
      <c r="AJ318" s="71">
        <v>32343632.23005566</v>
      </c>
      <c r="AK318" s="71">
        <v>0</v>
      </c>
      <c r="AL318" s="71">
        <v>0</v>
      </c>
      <c r="AM318" s="71">
        <v>1871284.5653353787</v>
      </c>
      <c r="AN318" s="71">
        <v>0</v>
      </c>
      <c r="AO318" s="71">
        <v>0</v>
      </c>
      <c r="AP318" s="71">
        <v>100460576.78728747</v>
      </c>
      <c r="AQ318" s="72"/>
      <c r="AR318" s="71">
        <v>139</v>
      </c>
      <c r="AS318" s="71">
        <v>113</v>
      </c>
      <c r="AT318" s="71">
        <v>1</v>
      </c>
      <c r="AU318" s="71">
        <v>0</v>
      </c>
      <c r="AV318" s="71">
        <v>0</v>
      </c>
      <c r="AW318" s="71">
        <v>0</v>
      </c>
      <c r="AX318" s="71"/>
      <c r="AY318" s="72"/>
      <c r="AZ318" s="71">
        <v>676.8</v>
      </c>
      <c r="BA318" s="71">
        <v>6159.8999999999987</v>
      </c>
      <c r="BB318" s="71">
        <v>19.5</v>
      </c>
      <c r="BC318" s="71">
        <v>0</v>
      </c>
      <c r="BD318" s="71">
        <v>0</v>
      </c>
      <c r="BE318" s="71">
        <v>0</v>
      </c>
      <c r="BF318" s="71"/>
      <c r="BG318" s="72"/>
      <c r="BH318" s="71">
        <v>0</v>
      </c>
      <c r="BI318" s="71">
        <v>0</v>
      </c>
      <c r="BJ318" s="71">
        <v>16.78</v>
      </c>
      <c r="BK318" s="71">
        <v>0</v>
      </c>
      <c r="BL318" s="71">
        <v>3.3220000000000001</v>
      </c>
      <c r="BM318" s="71">
        <v>0</v>
      </c>
      <c r="BN318" s="72"/>
      <c r="BO318" s="71">
        <v>0</v>
      </c>
      <c r="BP318" s="71">
        <v>0</v>
      </c>
      <c r="BQ318" s="71">
        <v>1</v>
      </c>
      <c r="BR318" s="71">
        <v>0</v>
      </c>
      <c r="BS318" s="71">
        <v>1</v>
      </c>
      <c r="BT318" s="71">
        <v>0</v>
      </c>
      <c r="BU318"/>
      <c r="BV318" s="70">
        <v>20.102</v>
      </c>
      <c r="BW318" s="70">
        <v>0</v>
      </c>
      <c r="BX318" s="70">
        <v>0</v>
      </c>
      <c r="BY318" s="70">
        <v>0</v>
      </c>
      <c r="BZ318" s="70">
        <v>0</v>
      </c>
      <c r="CA318" s="70">
        <v>0</v>
      </c>
      <c r="CB318" s="70">
        <v>0</v>
      </c>
      <c r="CC318" s="70">
        <v>0</v>
      </c>
      <c r="CD318" s="70">
        <v>0</v>
      </c>
    </row>
    <row r="319" spans="1:82">
      <c r="A319" s="70" t="s">
        <v>2100</v>
      </c>
      <c r="B319" s="70">
        <v>85</v>
      </c>
      <c r="C319" s="70">
        <v>17</v>
      </c>
      <c r="D319" s="70">
        <v>5</v>
      </c>
      <c r="E319" s="70">
        <v>2020</v>
      </c>
      <c r="F319" s="70" t="s">
        <v>159</v>
      </c>
      <c r="G319" s="70" t="s">
        <v>2083</v>
      </c>
      <c r="H319" s="70" t="s">
        <v>2084</v>
      </c>
      <c r="I319" s="148"/>
      <c r="J319" s="71">
        <v>37.818952905211447</v>
      </c>
      <c r="K319" s="71">
        <v>0.93458334961477407</v>
      </c>
      <c r="L319" s="71">
        <v>7.8772191119632708</v>
      </c>
      <c r="M319" s="71">
        <v>17.779427399750936</v>
      </c>
      <c r="N319" s="71">
        <v>23.6457775989422</v>
      </c>
      <c r="O319" s="71">
        <v>11.038759541366504</v>
      </c>
      <c r="P319" s="71">
        <v>15.069971498000259</v>
      </c>
      <c r="Q319" s="71">
        <v>0.79679521601300296</v>
      </c>
      <c r="R319" s="71">
        <v>81.759062909286655</v>
      </c>
      <c r="S319" s="71">
        <v>1.797190528855209</v>
      </c>
      <c r="T319" s="72"/>
      <c r="U319" s="71">
        <v>3030234</v>
      </c>
      <c r="V319" s="71">
        <v>416</v>
      </c>
      <c r="W319" s="71">
        <v>142</v>
      </c>
      <c r="X319" s="71">
        <v>4383</v>
      </c>
      <c r="Y319" s="71">
        <v>6652</v>
      </c>
      <c r="Z319" s="71">
        <v>7888</v>
      </c>
      <c r="AA319" s="71">
        <v>3326</v>
      </c>
      <c r="AB319" s="71">
        <v>13514</v>
      </c>
      <c r="AC319" s="71">
        <v>14493410.000000002</v>
      </c>
      <c r="AD319" s="71">
        <v>1.797190528855209</v>
      </c>
      <c r="AE319" s="72"/>
      <c r="AF319" s="71">
        <v>26622772.204715651</v>
      </c>
      <c r="AG319" s="71">
        <v>624531.69295125781</v>
      </c>
      <c r="AH319" s="71">
        <v>2089023.9950641782</v>
      </c>
      <c r="AI319" s="71">
        <v>25074990.199050881</v>
      </c>
      <c r="AJ319" s="71">
        <v>35678328.210174903</v>
      </c>
      <c r="AK319" s="71"/>
      <c r="AL319" s="71"/>
      <c r="AM319" s="71">
        <v>1763727.1436715536</v>
      </c>
      <c r="AN319" s="71"/>
      <c r="AO319" s="71"/>
      <c r="AP319" s="71">
        <v>91853373.44562842</v>
      </c>
      <c r="AQ319" s="72"/>
      <c r="AR319" s="71">
        <v>152</v>
      </c>
      <c r="AS319" s="71">
        <v>119</v>
      </c>
      <c r="AT319" s="71">
        <v>1</v>
      </c>
      <c r="AU319" s="71">
        <v>0</v>
      </c>
      <c r="AV319" s="71">
        <v>0</v>
      </c>
      <c r="AW319" s="71">
        <v>0</v>
      </c>
      <c r="AX319" s="71"/>
      <c r="AY319" s="72"/>
      <c r="AZ319" s="71">
        <v>745.49999999999989</v>
      </c>
      <c r="BA319" s="71">
        <v>6638.3999999999987</v>
      </c>
      <c r="BB319" s="71">
        <v>19.8</v>
      </c>
      <c r="BC319" s="71">
        <v>0</v>
      </c>
      <c r="BD319" s="71">
        <v>0</v>
      </c>
      <c r="BE319" s="71">
        <v>0</v>
      </c>
      <c r="BF319" s="71"/>
      <c r="BG319" s="72"/>
      <c r="BH319" s="71">
        <v>0</v>
      </c>
      <c r="BI319" s="71">
        <v>0</v>
      </c>
      <c r="BJ319" s="71">
        <v>15.438000000000001</v>
      </c>
      <c r="BK319" s="71">
        <v>0</v>
      </c>
      <c r="BL319" s="71">
        <v>0</v>
      </c>
      <c r="BM319" s="71">
        <v>0</v>
      </c>
      <c r="BN319" s="72"/>
      <c r="BO319" s="71">
        <v>0</v>
      </c>
      <c r="BP319" s="71">
        <v>0</v>
      </c>
      <c r="BQ319" s="71">
        <v>1</v>
      </c>
      <c r="BR319" s="71">
        <v>0</v>
      </c>
      <c r="BS319" s="71">
        <v>0</v>
      </c>
      <c r="BT319" s="71">
        <v>0</v>
      </c>
      <c r="BU319"/>
      <c r="BV319" s="70">
        <v>15.438000000000001</v>
      </c>
      <c r="BW319" s="70">
        <v>0</v>
      </c>
      <c r="BX319" s="70">
        <v>0</v>
      </c>
      <c r="BY319" s="70">
        <v>0</v>
      </c>
      <c r="BZ319" s="70">
        <v>0</v>
      </c>
      <c r="CA319" s="70">
        <v>0</v>
      </c>
      <c r="CB319" s="70">
        <v>0</v>
      </c>
      <c r="CC319" s="70">
        <v>0</v>
      </c>
      <c r="CD319" s="70">
        <v>0</v>
      </c>
    </row>
    <row r="320" spans="1:82">
      <c r="A320" s="70" t="s">
        <v>2101</v>
      </c>
      <c r="B320" s="70">
        <v>85</v>
      </c>
      <c r="C320" s="70">
        <v>18</v>
      </c>
      <c r="D320" s="70">
        <v>5</v>
      </c>
      <c r="E320" s="70">
        <v>2021</v>
      </c>
      <c r="F320" s="70" t="s">
        <v>160</v>
      </c>
      <c r="G320" s="70" t="s">
        <v>2083</v>
      </c>
      <c r="H320" s="70" t="s">
        <v>2084</v>
      </c>
      <c r="I320" s="148"/>
      <c r="J320" s="71">
        <v>31.253142693956597</v>
      </c>
      <c r="K320" s="71">
        <v>0.92863042785202421</v>
      </c>
      <c r="L320" s="71">
        <v>6.2692497643059006</v>
      </c>
      <c r="M320" s="71">
        <v>17.773078327567998</v>
      </c>
      <c r="N320" s="71">
        <v>22.385937003322663</v>
      </c>
      <c r="O320" s="71">
        <v>10.726298685918437</v>
      </c>
      <c r="P320" s="71">
        <v>15.417451653601526</v>
      </c>
      <c r="Q320" s="71">
        <v>0.77450497962698905</v>
      </c>
      <c r="R320" s="71">
        <v>76.36004409186026</v>
      </c>
      <c r="S320" s="71">
        <v>1.8280437898212201</v>
      </c>
      <c r="T320" s="72"/>
      <c r="U320" s="71">
        <v>3133989</v>
      </c>
      <c r="V320" s="71">
        <v>416</v>
      </c>
      <c r="W320" s="71">
        <v>142</v>
      </c>
      <c r="X320" s="71">
        <v>4383</v>
      </c>
      <c r="Y320" s="71">
        <v>6578</v>
      </c>
      <c r="Z320" s="71">
        <v>7892</v>
      </c>
      <c r="AA320" s="71">
        <v>3318</v>
      </c>
      <c r="AB320" s="71">
        <v>13265</v>
      </c>
      <c r="AC320" s="71">
        <v>13131824.999999998</v>
      </c>
      <c r="AD320" s="71">
        <v>1.8280437898212201</v>
      </c>
      <c r="AE320" s="72"/>
      <c r="AF320" s="71">
        <v>23984159.122388534</v>
      </c>
      <c r="AG320" s="71">
        <v>647499.77822721179</v>
      </c>
      <c r="AH320" s="71">
        <v>1707888.7432605214</v>
      </c>
      <c r="AI320" s="71">
        <v>27571215.660888907</v>
      </c>
      <c r="AJ320" s="71">
        <v>35110520.788024753</v>
      </c>
      <c r="AK320" s="71">
        <v>0</v>
      </c>
      <c r="AL320" s="71">
        <v>0</v>
      </c>
      <c r="AM320" s="71">
        <v>1741215.4717705057</v>
      </c>
      <c r="AN320" s="71">
        <v>0</v>
      </c>
      <c r="AO320" s="71">
        <v>0</v>
      </c>
      <c r="AP320" s="71">
        <v>90762499.564560443</v>
      </c>
      <c r="AQ320" s="72"/>
      <c r="AR320" s="71">
        <v>160</v>
      </c>
      <c r="AS320" s="71">
        <v>125</v>
      </c>
      <c r="AT320" s="71">
        <v>1</v>
      </c>
      <c r="AU320" s="71">
        <v>0</v>
      </c>
      <c r="AV320" s="71">
        <v>0</v>
      </c>
      <c r="AW320" s="71">
        <v>0</v>
      </c>
      <c r="AX320" s="71"/>
      <c r="AY320" s="72"/>
      <c r="AZ320" s="71">
        <v>784.89999999999986</v>
      </c>
      <c r="BA320" s="71">
        <v>7625.9999999999982</v>
      </c>
      <c r="BB320" s="71">
        <v>19.8</v>
      </c>
      <c r="BC320" s="71">
        <v>0</v>
      </c>
      <c r="BD320" s="71">
        <v>0</v>
      </c>
      <c r="BE320" s="71">
        <v>0</v>
      </c>
      <c r="BF320" s="71"/>
      <c r="BG320" s="72"/>
      <c r="BH320" s="71">
        <v>0</v>
      </c>
      <c r="BI320" s="71">
        <v>0</v>
      </c>
      <c r="BJ320" s="71">
        <v>15.247</v>
      </c>
      <c r="BK320" s="71">
        <v>0</v>
      </c>
      <c r="BL320" s="71">
        <v>0</v>
      </c>
      <c r="BM320" s="71">
        <v>0</v>
      </c>
      <c r="BN320" s="72"/>
      <c r="BO320" s="71">
        <v>0</v>
      </c>
      <c r="BP320" s="71">
        <v>0</v>
      </c>
      <c r="BQ320" s="71">
        <v>1</v>
      </c>
      <c r="BR320" s="71">
        <v>0</v>
      </c>
      <c r="BS320" s="71">
        <v>0</v>
      </c>
      <c r="BT320" s="71">
        <v>0</v>
      </c>
      <c r="BU320"/>
      <c r="BV320" s="70">
        <v>15.247</v>
      </c>
      <c r="BW320" s="70">
        <v>0</v>
      </c>
      <c r="BX320" s="70">
        <v>0</v>
      </c>
      <c r="BY320" s="70">
        <v>0</v>
      </c>
      <c r="BZ320" s="70">
        <v>0</v>
      </c>
      <c r="CA320" s="70">
        <v>0</v>
      </c>
      <c r="CB320" s="70">
        <v>0</v>
      </c>
      <c r="CC320" s="70">
        <v>0</v>
      </c>
      <c r="CD320" s="70">
        <v>0</v>
      </c>
    </row>
    <row r="321" spans="1:82">
      <c r="A321" s="70" t="s">
        <v>2102</v>
      </c>
      <c r="B321" s="70">
        <v>85</v>
      </c>
      <c r="C321" s="70">
        <v>19</v>
      </c>
      <c r="D321" s="70">
        <v>5</v>
      </c>
      <c r="E321" s="70">
        <v>2022</v>
      </c>
      <c r="F321" s="70" t="s">
        <v>161</v>
      </c>
      <c r="G321" s="70" t="s">
        <v>2083</v>
      </c>
      <c r="H321" s="70" t="s">
        <v>2084</v>
      </c>
      <c r="I321" s="148"/>
      <c r="J321" s="71">
        <v>27.411602482648625</v>
      </c>
      <c r="K321" s="71">
        <v>0.79823148758788054</v>
      </c>
      <c r="L321" s="71">
        <v>4.2435439500748879</v>
      </c>
      <c r="M321" s="71">
        <v>13.96429802081186</v>
      </c>
      <c r="N321" s="71">
        <v>16.359370754729653</v>
      </c>
      <c r="O321" s="71">
        <v>11.258087774125876</v>
      </c>
      <c r="P321" s="71">
        <v>15.213411657266262</v>
      </c>
      <c r="Q321" s="71">
        <v>0.76530795259209539</v>
      </c>
      <c r="R321" s="71">
        <v>73.490614896006335</v>
      </c>
      <c r="S321" s="71">
        <v>1.3536080138049089</v>
      </c>
      <c r="T321" s="72"/>
      <c r="U321" s="71">
        <v>3480749</v>
      </c>
      <c r="V321" s="71">
        <v>416</v>
      </c>
      <c r="W321" s="71">
        <v>142</v>
      </c>
      <c r="X321" s="71">
        <v>4383</v>
      </c>
      <c r="Y321" s="71">
        <v>6548</v>
      </c>
      <c r="Z321" s="71">
        <v>7870</v>
      </c>
      <c r="AA321" s="71">
        <v>3324</v>
      </c>
      <c r="AB321" s="71">
        <v>13000</v>
      </c>
      <c r="AC321" s="71">
        <v>12797092.999999998</v>
      </c>
      <c r="AD321" s="71">
        <v>1.3536080138049089</v>
      </c>
      <c r="AE321" s="72"/>
      <c r="AF321" s="71">
        <v>24953974.976015676</v>
      </c>
      <c r="AG321" s="71">
        <v>648388.10550859408</v>
      </c>
      <c r="AH321" s="71">
        <v>1402640.1050567958</v>
      </c>
      <c r="AI321" s="71">
        <v>24338985.046191558</v>
      </c>
      <c r="AJ321" s="71">
        <v>33964919.556986921</v>
      </c>
      <c r="AK321" s="71">
        <v>0</v>
      </c>
      <c r="AL321" s="71">
        <v>0</v>
      </c>
      <c r="AM321" s="71">
        <v>1678654.8272925024</v>
      </c>
      <c r="AN321" s="71">
        <v>0</v>
      </c>
      <c r="AO321" s="71">
        <v>0</v>
      </c>
      <c r="AP321" s="71">
        <v>86987562.617052048</v>
      </c>
      <c r="AQ321" s="72"/>
      <c r="AR321" s="71">
        <v>168</v>
      </c>
      <c r="AS321" s="71">
        <v>126</v>
      </c>
      <c r="AT321" s="71">
        <v>1</v>
      </c>
      <c r="AU321" s="71">
        <v>0</v>
      </c>
      <c r="AV321" s="71">
        <v>0</v>
      </c>
      <c r="AW321" s="71">
        <v>0</v>
      </c>
      <c r="AX321" s="71"/>
      <c r="AY321" s="72"/>
      <c r="AZ321" s="71">
        <v>846.8</v>
      </c>
      <c r="BA321" s="71">
        <v>7647.9999999999982</v>
      </c>
      <c r="BB321" s="71">
        <v>19.8</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2103</v>
      </c>
      <c r="B322" s="70">
        <v>85</v>
      </c>
      <c r="C322" s="70">
        <v>20</v>
      </c>
      <c r="D322" s="70">
        <v>5</v>
      </c>
      <c r="E322" s="70">
        <v>2023</v>
      </c>
      <c r="F322" s="70" t="s">
        <v>1539</v>
      </c>
      <c r="G322" s="70" t="s">
        <v>2083</v>
      </c>
      <c r="H322" s="70" t="s">
        <v>2084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177</v>
      </c>
      <c r="AS322" s="71">
        <v>126</v>
      </c>
      <c r="AT322" s="71">
        <v>1</v>
      </c>
      <c r="AU322" s="71">
        <v>0</v>
      </c>
      <c r="AV322" s="71">
        <v>0</v>
      </c>
      <c r="AW322" s="71">
        <v>0</v>
      </c>
      <c r="AX322" s="71"/>
      <c r="AY322" s="72"/>
      <c r="AZ322" s="71">
        <v>894.09999999999991</v>
      </c>
      <c r="BA322" s="71">
        <v>7647.9999999999982</v>
      </c>
      <c r="BB322" s="71">
        <v>19.8</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2104</v>
      </c>
      <c r="B323" s="70">
        <v>85</v>
      </c>
      <c r="C323" s="70">
        <v>21</v>
      </c>
      <c r="D323" s="70">
        <v>5</v>
      </c>
      <c r="E323" s="70">
        <v>2024</v>
      </c>
      <c r="F323" s="70" t="s">
        <v>1554</v>
      </c>
      <c r="G323" s="70" t="s">
        <v>2083</v>
      </c>
      <c r="H323" s="70" t="s">
        <v>2084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2105</v>
      </c>
      <c r="B324" s="70">
        <v>290</v>
      </c>
      <c r="C324" s="70">
        <v>1</v>
      </c>
      <c r="D324" s="70">
        <v>18</v>
      </c>
      <c r="E324" s="70">
        <v>1990</v>
      </c>
      <c r="F324" s="70" t="s">
        <v>787</v>
      </c>
      <c r="G324" s="70" t="s">
        <v>1748</v>
      </c>
      <c r="H324" s="70" t="s">
        <v>1749</v>
      </c>
      <c r="I324" s="148"/>
      <c r="J324" s="71">
        <v>29.02910825937229</v>
      </c>
      <c r="K324" s="71">
        <v>1.4990242534374429</v>
      </c>
      <c r="L324" s="71">
        <v>13.59381321063924</v>
      </c>
      <c r="M324" s="71">
        <v>4.24593680564523</v>
      </c>
      <c r="N324" s="71">
        <v>21.088271675135658</v>
      </c>
      <c r="O324" s="71">
        <v>7.5976444325474226</v>
      </c>
      <c r="P324" s="71">
        <v>10.04484583338642</v>
      </c>
      <c r="Q324" s="71">
        <v>0.79813468333708504</v>
      </c>
      <c r="R324" s="71">
        <v>0</v>
      </c>
      <c r="S324" s="71">
        <v>0.91743551581962857</v>
      </c>
      <c r="T324" s="72"/>
      <c r="U324" s="71">
        <v>615977</v>
      </c>
      <c r="V324" s="71">
        <v>462</v>
      </c>
      <c r="W324" s="71">
        <v>179</v>
      </c>
      <c r="X324" s="71">
        <v>1765</v>
      </c>
      <c r="Y324" s="71">
        <v>4631</v>
      </c>
      <c r="Z324" s="71">
        <v>3125</v>
      </c>
      <c r="AA324" s="71">
        <v>2439</v>
      </c>
      <c r="AB324" s="71">
        <v>12959</v>
      </c>
      <c r="AC324" s="71">
        <v>0</v>
      </c>
      <c r="AD324" s="71">
        <v>0.91743551581962857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2106</v>
      </c>
      <c r="B325" s="70">
        <v>291</v>
      </c>
      <c r="C325" s="70">
        <v>2</v>
      </c>
      <c r="D325" s="70">
        <v>18</v>
      </c>
      <c r="E325" s="70">
        <v>2005</v>
      </c>
      <c r="F325" s="70" t="s">
        <v>789</v>
      </c>
      <c r="G325" s="70" t="s">
        <v>1748</v>
      </c>
      <c r="H325" s="70" t="s">
        <v>1749</v>
      </c>
      <c r="I325" s="148"/>
      <c r="J325" s="71">
        <v>40.3093852602927</v>
      </c>
      <c r="K325" s="71">
        <v>1.614162830224265</v>
      </c>
      <c r="L325" s="71">
        <v>14.359471916973931</v>
      </c>
      <c r="M325" s="71">
        <v>10.520955191177251</v>
      </c>
      <c r="N325" s="71">
        <v>35.438750632084407</v>
      </c>
      <c r="O325" s="71">
        <v>15.98853516413479</v>
      </c>
      <c r="P325" s="71">
        <v>13.17006972754162</v>
      </c>
      <c r="Q325" s="71">
        <v>0.89060772918918896</v>
      </c>
      <c r="R325" s="71">
        <v>0</v>
      </c>
      <c r="S325" s="71">
        <v>2.3918838016721988</v>
      </c>
      <c r="T325" s="72"/>
      <c r="U325" s="71">
        <v>1006640</v>
      </c>
      <c r="V325" s="71">
        <v>544</v>
      </c>
      <c r="W325" s="71">
        <v>147</v>
      </c>
      <c r="X325" s="71">
        <v>1749</v>
      </c>
      <c r="Y325" s="71">
        <v>5407</v>
      </c>
      <c r="Z325" s="71">
        <v>7610</v>
      </c>
      <c r="AA325" s="71">
        <v>2619</v>
      </c>
      <c r="AB325" s="71">
        <v>15117</v>
      </c>
      <c r="AC325" s="71">
        <v>0</v>
      </c>
      <c r="AD325" s="71">
        <v>2.3918838016721988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2107</v>
      </c>
      <c r="B326" s="70">
        <v>292</v>
      </c>
      <c r="C326" s="70">
        <v>3</v>
      </c>
      <c r="D326" s="70">
        <v>18</v>
      </c>
      <c r="E326" s="70">
        <v>2006</v>
      </c>
      <c r="F326" s="70" t="s">
        <v>790</v>
      </c>
      <c r="G326" s="70" t="s">
        <v>1748</v>
      </c>
      <c r="H326" s="70" t="s">
        <v>1749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2108</v>
      </c>
      <c r="B327" s="70">
        <v>293</v>
      </c>
      <c r="C327" s="70">
        <v>4</v>
      </c>
      <c r="D327" s="70">
        <v>18</v>
      </c>
      <c r="E327" s="70">
        <v>2007</v>
      </c>
      <c r="F327" s="70" t="s">
        <v>791</v>
      </c>
      <c r="G327" s="70" t="s">
        <v>1748</v>
      </c>
      <c r="H327" s="70" t="s">
        <v>1749</v>
      </c>
      <c r="I327" s="148"/>
      <c r="J327" s="71">
        <v>27.44658692233984</v>
      </c>
      <c r="K327" s="71">
        <v>1.6281098599469011</v>
      </c>
      <c r="L327" s="71">
        <v>11.71399227152482</v>
      </c>
      <c r="M327" s="71">
        <v>9.5412047765649586</v>
      </c>
      <c r="N327" s="71">
        <v>31.27182786376742</v>
      </c>
      <c r="O327" s="71">
        <v>15.39639098160106</v>
      </c>
      <c r="P327" s="71">
        <v>13.042004602130399</v>
      </c>
      <c r="Q327" s="71">
        <v>0.92509232046703904</v>
      </c>
      <c r="R327" s="71">
        <v>0</v>
      </c>
      <c r="S327" s="71">
        <v>2.121575551626504</v>
      </c>
      <c r="T327" s="72"/>
      <c r="U327" s="71">
        <v>1065121</v>
      </c>
      <c r="V327" s="71">
        <v>512</v>
      </c>
      <c r="W327" s="71">
        <v>139</v>
      </c>
      <c r="X327" s="71">
        <v>2065</v>
      </c>
      <c r="Y327" s="71">
        <v>5542</v>
      </c>
      <c r="Z327" s="71">
        <v>7618</v>
      </c>
      <c r="AA327" s="71">
        <v>2554</v>
      </c>
      <c r="AB327" s="71">
        <v>14872</v>
      </c>
      <c r="AC327" s="71">
        <v>0</v>
      </c>
      <c r="AD327" s="71">
        <v>2.121575551626504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2109</v>
      </c>
      <c r="B328" s="70">
        <v>294</v>
      </c>
      <c r="C328" s="70">
        <v>5</v>
      </c>
      <c r="D328" s="70">
        <v>18</v>
      </c>
      <c r="E328" s="70">
        <v>2008</v>
      </c>
      <c r="F328" s="70" t="s">
        <v>792</v>
      </c>
      <c r="G328" s="70" t="s">
        <v>1748</v>
      </c>
      <c r="H328" s="70" t="s">
        <v>1749</v>
      </c>
      <c r="I328" s="148"/>
      <c r="J328" s="71">
        <v>25.850958467672601</v>
      </c>
      <c r="K328" s="71">
        <v>1.1737004458789699</v>
      </c>
      <c r="L328" s="71">
        <v>10.41796747011762</v>
      </c>
      <c r="M328" s="71">
        <v>10.05644512632119</v>
      </c>
      <c r="N328" s="71">
        <v>30.05233778489071</v>
      </c>
      <c r="O328" s="71">
        <v>15.10472596783036</v>
      </c>
      <c r="P328" s="71">
        <v>12.307945174137931</v>
      </c>
      <c r="Q328" s="71">
        <v>0.90547176534146201</v>
      </c>
      <c r="R328" s="71">
        <v>0</v>
      </c>
      <c r="S328" s="71">
        <v>2.458614971889407</v>
      </c>
      <c r="T328" s="72"/>
      <c r="U328" s="71">
        <v>1100071</v>
      </c>
      <c r="V328" s="71">
        <v>512</v>
      </c>
      <c r="W328" s="71">
        <v>139</v>
      </c>
      <c r="X328" s="71">
        <v>2065</v>
      </c>
      <c r="Y328" s="71">
        <v>5600</v>
      </c>
      <c r="Z328" s="71">
        <v>7736</v>
      </c>
      <c r="AA328" s="71">
        <v>2413</v>
      </c>
      <c r="AB328" s="71">
        <v>14796</v>
      </c>
      <c r="AC328" s="71">
        <v>0</v>
      </c>
      <c r="AD328" s="71">
        <v>2.458614971889407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2110</v>
      </c>
      <c r="B329" s="70">
        <v>295</v>
      </c>
      <c r="C329" s="70">
        <v>6</v>
      </c>
      <c r="D329" s="70">
        <v>18</v>
      </c>
      <c r="E329" s="70">
        <v>2009</v>
      </c>
      <c r="F329" s="70" t="s">
        <v>176</v>
      </c>
      <c r="G329" s="1064" t="s">
        <v>1748</v>
      </c>
      <c r="H329" s="70" t="s">
        <v>1749</v>
      </c>
      <c r="I329" s="148"/>
      <c r="J329" s="71">
        <v>26.95835313962516</v>
      </c>
      <c r="K329" s="71">
        <v>1.3233015864059821</v>
      </c>
      <c r="L329" s="71">
        <v>12.66089241284168</v>
      </c>
      <c r="M329" s="71">
        <v>11.213366451426941</v>
      </c>
      <c r="N329" s="71">
        <v>30.995998867354849</v>
      </c>
      <c r="O329" s="71">
        <v>15.57392605551096</v>
      </c>
      <c r="P329" s="71">
        <v>11.978949533771701</v>
      </c>
      <c r="Q329" s="71">
        <v>0.85936135953455906</v>
      </c>
      <c r="R329" s="71">
        <v>0</v>
      </c>
      <c r="S329" s="71">
        <v>1.737848493484013</v>
      </c>
      <c r="T329" s="72"/>
      <c r="U329" s="71">
        <v>1083567</v>
      </c>
      <c r="V329" s="71">
        <v>600</v>
      </c>
      <c r="W329" s="71">
        <v>212</v>
      </c>
      <c r="X329" s="71">
        <v>2355</v>
      </c>
      <c r="Y329" s="71">
        <v>5656</v>
      </c>
      <c r="Z329" s="71">
        <v>7873</v>
      </c>
      <c r="AA329" s="71">
        <v>2411</v>
      </c>
      <c r="AB329" s="71">
        <v>14741</v>
      </c>
      <c r="AC329" s="71">
        <v>0</v>
      </c>
      <c r="AD329" s="71">
        <v>1.737848493484013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2111</v>
      </c>
      <c r="B330" s="70">
        <v>296</v>
      </c>
      <c r="C330" s="70">
        <v>7</v>
      </c>
      <c r="D330" s="70">
        <v>18</v>
      </c>
      <c r="E330" s="70">
        <v>2010</v>
      </c>
      <c r="F330" s="70" t="s">
        <v>177</v>
      </c>
      <c r="G330" s="1064" t="s">
        <v>1748</v>
      </c>
      <c r="H330" s="70" t="s">
        <v>1749</v>
      </c>
      <c r="I330" s="148"/>
      <c r="J330" s="71">
        <v>30.89042165955615</v>
      </c>
      <c r="K330" s="71">
        <v>1.5373615738873749</v>
      </c>
      <c r="L330" s="71">
        <v>11.687475162107241</v>
      </c>
      <c r="M330" s="71">
        <v>10.655524688895641</v>
      </c>
      <c r="N330" s="71">
        <v>31.63143703130277</v>
      </c>
      <c r="O330" s="71">
        <v>15.62790750475115</v>
      </c>
      <c r="P330" s="71">
        <v>12.08194192489599</v>
      </c>
      <c r="Q330" s="71">
        <v>0.88648457651533696</v>
      </c>
      <c r="R330" s="71">
        <v>0</v>
      </c>
      <c r="S330" s="71">
        <v>1.343550164126476</v>
      </c>
      <c r="T330" s="72"/>
      <c r="U330" s="71">
        <v>1224111</v>
      </c>
      <c r="V330" s="71">
        <v>600</v>
      </c>
      <c r="W330" s="71">
        <v>212</v>
      </c>
      <c r="X330" s="71">
        <v>2355</v>
      </c>
      <c r="Y330" s="71">
        <v>5657</v>
      </c>
      <c r="Z330" s="71">
        <v>7937</v>
      </c>
      <c r="AA330" s="71">
        <v>2371</v>
      </c>
      <c r="AB330" s="71">
        <v>14571</v>
      </c>
      <c r="AC330" s="71">
        <v>0</v>
      </c>
      <c r="AD330" s="71">
        <v>1.343550164126476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5.6040000000000001</v>
      </c>
      <c r="BK330" s="71">
        <v>0</v>
      </c>
      <c r="BL330" s="71">
        <v>0</v>
      </c>
      <c r="BM330" s="71">
        <v>0</v>
      </c>
      <c r="BN330" s="72"/>
      <c r="BO330" s="71">
        <v>0</v>
      </c>
      <c r="BP330" s="71">
        <v>0</v>
      </c>
      <c r="BQ330" s="71">
        <v>1</v>
      </c>
      <c r="BR330" s="71">
        <v>0</v>
      </c>
      <c r="BS330" s="71">
        <v>0</v>
      </c>
      <c r="BT330" s="71">
        <v>0</v>
      </c>
      <c r="BU330"/>
      <c r="BV330" s="70">
        <v>5.6040000000000001</v>
      </c>
      <c r="BW330" s="70">
        <v>0</v>
      </c>
      <c r="BX330" s="70">
        <v>0</v>
      </c>
      <c r="BY330" s="70">
        <v>0</v>
      </c>
      <c r="BZ330" s="70">
        <v>0</v>
      </c>
      <c r="CA330" s="70">
        <v>0</v>
      </c>
      <c r="CB330" s="70">
        <v>0</v>
      </c>
      <c r="CC330" s="70">
        <v>0</v>
      </c>
      <c r="CD330" s="70">
        <v>0</v>
      </c>
    </row>
    <row r="331" spans="1:82">
      <c r="A331" s="70" t="s">
        <v>2112</v>
      </c>
      <c r="B331" s="70">
        <v>297</v>
      </c>
      <c r="C331" s="70">
        <v>8</v>
      </c>
      <c r="D331" s="70">
        <v>18</v>
      </c>
      <c r="E331" s="70">
        <v>2011</v>
      </c>
      <c r="F331" s="70" t="s">
        <v>178</v>
      </c>
      <c r="G331" s="70" t="s">
        <v>1748</v>
      </c>
      <c r="H331" s="70" t="s">
        <v>1749</v>
      </c>
      <c r="I331" s="148"/>
      <c r="J331" s="71">
        <v>28.877031290698731</v>
      </c>
      <c r="K331" s="71">
        <v>1.787670051351864</v>
      </c>
      <c r="L331" s="71">
        <v>10.58221230302043</v>
      </c>
      <c r="M331" s="71">
        <v>12.55192659740603</v>
      </c>
      <c r="N331" s="71">
        <v>36.378713649561753</v>
      </c>
      <c r="O331" s="71">
        <v>15.630930564883204</v>
      </c>
      <c r="P331" s="71">
        <v>11.792174790114368</v>
      </c>
      <c r="Q331" s="71">
        <v>1.0168653357348201</v>
      </c>
      <c r="R331" s="71">
        <v>0</v>
      </c>
      <c r="S331" s="71">
        <v>0.64681209936218975</v>
      </c>
      <c r="T331" s="72"/>
      <c r="U331" s="71">
        <v>1083824</v>
      </c>
      <c r="V331" s="71">
        <v>600</v>
      </c>
      <c r="W331" s="71">
        <v>212</v>
      </c>
      <c r="X331" s="71">
        <v>2355</v>
      </c>
      <c r="Y331" s="71">
        <v>5713</v>
      </c>
      <c r="Z331" s="71">
        <v>8111</v>
      </c>
      <c r="AA331" s="71">
        <v>2383</v>
      </c>
      <c r="AB331" s="71">
        <v>14490</v>
      </c>
      <c r="AC331" s="71">
        <v>0</v>
      </c>
      <c r="AD331" s="71">
        <v>0.64681209936218975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5.4180000000000001</v>
      </c>
      <c r="BK331" s="71">
        <v>0</v>
      </c>
      <c r="BL331" s="71">
        <v>0</v>
      </c>
      <c r="BM331" s="71">
        <v>0</v>
      </c>
      <c r="BN331" s="72"/>
      <c r="BO331" s="71">
        <v>0</v>
      </c>
      <c r="BP331" s="71">
        <v>0</v>
      </c>
      <c r="BQ331" s="71">
        <v>1</v>
      </c>
      <c r="BR331" s="71">
        <v>0</v>
      </c>
      <c r="BS331" s="71">
        <v>0</v>
      </c>
      <c r="BT331" s="71">
        <v>0</v>
      </c>
      <c r="BU331"/>
      <c r="BV331" s="70">
        <v>5.4180000000000001</v>
      </c>
      <c r="BW331" s="70">
        <v>0</v>
      </c>
      <c r="BX331" s="70">
        <v>0</v>
      </c>
      <c r="BY331" s="70">
        <v>0</v>
      </c>
      <c r="BZ331" s="70">
        <v>0</v>
      </c>
      <c r="CA331" s="70">
        <v>0</v>
      </c>
      <c r="CB331" s="70">
        <v>0</v>
      </c>
      <c r="CC331" s="70">
        <v>0</v>
      </c>
      <c r="CD331" s="70">
        <v>0</v>
      </c>
    </row>
    <row r="332" spans="1:82">
      <c r="A332" s="70" t="s">
        <v>2113</v>
      </c>
      <c r="B332" s="70">
        <v>298</v>
      </c>
      <c r="C332" s="70">
        <v>9</v>
      </c>
      <c r="D332" s="70">
        <v>18</v>
      </c>
      <c r="E332" s="70">
        <v>2012</v>
      </c>
      <c r="F332" s="70" t="s">
        <v>179</v>
      </c>
      <c r="G332" s="70" t="s">
        <v>1748</v>
      </c>
      <c r="H332" s="70" t="s">
        <v>1749</v>
      </c>
      <c r="I332" s="148"/>
      <c r="J332" s="71">
        <v>31.018725354417011</v>
      </c>
      <c r="K332" s="71">
        <v>1.9660397964652929</v>
      </c>
      <c r="L332" s="71">
        <v>10.31188942731842</v>
      </c>
      <c r="M332" s="71">
        <v>13.6108246926148</v>
      </c>
      <c r="N332" s="71">
        <v>36.652899653799373</v>
      </c>
      <c r="O332" s="71">
        <v>15.741187810833161</v>
      </c>
      <c r="P332" s="71">
        <v>11.680108386869813</v>
      </c>
      <c r="Q332" s="71">
        <v>1.0964928897881201</v>
      </c>
      <c r="R332" s="71">
        <v>0</v>
      </c>
      <c r="S332" s="71">
        <v>1.7692080203190099</v>
      </c>
      <c r="T332" s="72"/>
      <c r="U332" s="71">
        <v>1030703</v>
      </c>
      <c r="V332" s="71">
        <v>600</v>
      </c>
      <c r="W332" s="71">
        <v>212</v>
      </c>
      <c r="X332" s="71">
        <v>2355</v>
      </c>
      <c r="Y332" s="71">
        <v>5746</v>
      </c>
      <c r="Z332" s="71">
        <v>8233</v>
      </c>
      <c r="AA332" s="71">
        <v>2347</v>
      </c>
      <c r="AB332" s="71">
        <v>14381</v>
      </c>
      <c r="AC332" s="71">
        <v>0</v>
      </c>
      <c r="AD332" s="71">
        <v>1.7692080203190099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6.0519999999999996</v>
      </c>
      <c r="BK332" s="71">
        <v>0</v>
      </c>
      <c r="BL332" s="71">
        <v>0</v>
      </c>
      <c r="BM332" s="71">
        <v>0</v>
      </c>
      <c r="BN332" s="72"/>
      <c r="BO332" s="71">
        <v>0</v>
      </c>
      <c r="BP332" s="71">
        <v>0</v>
      </c>
      <c r="BQ332" s="71">
        <v>1</v>
      </c>
      <c r="BR332" s="71">
        <v>0</v>
      </c>
      <c r="BS332" s="71">
        <v>0</v>
      </c>
      <c r="BT332" s="71">
        <v>0</v>
      </c>
      <c r="BU332"/>
      <c r="BV332" s="70">
        <v>6.0519999999999996</v>
      </c>
      <c r="BW332" s="70">
        <v>0</v>
      </c>
      <c r="BX332" s="70">
        <v>0</v>
      </c>
      <c r="BY332" s="70">
        <v>0</v>
      </c>
      <c r="BZ332" s="70">
        <v>0</v>
      </c>
      <c r="CA332" s="70">
        <v>0</v>
      </c>
      <c r="CB332" s="70">
        <v>0</v>
      </c>
      <c r="CC332" s="70">
        <v>0</v>
      </c>
      <c r="CD332" s="70">
        <v>0</v>
      </c>
    </row>
    <row r="333" spans="1:82">
      <c r="A333" s="70" t="s">
        <v>2114</v>
      </c>
      <c r="B333" s="70">
        <v>299</v>
      </c>
      <c r="C333" s="70">
        <v>10</v>
      </c>
      <c r="D333" s="70">
        <v>18</v>
      </c>
      <c r="E333" s="70">
        <v>2013</v>
      </c>
      <c r="F333" s="70" t="s">
        <v>180</v>
      </c>
      <c r="G333" s="70" t="s">
        <v>1748</v>
      </c>
      <c r="H333" s="70" t="s">
        <v>1749</v>
      </c>
      <c r="I333" s="148"/>
      <c r="J333" s="71">
        <v>31.762676925649028</v>
      </c>
      <c r="K333" s="71">
        <v>1.81691370351558</v>
      </c>
      <c r="L333" s="71">
        <v>8.9002062855330042</v>
      </c>
      <c r="M333" s="71">
        <v>12.68631697440574</v>
      </c>
      <c r="N333" s="71">
        <v>36.226708051805588</v>
      </c>
      <c r="O333" s="71">
        <v>15.286210241859017</v>
      </c>
      <c r="P333" s="71">
        <v>11.789058850934101</v>
      </c>
      <c r="Q333" s="71">
        <v>1.1044731736478599</v>
      </c>
      <c r="R333" s="71">
        <v>0</v>
      </c>
      <c r="S333" s="71">
        <v>1.9962024536309979</v>
      </c>
      <c r="T333" s="72"/>
      <c r="U333" s="71">
        <v>1057217</v>
      </c>
      <c r="V333" s="71">
        <v>600</v>
      </c>
      <c r="W333" s="71">
        <v>212</v>
      </c>
      <c r="X333" s="71">
        <v>2355</v>
      </c>
      <c r="Y333" s="71">
        <v>5783</v>
      </c>
      <c r="Z333" s="71">
        <v>8352</v>
      </c>
      <c r="AA333" s="71">
        <v>2360</v>
      </c>
      <c r="AB333" s="71">
        <v>14278</v>
      </c>
      <c r="AC333" s="71">
        <v>0</v>
      </c>
      <c r="AD333" s="71">
        <v>1.9962024536309979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6.2409999999999997</v>
      </c>
      <c r="BK333" s="71">
        <v>0</v>
      </c>
      <c r="BL333" s="71">
        <v>0</v>
      </c>
      <c r="BM333" s="71">
        <v>0</v>
      </c>
      <c r="BN333" s="72"/>
      <c r="BO333" s="71">
        <v>0</v>
      </c>
      <c r="BP333" s="71">
        <v>0</v>
      </c>
      <c r="BQ333" s="71">
        <v>1</v>
      </c>
      <c r="BR333" s="71">
        <v>0</v>
      </c>
      <c r="BS333" s="71">
        <v>0</v>
      </c>
      <c r="BT333" s="71">
        <v>0</v>
      </c>
      <c r="BU333"/>
      <c r="BV333" s="70">
        <v>6.2409999999999997</v>
      </c>
      <c r="BW333" s="70">
        <v>0</v>
      </c>
      <c r="BX333" s="70">
        <v>0</v>
      </c>
      <c r="BY333" s="70">
        <v>0</v>
      </c>
      <c r="BZ333" s="70">
        <v>0</v>
      </c>
      <c r="CA333" s="70">
        <v>0</v>
      </c>
      <c r="CB333" s="70">
        <v>0</v>
      </c>
      <c r="CC333" s="70">
        <v>0</v>
      </c>
      <c r="CD333" s="70">
        <v>0</v>
      </c>
    </row>
    <row r="334" spans="1:82">
      <c r="A334" s="70" t="s">
        <v>2115</v>
      </c>
      <c r="B334" s="70">
        <v>300</v>
      </c>
      <c r="C334" s="70">
        <v>11</v>
      </c>
      <c r="D334" s="70">
        <v>18</v>
      </c>
      <c r="E334" s="70">
        <v>2014</v>
      </c>
      <c r="F334" s="70" t="s">
        <v>181</v>
      </c>
      <c r="G334" s="70" t="s">
        <v>1748</v>
      </c>
      <c r="H334" s="70" t="s">
        <v>1749</v>
      </c>
      <c r="I334" s="148"/>
      <c r="J334" s="71">
        <v>28.59521223868316</v>
      </c>
      <c r="K334" s="71">
        <v>1.5798022912738821</v>
      </c>
      <c r="L334" s="71">
        <v>12.406281642191971</v>
      </c>
      <c r="M334" s="71">
        <v>12.13200346412083</v>
      </c>
      <c r="N334" s="71">
        <v>34.960335714464783</v>
      </c>
      <c r="O334" s="71">
        <v>14.60237705362014</v>
      </c>
      <c r="P334" s="71">
        <v>11.885485881719719</v>
      </c>
      <c r="Q334" s="71">
        <v>1.04854361208025</v>
      </c>
      <c r="R334" s="71">
        <v>0</v>
      </c>
      <c r="S334" s="71">
        <v>1.9383500392108379</v>
      </c>
      <c r="T334" s="72"/>
      <c r="U334" s="71">
        <v>1121747</v>
      </c>
      <c r="V334" s="71">
        <v>474</v>
      </c>
      <c r="W334" s="71">
        <v>244</v>
      </c>
      <c r="X334" s="71">
        <v>2202</v>
      </c>
      <c r="Y334" s="71">
        <v>5815</v>
      </c>
      <c r="Z334" s="71">
        <v>8403</v>
      </c>
      <c r="AA334" s="71">
        <v>2367</v>
      </c>
      <c r="AB334" s="71">
        <v>14128</v>
      </c>
      <c r="AC334" s="71">
        <v>0</v>
      </c>
      <c r="AD334" s="71">
        <v>1.9383500392108379</v>
      </c>
      <c r="AE334" s="72"/>
      <c r="AF334" s="71"/>
      <c r="AG334" s="71"/>
      <c r="AH334" s="71"/>
      <c r="AI334" s="71"/>
      <c r="AJ334" s="71"/>
      <c r="AK334" s="71"/>
      <c r="AL334" s="71"/>
      <c r="AM334" s="71"/>
      <c r="AN334" s="71"/>
      <c r="AO334" s="71"/>
      <c r="AP334" s="71"/>
      <c r="AQ334" s="72"/>
      <c r="AR334" s="71">
        <v>191</v>
      </c>
      <c r="AS334" s="71">
        <v>23</v>
      </c>
      <c r="AT334" s="71">
        <v>0</v>
      </c>
      <c r="AU334" s="71">
        <v>0</v>
      </c>
      <c r="AV334" s="71">
        <v>0</v>
      </c>
      <c r="AW334" s="71">
        <v>0</v>
      </c>
      <c r="AX334" s="71"/>
      <c r="AY334" s="72"/>
      <c r="AZ334" s="71">
        <v>727.40000000000009</v>
      </c>
      <c r="BA334" s="71">
        <v>4216.2</v>
      </c>
      <c r="BB334" s="71">
        <v>0</v>
      </c>
      <c r="BC334" s="71">
        <v>0</v>
      </c>
      <c r="BD334" s="71">
        <v>0</v>
      </c>
      <c r="BE334" s="71">
        <v>0</v>
      </c>
      <c r="BF334" s="71"/>
      <c r="BG334" s="72"/>
      <c r="BH334" s="71">
        <v>0</v>
      </c>
      <c r="BI334" s="71">
        <v>0</v>
      </c>
      <c r="BJ334" s="71">
        <v>5.1150000000000002</v>
      </c>
      <c r="BK334" s="71">
        <v>0</v>
      </c>
      <c r="BL334" s="71">
        <v>0</v>
      </c>
      <c r="BM334" s="71">
        <v>0</v>
      </c>
      <c r="BN334" s="72"/>
      <c r="BO334" s="71">
        <v>0</v>
      </c>
      <c r="BP334" s="71">
        <v>0</v>
      </c>
      <c r="BQ334" s="71">
        <v>1</v>
      </c>
      <c r="BR334" s="71">
        <v>0</v>
      </c>
      <c r="BS334" s="71">
        <v>0</v>
      </c>
      <c r="BT334" s="71">
        <v>0</v>
      </c>
      <c r="BU334"/>
      <c r="BV334" s="70">
        <v>5.1150000000000002</v>
      </c>
      <c r="BW334" s="70">
        <v>0</v>
      </c>
      <c r="BX334" s="70">
        <v>0</v>
      </c>
      <c r="BY334" s="70">
        <v>0</v>
      </c>
      <c r="BZ334" s="70">
        <v>0</v>
      </c>
      <c r="CA334" s="70">
        <v>0</v>
      </c>
      <c r="CB334" s="70">
        <v>0</v>
      </c>
      <c r="CC334" s="70">
        <v>0</v>
      </c>
      <c r="CD334" s="70">
        <v>0</v>
      </c>
    </row>
    <row r="335" spans="1:82">
      <c r="A335" s="70" t="s">
        <v>2116</v>
      </c>
      <c r="B335" s="70">
        <v>301</v>
      </c>
      <c r="C335" s="70">
        <v>12</v>
      </c>
      <c r="D335" s="70">
        <v>18</v>
      </c>
      <c r="E335" s="70">
        <v>2015</v>
      </c>
      <c r="F335" s="70" t="s">
        <v>182</v>
      </c>
      <c r="G335" s="70" t="s">
        <v>1748</v>
      </c>
      <c r="H335" s="70" t="s">
        <v>1749</v>
      </c>
      <c r="I335" s="148"/>
      <c r="J335" s="71">
        <v>31.259964820667811</v>
      </c>
      <c r="K335" s="71">
        <v>1.522114636258451</v>
      </c>
      <c r="L335" s="71">
        <v>10.965712026296149</v>
      </c>
      <c r="M335" s="71">
        <v>10.501991896959479</v>
      </c>
      <c r="N335" s="71">
        <v>32.708323343443908</v>
      </c>
      <c r="O335" s="71">
        <v>14.509656784008573</v>
      </c>
      <c r="P335" s="71">
        <v>11.829547259482796</v>
      </c>
      <c r="Q335" s="71">
        <v>1.0216614505861401</v>
      </c>
      <c r="R335" s="71">
        <v>0</v>
      </c>
      <c r="S335" s="71">
        <v>1.4091032544609019</v>
      </c>
      <c r="T335" s="72"/>
      <c r="U335" s="71">
        <v>1224432</v>
      </c>
      <c r="V335" s="71">
        <v>474</v>
      </c>
      <c r="W335" s="71">
        <v>244</v>
      </c>
      <c r="X335" s="71">
        <v>2202</v>
      </c>
      <c r="Y335" s="71">
        <v>5873</v>
      </c>
      <c r="Z335" s="71">
        <v>8430</v>
      </c>
      <c r="AA335" s="71">
        <v>2354</v>
      </c>
      <c r="AB335" s="71">
        <v>14062</v>
      </c>
      <c r="AC335" s="71">
        <v>0</v>
      </c>
      <c r="AD335" s="71">
        <v>1.4091032544609019</v>
      </c>
      <c r="AE335" s="72"/>
      <c r="AF335" s="71">
        <v>17121570.84159591</v>
      </c>
      <c r="AG335" s="71">
        <v>1187007.5435084919</v>
      </c>
      <c r="AH335" s="71">
        <v>1650041.3999394651</v>
      </c>
      <c r="AI335" s="71">
        <v>13446111.022903839</v>
      </c>
      <c r="AJ335" s="71">
        <v>31240404.184727948</v>
      </c>
      <c r="AK335" s="71">
        <v>0</v>
      </c>
      <c r="AL335" s="71">
        <v>0</v>
      </c>
      <c r="AM335" s="71">
        <v>1927138.112128576</v>
      </c>
      <c r="AN335" s="71">
        <v>0</v>
      </c>
      <c r="AO335" s="71">
        <v>0</v>
      </c>
      <c r="AP335" s="71">
        <v>66572273.104804225</v>
      </c>
      <c r="AQ335" s="72"/>
      <c r="AR335" s="71">
        <v>220</v>
      </c>
      <c r="AS335" s="71">
        <v>44</v>
      </c>
      <c r="AT335" s="71">
        <v>0</v>
      </c>
      <c r="AU335" s="71">
        <v>0</v>
      </c>
      <c r="AV335" s="71">
        <v>0</v>
      </c>
      <c r="AW335" s="71">
        <v>0</v>
      </c>
      <c r="AX335" s="71"/>
      <c r="AY335" s="72"/>
      <c r="AZ335" s="71">
        <v>880.3</v>
      </c>
      <c r="BA335" s="71">
        <v>14550.1</v>
      </c>
      <c r="BB335" s="71">
        <v>0</v>
      </c>
      <c r="BC335" s="71">
        <v>0</v>
      </c>
      <c r="BD335" s="71">
        <v>0</v>
      </c>
      <c r="BE335" s="71">
        <v>0</v>
      </c>
      <c r="BF335" s="71"/>
      <c r="BG335" s="72"/>
      <c r="BH335" s="71">
        <v>0</v>
      </c>
      <c r="BI335" s="71">
        <v>0</v>
      </c>
      <c r="BJ335" s="71">
        <v>4.7720000000000002</v>
      </c>
      <c r="BK335" s="71">
        <v>0</v>
      </c>
      <c r="BL335" s="71">
        <v>0</v>
      </c>
      <c r="BM335" s="71">
        <v>0</v>
      </c>
      <c r="BN335" s="72"/>
      <c r="BO335" s="71">
        <v>0</v>
      </c>
      <c r="BP335" s="71">
        <v>0</v>
      </c>
      <c r="BQ335" s="71">
        <v>1</v>
      </c>
      <c r="BR335" s="71">
        <v>0</v>
      </c>
      <c r="BS335" s="71">
        <v>0</v>
      </c>
      <c r="BT335" s="71">
        <v>0</v>
      </c>
      <c r="BU335"/>
      <c r="BV335" s="70">
        <v>4.7720000000000002</v>
      </c>
      <c r="BW335" s="70">
        <v>0</v>
      </c>
      <c r="BX335" s="70">
        <v>0</v>
      </c>
      <c r="BY335" s="70">
        <v>0</v>
      </c>
      <c r="BZ335" s="70">
        <v>0</v>
      </c>
      <c r="CA335" s="70">
        <v>0</v>
      </c>
      <c r="CB335" s="70">
        <v>0</v>
      </c>
      <c r="CC335" s="70">
        <v>0</v>
      </c>
      <c r="CD335" s="70">
        <v>0</v>
      </c>
    </row>
    <row r="336" spans="1:82">
      <c r="A336" s="70" t="s">
        <v>2117</v>
      </c>
      <c r="B336" s="70">
        <v>302</v>
      </c>
      <c r="C336" s="70">
        <v>13</v>
      </c>
      <c r="D336" s="70">
        <v>18</v>
      </c>
      <c r="E336" s="70">
        <v>2016</v>
      </c>
      <c r="F336" s="70" t="s">
        <v>155</v>
      </c>
      <c r="G336" s="70" t="s">
        <v>1748</v>
      </c>
      <c r="H336" s="70" t="s">
        <v>1749</v>
      </c>
      <c r="I336" s="148"/>
      <c r="J336" s="71">
        <v>17.835512837427874</v>
      </c>
      <c r="K336" s="71">
        <v>1.4010346370959841</v>
      </c>
      <c r="L336" s="71">
        <v>13.625596720456706</v>
      </c>
      <c r="M336" s="71">
        <v>9.8819269816152548</v>
      </c>
      <c r="N336" s="71">
        <v>35.696149798174986</v>
      </c>
      <c r="O336" s="71">
        <v>14.430375667389205</v>
      </c>
      <c r="P336" s="71">
        <v>11.796976855899423</v>
      </c>
      <c r="Q336" s="71">
        <v>0.9822089793002623</v>
      </c>
      <c r="R336" s="71">
        <v>0</v>
      </c>
      <c r="S336" s="71">
        <v>1.9909753439935352</v>
      </c>
      <c r="T336" s="72"/>
      <c r="U336" s="71">
        <v>799662</v>
      </c>
      <c r="V336" s="71">
        <v>474</v>
      </c>
      <c r="W336" s="71">
        <v>244</v>
      </c>
      <c r="X336" s="71">
        <v>2202</v>
      </c>
      <c r="Y336" s="71">
        <v>5909</v>
      </c>
      <c r="Z336" s="71">
        <v>8487</v>
      </c>
      <c r="AA336" s="71">
        <v>2428</v>
      </c>
      <c r="AB336" s="71">
        <v>13906</v>
      </c>
      <c r="AC336" s="71">
        <v>0</v>
      </c>
      <c r="AD336" s="71">
        <v>1.9909753439935349</v>
      </c>
      <c r="AE336" s="72"/>
      <c r="AF336" s="71">
        <v>9778832.0332084373</v>
      </c>
      <c r="AG336" s="71">
        <v>1112560.9141187591</v>
      </c>
      <c r="AH336" s="71">
        <v>1511690.6529899989</v>
      </c>
      <c r="AI336" s="71">
        <v>13728582.485033231</v>
      </c>
      <c r="AJ336" s="71">
        <v>31806822.037432101</v>
      </c>
      <c r="AK336" s="71">
        <v>0</v>
      </c>
      <c r="AL336" s="71">
        <v>0</v>
      </c>
      <c r="AM336" s="71">
        <v>1907239.55424956</v>
      </c>
      <c r="AN336" s="71">
        <v>0</v>
      </c>
      <c r="AO336" s="71">
        <v>0</v>
      </c>
      <c r="AP336" s="71">
        <v>59845727.677032091</v>
      </c>
      <c r="AQ336" s="72"/>
      <c r="AR336" s="71">
        <v>236</v>
      </c>
      <c r="AS336" s="71">
        <v>60</v>
      </c>
      <c r="AT336" s="71">
        <v>0</v>
      </c>
      <c r="AU336" s="71">
        <v>0</v>
      </c>
      <c r="AV336" s="71">
        <v>0</v>
      </c>
      <c r="AW336" s="71">
        <v>0</v>
      </c>
      <c r="AX336" s="71"/>
      <c r="AY336" s="72"/>
      <c r="AZ336" s="71">
        <v>979.6</v>
      </c>
      <c r="BA336" s="71">
        <v>15264.1</v>
      </c>
      <c r="BB336" s="71">
        <v>0</v>
      </c>
      <c r="BC336" s="71">
        <v>0</v>
      </c>
      <c r="BD336" s="71">
        <v>0</v>
      </c>
      <c r="BE336" s="71">
        <v>0</v>
      </c>
      <c r="BF336" s="71"/>
      <c r="BG336" s="72"/>
      <c r="BH336" s="71">
        <v>0</v>
      </c>
      <c r="BI336" s="71">
        <v>0</v>
      </c>
      <c r="BJ336" s="71">
        <v>4.3970000000000002</v>
      </c>
      <c r="BK336" s="71">
        <v>0</v>
      </c>
      <c r="BL336" s="71">
        <v>0</v>
      </c>
      <c r="BM336" s="71">
        <v>0</v>
      </c>
      <c r="BN336" s="72"/>
      <c r="BO336" s="71">
        <v>0</v>
      </c>
      <c r="BP336" s="71">
        <v>0</v>
      </c>
      <c r="BQ336" s="71">
        <v>1</v>
      </c>
      <c r="BR336" s="71">
        <v>0</v>
      </c>
      <c r="BS336" s="71">
        <v>0</v>
      </c>
      <c r="BT336" s="71">
        <v>0</v>
      </c>
      <c r="BU336"/>
      <c r="BV336" s="70">
        <v>4.3970000000000002</v>
      </c>
      <c r="BW336" s="70">
        <v>0</v>
      </c>
      <c r="BX336" s="70">
        <v>0</v>
      </c>
      <c r="BY336" s="70">
        <v>0</v>
      </c>
      <c r="BZ336" s="70">
        <v>0</v>
      </c>
      <c r="CA336" s="70">
        <v>0</v>
      </c>
      <c r="CB336" s="70">
        <v>0</v>
      </c>
      <c r="CC336" s="70">
        <v>0</v>
      </c>
      <c r="CD336" s="70">
        <v>0</v>
      </c>
    </row>
    <row r="337" spans="1:82">
      <c r="A337" s="70" t="s">
        <v>2118</v>
      </c>
      <c r="B337" s="70">
        <v>303</v>
      </c>
      <c r="C337" s="70">
        <v>14</v>
      </c>
      <c r="D337" s="70">
        <v>18</v>
      </c>
      <c r="E337" s="70">
        <v>2017</v>
      </c>
      <c r="F337" s="70" t="s">
        <v>156</v>
      </c>
      <c r="G337" s="70" t="s">
        <v>1748</v>
      </c>
      <c r="H337" s="70" t="s">
        <v>1749</v>
      </c>
      <c r="I337" s="148"/>
      <c r="J337" s="71">
        <v>18.831537070475417</v>
      </c>
      <c r="K337" s="71">
        <v>1.533175982085738</v>
      </c>
      <c r="L337" s="71">
        <v>13.298748911079782</v>
      </c>
      <c r="M337" s="71">
        <v>8.8117715102588221</v>
      </c>
      <c r="N337" s="71">
        <v>32.281084798596474</v>
      </c>
      <c r="O337" s="71">
        <v>14.216649431280793</v>
      </c>
      <c r="P337" s="71">
        <v>11.678795727075144</v>
      </c>
      <c r="Q337" s="71">
        <v>0.93704533300354098</v>
      </c>
      <c r="R337" s="71">
        <v>0</v>
      </c>
      <c r="S337" s="71">
        <v>1.4865848051076433</v>
      </c>
      <c r="T337" s="72"/>
      <c r="U337" s="71">
        <v>861669</v>
      </c>
      <c r="V337" s="71">
        <v>474</v>
      </c>
      <c r="W337" s="71">
        <v>244</v>
      </c>
      <c r="X337" s="71">
        <v>2202</v>
      </c>
      <c r="Y337" s="71">
        <v>5904</v>
      </c>
      <c r="Z337" s="71">
        <v>8500</v>
      </c>
      <c r="AA337" s="71">
        <v>2419</v>
      </c>
      <c r="AB337" s="71">
        <v>13719</v>
      </c>
      <c r="AC337" s="71">
        <v>0</v>
      </c>
      <c r="AD337" s="71">
        <v>1.4865848051076429</v>
      </c>
      <c r="AE337" s="72"/>
      <c r="AF337" s="71">
        <v>10970400.387782989</v>
      </c>
      <c r="AG337" s="71">
        <v>1192358.127770744</v>
      </c>
      <c r="AH337" s="71">
        <v>2043956.0716232951</v>
      </c>
      <c r="AI337" s="71">
        <v>12774299.130888339</v>
      </c>
      <c r="AJ337" s="71">
        <v>32086111.099827118</v>
      </c>
      <c r="AK337" s="71">
        <v>0</v>
      </c>
      <c r="AL337" s="71">
        <v>0</v>
      </c>
      <c r="AM337" s="71">
        <v>1884536.256564711</v>
      </c>
      <c r="AN337" s="71">
        <v>0</v>
      </c>
      <c r="AO337" s="71">
        <v>0</v>
      </c>
      <c r="AP337" s="71">
        <v>60951661.074457198</v>
      </c>
      <c r="AQ337" s="72"/>
      <c r="AR337" s="71">
        <v>246</v>
      </c>
      <c r="AS337" s="71">
        <v>81</v>
      </c>
      <c r="AT337" s="71">
        <v>0</v>
      </c>
      <c r="AU337" s="71">
        <v>0</v>
      </c>
      <c r="AV337" s="71">
        <v>0</v>
      </c>
      <c r="AW337" s="71">
        <v>0</v>
      </c>
      <c r="AX337" s="71"/>
      <c r="AY337" s="72"/>
      <c r="AZ337" s="71">
        <v>1041.3</v>
      </c>
      <c r="BA337" s="71">
        <v>16212.8</v>
      </c>
      <c r="BB337" s="71">
        <v>0</v>
      </c>
      <c r="BC337" s="71">
        <v>0</v>
      </c>
      <c r="BD337" s="71">
        <v>0</v>
      </c>
      <c r="BE337" s="71">
        <v>0</v>
      </c>
      <c r="BF337" s="71"/>
      <c r="BG337" s="72"/>
      <c r="BH337" s="71">
        <v>0</v>
      </c>
      <c r="BI337" s="71">
        <v>0</v>
      </c>
      <c r="BJ337" s="71">
        <v>4.0730000000000004</v>
      </c>
      <c r="BK337" s="71">
        <v>0</v>
      </c>
      <c r="BL337" s="71">
        <v>0</v>
      </c>
      <c r="BM337" s="71">
        <v>0</v>
      </c>
      <c r="BN337" s="72"/>
      <c r="BO337" s="71">
        <v>0</v>
      </c>
      <c r="BP337" s="71">
        <v>0</v>
      </c>
      <c r="BQ337" s="71">
        <v>1</v>
      </c>
      <c r="BR337" s="71">
        <v>0</v>
      </c>
      <c r="BS337" s="71">
        <v>0</v>
      </c>
      <c r="BT337" s="71">
        <v>0</v>
      </c>
      <c r="BU337"/>
      <c r="BV337" s="70">
        <v>4.0730000000000004</v>
      </c>
      <c r="BW337" s="70">
        <v>0</v>
      </c>
      <c r="BX337" s="70">
        <v>0</v>
      </c>
      <c r="BY337" s="70">
        <v>0</v>
      </c>
      <c r="BZ337" s="70">
        <v>0</v>
      </c>
      <c r="CA337" s="70">
        <v>0</v>
      </c>
      <c r="CB337" s="70">
        <v>0</v>
      </c>
      <c r="CC337" s="70">
        <v>0</v>
      </c>
      <c r="CD337" s="70">
        <v>0</v>
      </c>
    </row>
    <row r="338" spans="1:82">
      <c r="A338" s="70" t="s">
        <v>2119</v>
      </c>
      <c r="B338" s="70">
        <v>304</v>
      </c>
      <c r="C338" s="70">
        <v>15</v>
      </c>
      <c r="D338" s="70">
        <v>18</v>
      </c>
      <c r="E338" s="70">
        <v>2018</v>
      </c>
      <c r="F338" s="70" t="s">
        <v>183</v>
      </c>
      <c r="G338" s="70" t="s">
        <v>1748</v>
      </c>
      <c r="H338" s="70" t="s">
        <v>1749</v>
      </c>
      <c r="I338" s="148"/>
      <c r="J338" s="71">
        <v>18.492715859453739</v>
      </c>
      <c r="K338" s="71">
        <v>1.4307130323268626</v>
      </c>
      <c r="L338" s="71">
        <v>12.272627359242962</v>
      </c>
      <c r="M338" s="71">
        <v>9.5527443674534016</v>
      </c>
      <c r="N338" s="71">
        <v>31.448518139789996</v>
      </c>
      <c r="O338" s="71">
        <v>14.04309365409874</v>
      </c>
      <c r="P338" s="71">
        <v>11.662919810901567</v>
      </c>
      <c r="Q338" s="71">
        <v>0.86147228730366698</v>
      </c>
      <c r="R338" s="71">
        <v>0</v>
      </c>
      <c r="S338" s="71">
        <v>2.1969391055238368</v>
      </c>
      <c r="T338" s="72"/>
      <c r="U338" s="71">
        <v>786145</v>
      </c>
      <c r="V338" s="71">
        <v>474</v>
      </c>
      <c r="W338" s="71">
        <v>244</v>
      </c>
      <c r="X338" s="71">
        <v>2202</v>
      </c>
      <c r="Y338" s="71">
        <v>5942</v>
      </c>
      <c r="Z338" s="71">
        <v>8557</v>
      </c>
      <c r="AA338" s="71">
        <v>2440</v>
      </c>
      <c r="AB338" s="71">
        <v>13592</v>
      </c>
      <c r="AC338" s="71">
        <v>0</v>
      </c>
      <c r="AD338" s="71">
        <v>2.1969391055238372</v>
      </c>
      <c r="AE338" s="72"/>
      <c r="AF338" s="71">
        <v>10704904.304570319</v>
      </c>
      <c r="AG338" s="71">
        <v>1093121.6768624361</v>
      </c>
      <c r="AH338" s="71">
        <v>1945213.322614324</v>
      </c>
      <c r="AI338" s="71">
        <v>13516528.668528249</v>
      </c>
      <c r="AJ338" s="71">
        <v>29336413.668740559</v>
      </c>
      <c r="AK338" s="71">
        <v>0</v>
      </c>
      <c r="AL338" s="71">
        <v>0</v>
      </c>
      <c r="AM338" s="71">
        <v>1870953.896792731</v>
      </c>
      <c r="AN338" s="71">
        <v>0</v>
      </c>
      <c r="AO338" s="71">
        <v>0</v>
      </c>
      <c r="AP338" s="71">
        <v>58467135.538108625</v>
      </c>
      <c r="AQ338" s="72"/>
      <c r="AR338" s="71">
        <v>264</v>
      </c>
      <c r="AS338" s="71">
        <v>111</v>
      </c>
      <c r="AT338" s="71">
        <v>2</v>
      </c>
      <c r="AU338" s="71">
        <v>0</v>
      </c>
      <c r="AV338" s="71">
        <v>0</v>
      </c>
      <c r="AW338" s="71">
        <v>0</v>
      </c>
      <c r="AX338" s="71"/>
      <c r="AY338" s="72"/>
      <c r="AZ338" s="71">
        <v>1153.1000000000001</v>
      </c>
      <c r="BA338" s="71">
        <v>17594</v>
      </c>
      <c r="BB338" s="71">
        <v>40</v>
      </c>
      <c r="BC338" s="71">
        <v>0</v>
      </c>
      <c r="BD338" s="71">
        <v>0</v>
      </c>
      <c r="BE338" s="71">
        <v>0</v>
      </c>
      <c r="BF338" s="71"/>
      <c r="BG338" s="72"/>
      <c r="BH338" s="71">
        <v>0</v>
      </c>
      <c r="BI338" s="71">
        <v>0</v>
      </c>
      <c r="BJ338" s="71">
        <v>4.4630000000000001</v>
      </c>
      <c r="BK338" s="71">
        <v>0</v>
      </c>
      <c r="BL338" s="71">
        <v>0</v>
      </c>
      <c r="BM338" s="71">
        <v>0</v>
      </c>
      <c r="BN338" s="72"/>
      <c r="BO338" s="71">
        <v>0</v>
      </c>
      <c r="BP338" s="71">
        <v>0</v>
      </c>
      <c r="BQ338" s="71">
        <v>1</v>
      </c>
      <c r="BR338" s="71">
        <v>0</v>
      </c>
      <c r="BS338" s="71">
        <v>0</v>
      </c>
      <c r="BT338" s="71">
        <v>0</v>
      </c>
      <c r="BU338"/>
      <c r="BV338" s="70">
        <v>4.4630000000000001</v>
      </c>
      <c r="BW338" s="70">
        <v>0</v>
      </c>
      <c r="BX338" s="70">
        <v>0</v>
      </c>
      <c r="BY338" s="70">
        <v>0</v>
      </c>
      <c r="BZ338" s="70">
        <v>0</v>
      </c>
      <c r="CA338" s="70">
        <v>0</v>
      </c>
      <c r="CB338" s="70">
        <v>0</v>
      </c>
      <c r="CC338" s="70">
        <v>0</v>
      </c>
      <c r="CD338" s="70">
        <v>0</v>
      </c>
    </row>
    <row r="339" spans="1:82">
      <c r="A339" s="70" t="s">
        <v>2120</v>
      </c>
      <c r="B339" s="70">
        <v>305</v>
      </c>
      <c r="C339" s="70">
        <v>16</v>
      </c>
      <c r="D339" s="70">
        <v>18</v>
      </c>
      <c r="E339" s="70">
        <v>2019</v>
      </c>
      <c r="F339" s="70" t="s">
        <v>158</v>
      </c>
      <c r="G339" s="70" t="s">
        <v>1748</v>
      </c>
      <c r="H339" s="70" t="s">
        <v>1749</v>
      </c>
      <c r="I339" s="148"/>
      <c r="J339" s="71">
        <v>20.730842594955192</v>
      </c>
      <c r="K339" s="71">
        <v>1.2695920551605959</v>
      </c>
      <c r="L339" s="71">
        <v>12.400815014679544</v>
      </c>
      <c r="M339" s="71">
        <v>8.8461830215103259</v>
      </c>
      <c r="N339" s="71">
        <v>31.055111165224879</v>
      </c>
      <c r="O339" s="71">
        <v>13.556056787025129</v>
      </c>
      <c r="P339" s="71">
        <v>11.341521656035633</v>
      </c>
      <c r="Q339" s="71">
        <v>0.82716378276743296</v>
      </c>
      <c r="R339" s="71">
        <v>0</v>
      </c>
      <c r="S339" s="71">
        <v>2.0109765237642692</v>
      </c>
      <c r="T339" s="72"/>
      <c r="U339" s="71">
        <v>885312</v>
      </c>
      <c r="V339" s="71">
        <v>474</v>
      </c>
      <c r="W339" s="71">
        <v>244</v>
      </c>
      <c r="X339" s="71">
        <v>2202</v>
      </c>
      <c r="Y339" s="71">
        <v>5973</v>
      </c>
      <c r="Z339" s="71">
        <v>8487</v>
      </c>
      <c r="AA339" s="71">
        <v>2355</v>
      </c>
      <c r="AB339" s="71">
        <v>13404</v>
      </c>
      <c r="AC339" s="71">
        <v>0</v>
      </c>
      <c r="AD339" s="71">
        <v>2.0109765237642692</v>
      </c>
      <c r="AE339" s="72"/>
      <c r="AF339" s="71">
        <v>11690473.584150789</v>
      </c>
      <c r="AG339" s="71">
        <v>957503.99267792725</v>
      </c>
      <c r="AH339" s="71">
        <v>2065225.354739873</v>
      </c>
      <c r="AI339" s="71">
        <v>12913261.707908031</v>
      </c>
      <c r="AJ339" s="71">
        <v>30022902.56494581</v>
      </c>
      <c r="AK339" s="71">
        <v>0</v>
      </c>
      <c r="AL339" s="71">
        <v>0</v>
      </c>
      <c r="AM339" s="71">
        <v>1825523.8947420244</v>
      </c>
      <c r="AN339" s="71">
        <v>0</v>
      </c>
      <c r="AO339" s="71">
        <v>0</v>
      </c>
      <c r="AP339" s="71">
        <v>59474891.099164456</v>
      </c>
      <c r="AQ339" s="72"/>
      <c r="AR339" s="71">
        <v>274</v>
      </c>
      <c r="AS339" s="71">
        <v>139</v>
      </c>
      <c r="AT339" s="71">
        <v>2</v>
      </c>
      <c r="AU339" s="71">
        <v>0</v>
      </c>
      <c r="AV339" s="71">
        <v>0</v>
      </c>
      <c r="AW339" s="71">
        <v>0</v>
      </c>
      <c r="AX339" s="71"/>
      <c r="AY339" s="72"/>
      <c r="AZ339" s="71">
        <v>1208.5</v>
      </c>
      <c r="BA339" s="71">
        <v>18929.2</v>
      </c>
      <c r="BB339" s="71">
        <v>39.6</v>
      </c>
      <c r="BC339" s="71">
        <v>0</v>
      </c>
      <c r="BD339" s="71">
        <v>0</v>
      </c>
      <c r="BE339" s="71">
        <v>0</v>
      </c>
      <c r="BF339" s="71"/>
      <c r="BG339" s="72"/>
      <c r="BH339" s="71">
        <v>0</v>
      </c>
      <c r="BI339" s="71">
        <v>0</v>
      </c>
      <c r="BJ339" s="71">
        <v>4.9379999999999997</v>
      </c>
      <c r="BK339" s="71">
        <v>0</v>
      </c>
      <c r="BL339" s="71">
        <v>0</v>
      </c>
      <c r="BM339" s="71">
        <v>0</v>
      </c>
      <c r="BN339" s="72"/>
      <c r="BO339" s="71">
        <v>0</v>
      </c>
      <c r="BP339" s="71">
        <v>0</v>
      </c>
      <c r="BQ339" s="71">
        <v>1</v>
      </c>
      <c r="BR339" s="71">
        <v>0</v>
      </c>
      <c r="BS339" s="71">
        <v>0</v>
      </c>
      <c r="BT339" s="71">
        <v>0</v>
      </c>
      <c r="BU339"/>
      <c r="BV339" s="70">
        <v>4.9379999999999997</v>
      </c>
      <c r="BW339" s="70">
        <v>0</v>
      </c>
      <c r="BX339" s="70">
        <v>0</v>
      </c>
      <c r="BY339" s="70">
        <v>0</v>
      </c>
      <c r="BZ339" s="70">
        <v>0</v>
      </c>
      <c r="CA339" s="70">
        <v>0</v>
      </c>
      <c r="CB339" s="70">
        <v>0</v>
      </c>
      <c r="CC339" s="70">
        <v>0</v>
      </c>
      <c r="CD339" s="70">
        <v>0</v>
      </c>
    </row>
    <row r="340" spans="1:82">
      <c r="A340" s="70" t="s">
        <v>2121</v>
      </c>
      <c r="B340" s="70">
        <v>306</v>
      </c>
      <c r="C340" s="70">
        <v>17</v>
      </c>
      <c r="D340" s="70">
        <v>18</v>
      </c>
      <c r="E340" s="70">
        <v>2020</v>
      </c>
      <c r="F340" s="70" t="s">
        <v>159</v>
      </c>
      <c r="G340" s="70" t="s">
        <v>1748</v>
      </c>
      <c r="H340" s="70" t="s">
        <v>1749</v>
      </c>
      <c r="I340" s="148"/>
      <c r="J340" s="71">
        <v>37.465094346631211</v>
      </c>
      <c r="K340" s="71">
        <v>2.048664247852038</v>
      </c>
      <c r="L340" s="71">
        <v>13.218625367214718</v>
      </c>
      <c r="M340" s="71">
        <v>8.5536903508299051</v>
      </c>
      <c r="N340" s="71">
        <v>27.296891050210572</v>
      </c>
      <c r="O340" s="71">
        <v>11.893815585962718</v>
      </c>
      <c r="P340" s="71">
        <v>10.937736378885337</v>
      </c>
      <c r="Q340" s="71">
        <v>0.78016829201450799</v>
      </c>
      <c r="R340" s="71">
        <v>0</v>
      </c>
      <c r="S340" s="71">
        <v>1.4604862583211979</v>
      </c>
      <c r="T340" s="72"/>
      <c r="U340" s="71">
        <v>1886561</v>
      </c>
      <c r="V340" s="71">
        <v>683</v>
      </c>
      <c r="W340" s="71">
        <v>281</v>
      </c>
      <c r="X340" s="71">
        <v>2311</v>
      </c>
      <c r="Y340" s="71">
        <v>6000</v>
      </c>
      <c r="Z340" s="71">
        <v>8499</v>
      </c>
      <c r="AA340" s="71">
        <v>2414</v>
      </c>
      <c r="AB340" s="71">
        <v>13232</v>
      </c>
      <c r="AC340" s="71">
        <v>0</v>
      </c>
      <c r="AD340" s="71">
        <v>1.4604862583211979</v>
      </c>
      <c r="AE340" s="72"/>
      <c r="AF340" s="71">
        <v>22075945.457182579</v>
      </c>
      <c r="AG340" s="71">
        <v>1578313.384341704</v>
      </c>
      <c r="AH340" s="71">
        <v>2304935.1183040524</v>
      </c>
      <c r="AI340" s="71">
        <v>13060029.770579048</v>
      </c>
      <c r="AJ340" s="71">
        <v>28841303.81477014</v>
      </c>
      <c r="AK340" s="71"/>
      <c r="AL340" s="71"/>
      <c r="AM340" s="71">
        <v>1726923.0105862066</v>
      </c>
      <c r="AN340" s="71"/>
      <c r="AO340" s="71"/>
      <c r="AP340" s="71">
        <v>69587450.555763721</v>
      </c>
      <c r="AQ340" s="72"/>
      <c r="AR340" s="71">
        <v>287</v>
      </c>
      <c r="AS340" s="71">
        <v>155</v>
      </c>
      <c r="AT340" s="71">
        <v>2</v>
      </c>
      <c r="AU340" s="71">
        <v>0</v>
      </c>
      <c r="AV340" s="71">
        <v>0</v>
      </c>
      <c r="AW340" s="71">
        <v>0</v>
      </c>
      <c r="AX340" s="71"/>
      <c r="AY340" s="72"/>
      <c r="AZ340" s="71">
        <v>1302.899999999999</v>
      </c>
      <c r="BA340" s="71">
        <v>19705.7</v>
      </c>
      <c r="BB340" s="71">
        <v>39.6</v>
      </c>
      <c r="BC340" s="71">
        <v>0</v>
      </c>
      <c r="BD340" s="71">
        <v>0</v>
      </c>
      <c r="BE340" s="71">
        <v>0</v>
      </c>
      <c r="BF340" s="71"/>
      <c r="BG340" s="72"/>
      <c r="BH340" s="71">
        <v>0</v>
      </c>
      <c r="BI340" s="71">
        <v>0</v>
      </c>
      <c r="BJ340" s="71">
        <v>4.5149999999999997</v>
      </c>
      <c r="BK340" s="71">
        <v>0</v>
      </c>
      <c r="BL340" s="71">
        <v>0</v>
      </c>
      <c r="BM340" s="71">
        <v>0</v>
      </c>
      <c r="BN340" s="72"/>
      <c r="BO340" s="71">
        <v>0</v>
      </c>
      <c r="BP340" s="71">
        <v>0</v>
      </c>
      <c r="BQ340" s="71">
        <v>1</v>
      </c>
      <c r="BR340" s="71">
        <v>0</v>
      </c>
      <c r="BS340" s="71">
        <v>0</v>
      </c>
      <c r="BT340" s="71">
        <v>0</v>
      </c>
      <c r="BU340"/>
      <c r="BV340" s="70">
        <v>4.5149999999999997</v>
      </c>
      <c r="BW340" s="70">
        <v>0</v>
      </c>
      <c r="BX340" s="70">
        <v>0</v>
      </c>
      <c r="BY340" s="70">
        <v>0</v>
      </c>
      <c r="BZ340" s="70">
        <v>0</v>
      </c>
      <c r="CA340" s="70">
        <v>0</v>
      </c>
      <c r="CB340" s="70">
        <v>0</v>
      </c>
      <c r="CC340" s="70">
        <v>0</v>
      </c>
      <c r="CD340" s="70">
        <v>0</v>
      </c>
    </row>
    <row r="341" spans="1:82">
      <c r="A341" s="70" t="s">
        <v>2122</v>
      </c>
      <c r="B341" s="70">
        <v>306</v>
      </c>
      <c r="C341" s="70">
        <v>18</v>
      </c>
      <c r="D341" s="70">
        <v>18</v>
      </c>
      <c r="E341" s="70">
        <v>2021</v>
      </c>
      <c r="F341" s="70" t="s">
        <v>160</v>
      </c>
      <c r="G341" s="70" t="s">
        <v>1748</v>
      </c>
      <c r="H341" s="70" t="s">
        <v>1749</v>
      </c>
      <c r="I341" s="148"/>
      <c r="J341" s="71">
        <v>31.066563698639072</v>
      </c>
      <c r="K341" s="71">
        <v>2.4282458531922826</v>
      </c>
      <c r="L341" s="71">
        <v>10.543860387013867</v>
      </c>
      <c r="M341" s="71">
        <v>9.7361751414753996</v>
      </c>
      <c r="N341" s="71">
        <v>27.633481731229992</v>
      </c>
      <c r="O341" s="71">
        <v>11.439844911223453</v>
      </c>
      <c r="P341" s="71">
        <v>11.119337494595674</v>
      </c>
      <c r="Q341" s="71">
        <v>0.762769171040104</v>
      </c>
      <c r="R341" s="71">
        <v>0</v>
      </c>
      <c r="S341" s="71">
        <v>2.367871582898402</v>
      </c>
      <c r="T341" s="72"/>
      <c r="U341" s="71">
        <v>1443940</v>
      </c>
      <c r="V341" s="71">
        <v>683</v>
      </c>
      <c r="W341" s="71">
        <v>281</v>
      </c>
      <c r="X341" s="71">
        <v>2311</v>
      </c>
      <c r="Y341" s="71">
        <v>6004</v>
      </c>
      <c r="Z341" s="71">
        <v>8417</v>
      </c>
      <c r="AA341" s="71">
        <v>2393</v>
      </c>
      <c r="AB341" s="71">
        <v>13064</v>
      </c>
      <c r="AC341" s="71">
        <v>0</v>
      </c>
      <c r="AD341" s="71">
        <v>2.367871582898402</v>
      </c>
      <c r="AE341" s="72"/>
      <c r="AF341" s="71">
        <v>18319630.178405683</v>
      </c>
      <c r="AG341" s="71">
        <v>1747539.2501146744</v>
      </c>
      <c r="AH341" s="71">
        <v>1768912.4680448759</v>
      </c>
      <c r="AI341" s="71">
        <v>14662036.983727932</v>
      </c>
      <c r="AJ341" s="71">
        <v>29894227.105227292</v>
      </c>
      <c r="AK341" s="71">
        <v>0</v>
      </c>
      <c r="AL341" s="71">
        <v>0</v>
      </c>
      <c r="AM341" s="71">
        <v>1714831.4303211374</v>
      </c>
      <c r="AN341" s="71">
        <v>0</v>
      </c>
      <c r="AO341" s="71">
        <v>0</v>
      </c>
      <c r="AP341" s="71">
        <v>68107177.415841594</v>
      </c>
      <c r="AQ341" s="72"/>
      <c r="AR341" s="71">
        <v>305</v>
      </c>
      <c r="AS341" s="71">
        <v>179</v>
      </c>
      <c r="AT341" s="71">
        <v>2</v>
      </c>
      <c r="AU341" s="71">
        <v>0</v>
      </c>
      <c r="AV341" s="71">
        <v>0</v>
      </c>
      <c r="AW341" s="71">
        <v>0</v>
      </c>
      <c r="AX341" s="71"/>
      <c r="AY341" s="72"/>
      <c r="AZ341" s="71">
        <v>1414.599999999999</v>
      </c>
      <c r="BA341" s="71">
        <v>20855.2</v>
      </c>
      <c r="BB341" s="71">
        <v>39.6</v>
      </c>
      <c r="BC341" s="71">
        <v>0</v>
      </c>
      <c r="BD341" s="71">
        <v>0</v>
      </c>
      <c r="BE341" s="71">
        <v>0</v>
      </c>
      <c r="BF341" s="71"/>
      <c r="BG341" s="72"/>
      <c r="BH341" s="71">
        <v>0</v>
      </c>
      <c r="BI341" s="71">
        <v>0</v>
      </c>
      <c r="BJ341" s="71">
        <v>4.1840000000000002</v>
      </c>
      <c r="BK341" s="71">
        <v>0</v>
      </c>
      <c r="BL341" s="71">
        <v>0</v>
      </c>
      <c r="BM341" s="71">
        <v>0</v>
      </c>
      <c r="BN341" s="72"/>
      <c r="BO341" s="71">
        <v>0</v>
      </c>
      <c r="BP341" s="71">
        <v>0</v>
      </c>
      <c r="BQ341" s="71">
        <v>1</v>
      </c>
      <c r="BR341" s="71">
        <v>0</v>
      </c>
      <c r="BS341" s="71">
        <v>0</v>
      </c>
      <c r="BT341" s="71">
        <v>0</v>
      </c>
      <c r="BU341"/>
      <c r="BV341" s="70">
        <v>4.1840000000000002</v>
      </c>
      <c r="BW341" s="70">
        <v>0</v>
      </c>
      <c r="BX341" s="70">
        <v>0</v>
      </c>
      <c r="BY341" s="70">
        <v>0</v>
      </c>
      <c r="BZ341" s="70">
        <v>0</v>
      </c>
      <c r="CA341" s="70">
        <v>0</v>
      </c>
      <c r="CB341" s="70">
        <v>0</v>
      </c>
      <c r="CC341" s="70">
        <v>0</v>
      </c>
      <c r="CD341" s="70">
        <v>0</v>
      </c>
    </row>
    <row r="342" spans="1:82">
      <c r="A342" s="70" t="s">
        <v>1752</v>
      </c>
      <c r="B342" s="70">
        <v>306</v>
      </c>
      <c r="C342" s="70">
        <v>19</v>
      </c>
      <c r="D342" s="70">
        <v>18</v>
      </c>
      <c r="E342" s="70">
        <v>2022</v>
      </c>
      <c r="F342" s="70" t="s">
        <v>161</v>
      </c>
      <c r="G342" s="70" t="s">
        <v>1748</v>
      </c>
      <c r="H342" s="70" t="s">
        <v>1749</v>
      </c>
      <c r="I342" s="148"/>
      <c r="J342" s="71">
        <v>22.914289109870509</v>
      </c>
      <c r="K342" s="71">
        <v>2.2211849567219026</v>
      </c>
      <c r="L342" s="71">
        <v>10.650060950428516</v>
      </c>
      <c r="M342" s="71">
        <v>9.2873298792008363</v>
      </c>
      <c r="N342" s="71">
        <v>29.340974991733546</v>
      </c>
      <c r="O342" s="71">
        <v>11.964758086758428</v>
      </c>
      <c r="P342" s="71">
        <v>11.043911651318737</v>
      </c>
      <c r="Q342" s="71">
        <v>0.75995079692395073</v>
      </c>
      <c r="R342" s="71">
        <v>0</v>
      </c>
      <c r="S342" s="71">
        <v>2.16361475195807</v>
      </c>
      <c r="T342" s="72"/>
      <c r="U342" s="71">
        <v>1354292</v>
      </c>
      <c r="V342" s="71">
        <v>683</v>
      </c>
      <c r="W342" s="71">
        <v>281</v>
      </c>
      <c r="X342" s="71">
        <v>2311</v>
      </c>
      <c r="Y342" s="71">
        <v>6022</v>
      </c>
      <c r="Z342" s="71">
        <v>8364</v>
      </c>
      <c r="AA342" s="71">
        <v>2413</v>
      </c>
      <c r="AB342" s="71">
        <v>12909</v>
      </c>
      <c r="AC342" s="71">
        <v>0</v>
      </c>
      <c r="AD342" s="71">
        <v>2.16361475195807</v>
      </c>
      <c r="AE342" s="72"/>
      <c r="AF342" s="71">
        <v>13439651.521050164</v>
      </c>
      <c r="AG342" s="71">
        <v>1831634.9526073672</v>
      </c>
      <c r="AH342" s="71">
        <v>2166748.5207465463</v>
      </c>
      <c r="AI342" s="71">
        <v>13730203.763311256</v>
      </c>
      <c r="AJ342" s="71">
        <v>34500903.324104466</v>
      </c>
      <c r="AK342" s="71">
        <v>0</v>
      </c>
      <c r="AL342" s="71">
        <v>0</v>
      </c>
      <c r="AM342" s="71">
        <v>1666904.2435014548</v>
      </c>
      <c r="AN342" s="71">
        <v>0</v>
      </c>
      <c r="AO342" s="71">
        <v>0</v>
      </c>
      <c r="AP342" s="71">
        <v>67336046.325321257</v>
      </c>
      <c r="AQ342" s="72"/>
      <c r="AR342" s="71">
        <v>320</v>
      </c>
      <c r="AS342" s="71">
        <v>189</v>
      </c>
      <c r="AT342" s="71">
        <v>0</v>
      </c>
      <c r="AU342" s="71">
        <v>0</v>
      </c>
      <c r="AV342" s="71">
        <v>0</v>
      </c>
      <c r="AW342" s="71">
        <v>0</v>
      </c>
      <c r="AX342" s="71"/>
      <c r="AY342" s="72"/>
      <c r="AZ342" s="71">
        <v>1516.3999999999999</v>
      </c>
      <c r="BA342" s="71">
        <v>21343.8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2123</v>
      </c>
      <c r="B343" s="70">
        <v>306</v>
      </c>
      <c r="C343" s="70">
        <v>20</v>
      </c>
      <c r="D343" s="70">
        <v>18</v>
      </c>
      <c r="E343" s="70">
        <v>2023</v>
      </c>
      <c r="F343" s="70" t="s">
        <v>1539</v>
      </c>
      <c r="G343" s="70" t="s">
        <v>1748</v>
      </c>
      <c r="H343" s="70" t="s">
        <v>1749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333</v>
      </c>
      <c r="AS343" s="71">
        <v>193</v>
      </c>
      <c r="AT343" s="71">
        <v>0</v>
      </c>
      <c r="AU343" s="71">
        <v>0</v>
      </c>
      <c r="AV343" s="71">
        <v>0</v>
      </c>
      <c r="AW343" s="71">
        <v>0</v>
      </c>
      <c r="AX343" s="71"/>
      <c r="AY343" s="72"/>
      <c r="AZ343" s="71">
        <v>1615.9000000000003</v>
      </c>
      <c r="BA343" s="71">
        <v>21541.8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1747</v>
      </c>
      <c r="B344" s="70">
        <v>306</v>
      </c>
      <c r="C344" s="70">
        <v>21</v>
      </c>
      <c r="D344" s="70">
        <v>18</v>
      </c>
      <c r="E344" s="70">
        <v>2024</v>
      </c>
      <c r="F344" s="70" t="s">
        <v>1554</v>
      </c>
      <c r="G344" s="70" t="s">
        <v>1748</v>
      </c>
      <c r="H344" s="70" t="s">
        <v>1749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2124</v>
      </c>
      <c r="B345" s="70">
        <v>52</v>
      </c>
      <c r="C345" s="70">
        <v>1</v>
      </c>
      <c r="D345" s="70">
        <v>4</v>
      </c>
      <c r="E345" s="70">
        <v>1990</v>
      </c>
      <c r="F345" s="70" t="s">
        <v>787</v>
      </c>
      <c r="G345" s="70" t="s">
        <v>2125</v>
      </c>
      <c r="H345" s="70" t="s">
        <v>2126</v>
      </c>
      <c r="I345" s="148"/>
      <c r="J345" s="71">
        <v>414.53672369439732</v>
      </c>
      <c r="K345" s="71">
        <v>0.77035991176915042</v>
      </c>
      <c r="L345" s="71">
        <v>0</v>
      </c>
      <c r="M345" s="71">
        <v>17.6006500472628</v>
      </c>
      <c r="N345" s="71">
        <v>13.809004968577771</v>
      </c>
      <c r="O345" s="71">
        <v>8.2565121577379355</v>
      </c>
      <c r="P345" s="71">
        <v>10.234293520280961</v>
      </c>
      <c r="Q345" s="71">
        <v>0.80577174643869798</v>
      </c>
      <c r="R345" s="71">
        <v>0</v>
      </c>
      <c r="S345" s="71">
        <v>0.76726411607359968</v>
      </c>
      <c r="T345" s="72"/>
      <c r="U345" s="71">
        <v>9858911</v>
      </c>
      <c r="V345" s="71">
        <v>237</v>
      </c>
      <c r="W345" s="71">
        <v>0</v>
      </c>
      <c r="X345" s="71">
        <v>5501</v>
      </c>
      <c r="Y345" s="71">
        <v>4258</v>
      </c>
      <c r="Z345" s="71">
        <v>3396</v>
      </c>
      <c r="AA345" s="71">
        <v>2485</v>
      </c>
      <c r="AB345" s="71">
        <v>13083</v>
      </c>
      <c r="AC345" s="71">
        <v>0</v>
      </c>
      <c r="AD345" s="71">
        <v>0.76726411607359968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2127</v>
      </c>
      <c r="B346" s="70">
        <v>53</v>
      </c>
      <c r="C346" s="70">
        <v>2</v>
      </c>
      <c r="D346" s="70">
        <v>4</v>
      </c>
      <c r="E346" s="70">
        <v>2005</v>
      </c>
      <c r="F346" s="70" t="s">
        <v>789</v>
      </c>
      <c r="G346" s="70" t="s">
        <v>2125</v>
      </c>
      <c r="H346" s="70" t="s">
        <v>2126</v>
      </c>
      <c r="I346" s="148"/>
      <c r="J346" s="71">
        <v>175.0203291792744</v>
      </c>
      <c r="K346" s="71">
        <v>0.93045616929821917</v>
      </c>
      <c r="L346" s="71">
        <v>0</v>
      </c>
      <c r="M346" s="71">
        <v>39.554007238914892</v>
      </c>
      <c r="N346" s="71">
        <v>21.235996373057802</v>
      </c>
      <c r="O346" s="71">
        <v>11.3117310543629</v>
      </c>
      <c r="P346" s="71">
        <v>14.070200495479749</v>
      </c>
      <c r="Q346" s="71">
        <v>0.75528154317691298</v>
      </c>
      <c r="R346" s="71">
        <v>0</v>
      </c>
      <c r="S346" s="71">
        <v>1.609925423708868</v>
      </c>
      <c r="T346" s="72"/>
      <c r="U346" s="71">
        <v>4066629</v>
      </c>
      <c r="V346" s="71">
        <v>312</v>
      </c>
      <c r="W346" s="71">
        <v>0</v>
      </c>
      <c r="X346" s="71">
        <v>5524</v>
      </c>
      <c r="Y346" s="71">
        <v>5113</v>
      </c>
      <c r="Z346" s="71">
        <v>5384</v>
      </c>
      <c r="AA346" s="71">
        <v>2798</v>
      </c>
      <c r="AB346" s="71">
        <v>12820</v>
      </c>
      <c r="AC346" s="71">
        <v>0</v>
      </c>
      <c r="AD346" s="71">
        <v>1.609925423708868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2128</v>
      </c>
      <c r="B347" s="70">
        <v>54</v>
      </c>
      <c r="C347" s="70">
        <v>3</v>
      </c>
      <c r="D347" s="70">
        <v>4</v>
      </c>
      <c r="E347" s="70">
        <v>2006</v>
      </c>
      <c r="F347" s="70" t="s">
        <v>790</v>
      </c>
      <c r="G347" s="70" t="s">
        <v>2125</v>
      </c>
      <c r="H347" s="70" t="s">
        <v>2126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2129</v>
      </c>
      <c r="B348" s="70">
        <v>55</v>
      </c>
      <c r="C348" s="70">
        <v>4</v>
      </c>
      <c r="D348" s="70">
        <v>4</v>
      </c>
      <c r="E348" s="70">
        <v>2007</v>
      </c>
      <c r="F348" s="70" t="s">
        <v>791</v>
      </c>
      <c r="G348" s="70" t="s">
        <v>2125</v>
      </c>
      <c r="H348" s="70" t="s">
        <v>2126</v>
      </c>
      <c r="I348" s="148"/>
      <c r="J348" s="71">
        <v>264.16816580826782</v>
      </c>
      <c r="K348" s="71">
        <v>0.69906933388597547</v>
      </c>
      <c r="L348" s="71">
        <v>0</v>
      </c>
      <c r="M348" s="71">
        <v>42.546734705796318</v>
      </c>
      <c r="N348" s="71">
        <v>21.122465727733069</v>
      </c>
      <c r="O348" s="71">
        <v>11.35630361323396</v>
      </c>
      <c r="P348" s="71">
        <v>14.61991353794023</v>
      </c>
      <c r="Q348" s="71">
        <v>0.82040361852069499</v>
      </c>
      <c r="R348" s="71">
        <v>0</v>
      </c>
      <c r="S348" s="71">
        <v>1.9042039042621841</v>
      </c>
      <c r="T348" s="72"/>
      <c r="U348" s="71">
        <v>7459026</v>
      </c>
      <c r="V348" s="71">
        <v>236</v>
      </c>
      <c r="W348" s="71">
        <v>0</v>
      </c>
      <c r="X348" s="71">
        <v>6815</v>
      </c>
      <c r="Y348" s="71">
        <v>5354</v>
      </c>
      <c r="Z348" s="71">
        <v>5619</v>
      </c>
      <c r="AA348" s="71">
        <v>2863</v>
      </c>
      <c r="AB348" s="71">
        <v>13189</v>
      </c>
      <c r="AC348" s="71">
        <v>0</v>
      </c>
      <c r="AD348" s="71">
        <v>1.9042039042621841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2130</v>
      </c>
      <c r="B349" s="70">
        <v>56</v>
      </c>
      <c r="C349" s="70">
        <v>5</v>
      </c>
      <c r="D349" s="70">
        <v>4</v>
      </c>
      <c r="E349" s="70">
        <v>2008</v>
      </c>
      <c r="F349" s="70" t="s">
        <v>792</v>
      </c>
      <c r="G349" s="1064" t="s">
        <v>2125</v>
      </c>
      <c r="H349" s="70" t="s">
        <v>2126</v>
      </c>
      <c r="I349" s="148"/>
      <c r="J349" s="71">
        <v>291.39205678948917</v>
      </c>
      <c r="K349" s="71">
        <v>0.52654176396917429</v>
      </c>
      <c r="L349" s="71">
        <v>0</v>
      </c>
      <c r="M349" s="71">
        <v>42.938432219351853</v>
      </c>
      <c r="N349" s="71">
        <v>23.371432842580081</v>
      </c>
      <c r="O349" s="71">
        <v>11.28949399508727</v>
      </c>
      <c r="P349" s="71">
        <v>14.40432539236034</v>
      </c>
      <c r="Q349" s="71">
        <v>0.81808235733202594</v>
      </c>
      <c r="R349" s="71">
        <v>0</v>
      </c>
      <c r="S349" s="71">
        <v>1.20252034999325</v>
      </c>
      <c r="T349" s="72"/>
      <c r="U349" s="71">
        <v>9349451</v>
      </c>
      <c r="V349" s="71">
        <v>236</v>
      </c>
      <c r="W349" s="71">
        <v>0</v>
      </c>
      <c r="X349" s="71">
        <v>6815</v>
      </c>
      <c r="Y349" s="71">
        <v>5472</v>
      </c>
      <c r="Z349" s="71">
        <v>5782</v>
      </c>
      <c r="AA349" s="71">
        <v>2824</v>
      </c>
      <c r="AB349" s="71">
        <v>13368</v>
      </c>
      <c r="AC349" s="71">
        <v>0</v>
      </c>
      <c r="AD349" s="71">
        <v>1.20252034999325</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2131</v>
      </c>
      <c r="B350" s="70">
        <v>57</v>
      </c>
      <c r="C350" s="70">
        <v>6</v>
      </c>
      <c r="D350" s="70">
        <v>4</v>
      </c>
      <c r="E350" s="70">
        <v>2009</v>
      </c>
      <c r="F350" s="70" t="s">
        <v>176</v>
      </c>
      <c r="G350" s="1064" t="s">
        <v>2125</v>
      </c>
      <c r="H350" s="70" t="s">
        <v>2126</v>
      </c>
      <c r="I350" s="148"/>
      <c r="J350" s="71">
        <v>248.46748438703241</v>
      </c>
      <c r="K350" s="71">
        <v>0.67704225027260478</v>
      </c>
      <c r="L350" s="71">
        <v>0.85989500762454318</v>
      </c>
      <c r="M350" s="71">
        <v>37.301440581884393</v>
      </c>
      <c r="N350" s="71">
        <v>21.425666448023481</v>
      </c>
      <c r="O350" s="71">
        <v>11.657201352105441</v>
      </c>
      <c r="P350" s="71">
        <v>13.64835104490704</v>
      </c>
      <c r="Q350" s="71">
        <v>0.78036843896137298</v>
      </c>
      <c r="R350" s="71">
        <v>0</v>
      </c>
      <c r="S350" s="71">
        <v>1.1714117087313889</v>
      </c>
      <c r="T350" s="72"/>
      <c r="U350" s="71">
        <v>6595521</v>
      </c>
      <c r="V350" s="71">
        <v>247</v>
      </c>
      <c r="W350" s="71">
        <v>23</v>
      </c>
      <c r="X350" s="71">
        <v>6807</v>
      </c>
      <c r="Y350" s="71">
        <v>5490</v>
      </c>
      <c r="Z350" s="71">
        <v>5893</v>
      </c>
      <c r="AA350" s="71">
        <v>2747</v>
      </c>
      <c r="AB350" s="71">
        <v>13386</v>
      </c>
      <c r="AC350" s="71">
        <v>0</v>
      </c>
      <c r="AD350" s="71">
        <v>1.1714117087313889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18.77</v>
      </c>
      <c r="BM350" s="71">
        <v>0</v>
      </c>
      <c r="BN350" s="72"/>
      <c r="BO350" s="71">
        <v>0</v>
      </c>
      <c r="BP350" s="71">
        <v>0</v>
      </c>
      <c r="BQ350" s="71">
        <v>0</v>
      </c>
      <c r="BR350" s="71">
        <v>0</v>
      </c>
      <c r="BS350" s="71">
        <v>2</v>
      </c>
      <c r="BT350" s="71">
        <v>0</v>
      </c>
      <c r="BU350"/>
      <c r="BV350" s="70">
        <v>10.9</v>
      </c>
      <c r="BW350" s="70">
        <v>0</v>
      </c>
      <c r="BX350" s="70">
        <v>7.87</v>
      </c>
      <c r="BY350" s="70">
        <v>0</v>
      </c>
      <c r="BZ350" s="70">
        <v>0</v>
      </c>
      <c r="CA350" s="70">
        <v>0</v>
      </c>
      <c r="CB350" s="70">
        <v>0</v>
      </c>
      <c r="CC350" s="70">
        <v>0</v>
      </c>
      <c r="CD350" s="70">
        <v>0</v>
      </c>
    </row>
    <row r="351" spans="1:82">
      <c r="A351" s="70" t="s">
        <v>2132</v>
      </c>
      <c r="B351" s="70">
        <v>58</v>
      </c>
      <c r="C351" s="70">
        <v>7</v>
      </c>
      <c r="D351" s="70">
        <v>4</v>
      </c>
      <c r="E351" s="70">
        <v>2010</v>
      </c>
      <c r="F351" s="70" t="s">
        <v>177</v>
      </c>
      <c r="G351" s="70" t="s">
        <v>2125</v>
      </c>
      <c r="H351" s="70" t="s">
        <v>2126</v>
      </c>
      <c r="I351" s="148"/>
      <c r="J351" s="71">
        <v>289.1356774054953</v>
      </c>
      <c r="K351" s="71">
        <v>0.58923269609903861</v>
      </c>
      <c r="L351" s="71">
        <v>0.84890844466164939</v>
      </c>
      <c r="M351" s="71">
        <v>42.579009895329371</v>
      </c>
      <c r="N351" s="71">
        <v>27.497870903697869</v>
      </c>
      <c r="O351" s="71">
        <v>11.695825951646951</v>
      </c>
      <c r="P351" s="71">
        <v>13.47816802671864</v>
      </c>
      <c r="Q351" s="71">
        <v>0.81694563814754895</v>
      </c>
      <c r="R351" s="71">
        <v>0</v>
      </c>
      <c r="S351" s="71">
        <v>1.200543966697758</v>
      </c>
      <c r="T351" s="72"/>
      <c r="U351" s="71">
        <v>7726490</v>
      </c>
      <c r="V351" s="71">
        <v>247</v>
      </c>
      <c r="W351" s="71">
        <v>23</v>
      </c>
      <c r="X351" s="71">
        <v>6807</v>
      </c>
      <c r="Y351" s="71">
        <v>5554</v>
      </c>
      <c r="Z351" s="71">
        <v>5940</v>
      </c>
      <c r="AA351" s="71">
        <v>2645</v>
      </c>
      <c r="AB351" s="71">
        <v>13428</v>
      </c>
      <c r="AC351" s="71">
        <v>0</v>
      </c>
      <c r="AD351" s="71">
        <v>1.200543966697758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9.74</v>
      </c>
      <c r="BM351" s="71">
        <v>0</v>
      </c>
      <c r="BN351" s="72"/>
      <c r="BO351" s="71">
        <v>0</v>
      </c>
      <c r="BP351" s="71">
        <v>0</v>
      </c>
      <c r="BQ351" s="71">
        <v>0</v>
      </c>
      <c r="BR351" s="71">
        <v>0</v>
      </c>
      <c r="BS351" s="71">
        <v>1</v>
      </c>
      <c r="BT351" s="71">
        <v>0</v>
      </c>
      <c r="BU351"/>
      <c r="BV351" s="70">
        <v>9.74</v>
      </c>
      <c r="BW351" s="70">
        <v>0</v>
      </c>
      <c r="BX351" s="70">
        <v>0</v>
      </c>
      <c r="BY351" s="70">
        <v>0</v>
      </c>
      <c r="BZ351" s="70">
        <v>0</v>
      </c>
      <c r="CA351" s="70">
        <v>0</v>
      </c>
      <c r="CB351" s="70">
        <v>0</v>
      </c>
      <c r="CC351" s="70">
        <v>0</v>
      </c>
      <c r="CD351" s="70">
        <v>0</v>
      </c>
    </row>
    <row r="352" spans="1:82">
      <c r="A352" s="70" t="s">
        <v>2133</v>
      </c>
      <c r="B352" s="70">
        <v>59</v>
      </c>
      <c r="C352" s="70">
        <v>8</v>
      </c>
      <c r="D352" s="70">
        <v>4</v>
      </c>
      <c r="E352" s="70">
        <v>2011</v>
      </c>
      <c r="F352" s="70" t="s">
        <v>178</v>
      </c>
      <c r="G352" s="70" t="s">
        <v>2125</v>
      </c>
      <c r="H352" s="70" t="s">
        <v>2126</v>
      </c>
      <c r="I352" s="148"/>
      <c r="J352" s="71">
        <v>264.08557227602262</v>
      </c>
      <c r="K352" s="71">
        <v>0.66612175130040407</v>
      </c>
      <c r="L352" s="71">
        <v>0.92482163116545923</v>
      </c>
      <c r="M352" s="71">
        <v>39.889020913997193</v>
      </c>
      <c r="N352" s="71">
        <v>25.391074938598418</v>
      </c>
      <c r="O352" s="71">
        <v>11.645631044703393</v>
      </c>
      <c r="P352" s="71">
        <v>12.519598077628768</v>
      </c>
      <c r="Q352" s="71">
        <v>0.94324961888279701</v>
      </c>
      <c r="R352" s="71">
        <v>0</v>
      </c>
      <c r="S352" s="71">
        <v>1.242189004781987</v>
      </c>
      <c r="T352" s="72"/>
      <c r="U352" s="71">
        <v>7280942</v>
      </c>
      <c r="V352" s="71">
        <v>247</v>
      </c>
      <c r="W352" s="71">
        <v>23</v>
      </c>
      <c r="X352" s="71">
        <v>6807</v>
      </c>
      <c r="Y352" s="71">
        <v>5599</v>
      </c>
      <c r="Z352" s="71">
        <v>6043</v>
      </c>
      <c r="AA352" s="71">
        <v>2530</v>
      </c>
      <c r="AB352" s="71">
        <v>13441</v>
      </c>
      <c r="AC352" s="71">
        <v>0</v>
      </c>
      <c r="AD352" s="71">
        <v>1.242189004781987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23.856999999999999</v>
      </c>
      <c r="BM352" s="71">
        <v>0</v>
      </c>
      <c r="BN352" s="72"/>
      <c r="BO352" s="71">
        <v>0</v>
      </c>
      <c r="BP352" s="71">
        <v>0</v>
      </c>
      <c r="BQ352" s="71">
        <v>0</v>
      </c>
      <c r="BR352" s="71">
        <v>0</v>
      </c>
      <c r="BS352" s="71">
        <v>3</v>
      </c>
      <c r="BT352" s="71">
        <v>0</v>
      </c>
      <c r="BU352"/>
      <c r="BV352" s="70">
        <v>15.067</v>
      </c>
      <c r="BW352" s="70">
        <v>0</v>
      </c>
      <c r="BX352" s="70">
        <v>8.7899999999999991</v>
      </c>
      <c r="BY352" s="70">
        <v>0</v>
      </c>
      <c r="BZ352" s="70">
        <v>0</v>
      </c>
      <c r="CA352" s="70">
        <v>0</v>
      </c>
      <c r="CB352" s="70">
        <v>0</v>
      </c>
      <c r="CC352" s="70">
        <v>0</v>
      </c>
      <c r="CD352" s="70">
        <v>0</v>
      </c>
    </row>
    <row r="353" spans="1:82">
      <c r="A353" s="70" t="s">
        <v>2134</v>
      </c>
      <c r="B353" s="70">
        <v>60</v>
      </c>
      <c r="C353" s="70">
        <v>9</v>
      </c>
      <c r="D353" s="70">
        <v>4</v>
      </c>
      <c r="E353" s="70">
        <v>2012</v>
      </c>
      <c r="F353" s="70" t="s">
        <v>179</v>
      </c>
      <c r="G353" s="70" t="s">
        <v>2125</v>
      </c>
      <c r="H353" s="70" t="s">
        <v>2126</v>
      </c>
      <c r="I353" s="148"/>
      <c r="J353" s="71">
        <v>285.97148445862621</v>
      </c>
      <c r="K353" s="71">
        <v>0.61724736648399714</v>
      </c>
      <c r="L353" s="71">
        <v>0.95659887897324281</v>
      </c>
      <c r="M353" s="71">
        <v>43.737921856436643</v>
      </c>
      <c r="N353" s="71">
        <v>24.663094983200629</v>
      </c>
      <c r="O353" s="71">
        <v>11.777689410267493</v>
      </c>
      <c r="P353" s="71">
        <v>12.322091336126826</v>
      </c>
      <c r="Q353" s="71">
        <v>1.0248979503881499</v>
      </c>
      <c r="R353" s="71">
        <v>0</v>
      </c>
      <c r="S353" s="71">
        <v>1.196324962250316</v>
      </c>
      <c r="T353" s="72"/>
      <c r="U353" s="71">
        <v>7445025</v>
      </c>
      <c r="V353" s="71">
        <v>247</v>
      </c>
      <c r="W353" s="71">
        <v>23</v>
      </c>
      <c r="X353" s="71">
        <v>6807</v>
      </c>
      <c r="Y353" s="71">
        <v>5656</v>
      </c>
      <c r="Z353" s="71">
        <v>6160</v>
      </c>
      <c r="AA353" s="71">
        <v>2476</v>
      </c>
      <c r="AB353" s="71">
        <v>13442</v>
      </c>
      <c r="AC353" s="71">
        <v>0</v>
      </c>
      <c r="AD353" s="71">
        <v>1.196324962250316</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20.546999999999997</v>
      </c>
      <c r="BM353" s="71">
        <v>0</v>
      </c>
      <c r="BN353" s="72"/>
      <c r="BO353" s="71">
        <v>0</v>
      </c>
      <c r="BP353" s="71">
        <v>0</v>
      </c>
      <c r="BQ353" s="71">
        <v>0</v>
      </c>
      <c r="BR353" s="71">
        <v>0</v>
      </c>
      <c r="BS353" s="71">
        <v>3</v>
      </c>
      <c r="BT353" s="71">
        <v>0</v>
      </c>
      <c r="BU353"/>
      <c r="BV353" s="70">
        <v>13.287000000000001</v>
      </c>
      <c r="BW353" s="70">
        <v>0</v>
      </c>
      <c r="BX353" s="70">
        <v>7.26</v>
      </c>
      <c r="BY353" s="70">
        <v>0</v>
      </c>
      <c r="BZ353" s="70">
        <v>0</v>
      </c>
      <c r="CA353" s="70">
        <v>0</v>
      </c>
      <c r="CB353" s="70">
        <v>0</v>
      </c>
      <c r="CC353" s="70">
        <v>0</v>
      </c>
      <c r="CD353" s="70">
        <v>0</v>
      </c>
    </row>
    <row r="354" spans="1:82">
      <c r="A354" s="70" t="s">
        <v>2135</v>
      </c>
      <c r="B354" s="70">
        <v>61</v>
      </c>
      <c r="C354" s="70">
        <v>10</v>
      </c>
      <c r="D354" s="70">
        <v>4</v>
      </c>
      <c r="E354" s="70">
        <v>2013</v>
      </c>
      <c r="F354" s="70" t="s">
        <v>180</v>
      </c>
      <c r="G354" s="70" t="s">
        <v>2125</v>
      </c>
      <c r="H354" s="70" t="s">
        <v>2126</v>
      </c>
      <c r="I354" s="148"/>
      <c r="J354" s="71">
        <v>309.2558621854709</v>
      </c>
      <c r="K354" s="71">
        <v>0.50076378750496864</v>
      </c>
      <c r="L354" s="71">
        <v>0.86298399257399794</v>
      </c>
      <c r="M354" s="71">
        <v>42.739066864536852</v>
      </c>
      <c r="N354" s="71">
        <v>23.967836236864589</v>
      </c>
      <c r="O354" s="71">
        <v>11.439034244686168</v>
      </c>
      <c r="P354" s="71">
        <v>12.453442252279116</v>
      </c>
      <c r="Q354" s="71">
        <v>1.03531789859245</v>
      </c>
      <c r="R354" s="71">
        <v>0</v>
      </c>
      <c r="S354" s="71">
        <v>1.231075516560945</v>
      </c>
      <c r="T354" s="72"/>
      <c r="U354" s="71">
        <v>8055881</v>
      </c>
      <c r="V354" s="71">
        <v>247</v>
      </c>
      <c r="W354" s="71">
        <v>23</v>
      </c>
      <c r="X354" s="71">
        <v>6807</v>
      </c>
      <c r="Y354" s="71">
        <v>5696</v>
      </c>
      <c r="Z354" s="71">
        <v>6250</v>
      </c>
      <c r="AA354" s="71">
        <v>2493</v>
      </c>
      <c r="AB354" s="71">
        <v>13384</v>
      </c>
      <c r="AC354" s="71">
        <v>0</v>
      </c>
      <c r="AD354" s="71">
        <v>1.231075516560945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22.157</v>
      </c>
      <c r="BM354" s="71">
        <v>0</v>
      </c>
      <c r="BN354" s="72"/>
      <c r="BO354" s="71">
        <v>0</v>
      </c>
      <c r="BP354" s="71">
        <v>0</v>
      </c>
      <c r="BQ354" s="71">
        <v>0</v>
      </c>
      <c r="BR354" s="71">
        <v>0</v>
      </c>
      <c r="BS354" s="71">
        <v>3</v>
      </c>
      <c r="BT354" s="71">
        <v>0</v>
      </c>
      <c r="BU354"/>
      <c r="BV354" s="70">
        <v>14.567</v>
      </c>
      <c r="BW354" s="70">
        <v>0</v>
      </c>
      <c r="BX354" s="70">
        <v>7.59</v>
      </c>
      <c r="BY354" s="70">
        <v>0</v>
      </c>
      <c r="BZ354" s="70">
        <v>0</v>
      </c>
      <c r="CA354" s="70">
        <v>0</v>
      </c>
      <c r="CB354" s="70">
        <v>0</v>
      </c>
      <c r="CC354" s="70">
        <v>0</v>
      </c>
      <c r="CD354" s="70">
        <v>0</v>
      </c>
    </row>
    <row r="355" spans="1:82">
      <c r="A355" s="70" t="s">
        <v>2136</v>
      </c>
      <c r="B355" s="70">
        <v>62</v>
      </c>
      <c r="C355" s="70">
        <v>11</v>
      </c>
      <c r="D355" s="70">
        <v>4</v>
      </c>
      <c r="E355" s="70">
        <v>2014</v>
      </c>
      <c r="F355" s="70" t="s">
        <v>181</v>
      </c>
      <c r="G355" s="70" t="s">
        <v>2125</v>
      </c>
      <c r="H355" s="70" t="s">
        <v>2126</v>
      </c>
      <c r="I355" s="148"/>
      <c r="J355" s="71">
        <v>266.33715733738228</v>
      </c>
      <c r="K355" s="71">
        <v>0.86524619747612341</v>
      </c>
      <c r="L355" s="71">
        <v>1.1723054842513161</v>
      </c>
      <c r="M355" s="71">
        <v>46.439715701734613</v>
      </c>
      <c r="N355" s="71">
        <v>22.81741269954161</v>
      </c>
      <c r="O355" s="71">
        <v>10.907904410992932</v>
      </c>
      <c r="P355" s="71">
        <v>12.056211069712313</v>
      </c>
      <c r="Q355" s="71">
        <v>0.98130263582426203</v>
      </c>
      <c r="R355" s="71">
        <v>0</v>
      </c>
      <c r="S355" s="71">
        <v>1.5089301772107551</v>
      </c>
      <c r="T355" s="72"/>
      <c r="U355" s="71">
        <v>7790661</v>
      </c>
      <c r="V355" s="71">
        <v>353</v>
      </c>
      <c r="W355" s="71">
        <v>45</v>
      </c>
      <c r="X355" s="71">
        <v>7697</v>
      </c>
      <c r="Y355" s="71">
        <v>5693</v>
      </c>
      <c r="Z355" s="71">
        <v>6277</v>
      </c>
      <c r="AA355" s="71">
        <v>2401</v>
      </c>
      <c r="AB355" s="71">
        <v>13222</v>
      </c>
      <c r="AC355" s="71">
        <v>0</v>
      </c>
      <c r="AD355" s="71">
        <v>1.5089301772107551</v>
      </c>
      <c r="AE355" s="72"/>
      <c r="AF355" s="71"/>
      <c r="AG355" s="71"/>
      <c r="AH355" s="71"/>
      <c r="AI355" s="71"/>
      <c r="AJ355" s="71"/>
      <c r="AK355" s="71"/>
      <c r="AL355" s="71"/>
      <c r="AM355" s="71"/>
      <c r="AN355" s="71"/>
      <c r="AO355" s="71"/>
      <c r="AP355" s="71"/>
      <c r="AQ355" s="72"/>
      <c r="AR355" s="71">
        <v>60</v>
      </c>
      <c r="AS355" s="71">
        <v>16</v>
      </c>
      <c r="AT355" s="71">
        <v>0</v>
      </c>
      <c r="AU355" s="71">
        <v>0</v>
      </c>
      <c r="AV355" s="71">
        <v>0</v>
      </c>
      <c r="AW355" s="71">
        <v>1</v>
      </c>
      <c r="AX355" s="71"/>
      <c r="AY355" s="72"/>
      <c r="AZ355" s="71">
        <v>258.2</v>
      </c>
      <c r="BA355" s="71">
        <v>819.1</v>
      </c>
      <c r="BB355" s="71">
        <v>0</v>
      </c>
      <c r="BC355" s="71">
        <v>0</v>
      </c>
      <c r="BD355" s="71">
        <v>0</v>
      </c>
      <c r="BE355" s="71">
        <v>780</v>
      </c>
      <c r="BF355" s="71"/>
      <c r="BG355" s="72"/>
      <c r="BH355" s="71">
        <v>0</v>
      </c>
      <c r="BI355" s="71">
        <v>0</v>
      </c>
      <c r="BJ355" s="71">
        <v>0</v>
      </c>
      <c r="BK355" s="71">
        <v>0</v>
      </c>
      <c r="BL355" s="71">
        <v>22.605</v>
      </c>
      <c r="BM355" s="71">
        <v>0</v>
      </c>
      <c r="BN355" s="72"/>
      <c r="BO355" s="71">
        <v>0</v>
      </c>
      <c r="BP355" s="71">
        <v>0</v>
      </c>
      <c r="BQ355" s="71">
        <v>0</v>
      </c>
      <c r="BR355" s="71">
        <v>0</v>
      </c>
      <c r="BS355" s="71">
        <v>3</v>
      </c>
      <c r="BT355" s="71">
        <v>0</v>
      </c>
      <c r="BU355"/>
      <c r="BV355" s="70">
        <v>14.035</v>
      </c>
      <c r="BW355" s="70">
        <v>0</v>
      </c>
      <c r="BX355" s="70">
        <v>8.57</v>
      </c>
      <c r="BY355" s="70">
        <v>0</v>
      </c>
      <c r="BZ355" s="70">
        <v>0</v>
      </c>
      <c r="CA355" s="70">
        <v>0</v>
      </c>
      <c r="CB355" s="70">
        <v>0</v>
      </c>
      <c r="CC355" s="70">
        <v>0</v>
      </c>
      <c r="CD355" s="70">
        <v>0</v>
      </c>
    </row>
    <row r="356" spans="1:82">
      <c r="A356" s="70" t="s">
        <v>2137</v>
      </c>
      <c r="B356" s="70">
        <v>63</v>
      </c>
      <c r="C356" s="70">
        <v>12</v>
      </c>
      <c r="D356" s="70">
        <v>4</v>
      </c>
      <c r="E356" s="70">
        <v>2015</v>
      </c>
      <c r="F356" s="70" t="s">
        <v>182</v>
      </c>
      <c r="G356" s="70" t="s">
        <v>2125</v>
      </c>
      <c r="H356" s="70" t="s">
        <v>2126</v>
      </c>
      <c r="I356" s="148"/>
      <c r="J356" s="71">
        <v>240.64043869204261</v>
      </c>
      <c r="K356" s="71">
        <v>0.83277336061586771</v>
      </c>
      <c r="L356" s="71">
        <v>1.2530433077455061</v>
      </c>
      <c r="M356" s="71">
        <v>44.919545557534633</v>
      </c>
      <c r="N356" s="71">
        <v>20.891551838826992</v>
      </c>
      <c r="O356" s="71">
        <v>10.84351574605623</v>
      </c>
      <c r="P356" s="71">
        <v>11.789344889866882</v>
      </c>
      <c r="Q356" s="71">
        <v>0.951695586774849</v>
      </c>
      <c r="R356" s="71">
        <v>0</v>
      </c>
      <c r="S356" s="71">
        <v>1.2924553783493611</v>
      </c>
      <c r="T356" s="72"/>
      <c r="U356" s="71">
        <v>7696905</v>
      </c>
      <c r="V356" s="71">
        <v>353</v>
      </c>
      <c r="W356" s="71">
        <v>45</v>
      </c>
      <c r="X356" s="71">
        <v>7697</v>
      </c>
      <c r="Y356" s="71">
        <v>5682</v>
      </c>
      <c r="Z356" s="71">
        <v>6300</v>
      </c>
      <c r="AA356" s="71">
        <v>2346</v>
      </c>
      <c r="AB356" s="71">
        <v>13099</v>
      </c>
      <c r="AC356" s="71">
        <v>0</v>
      </c>
      <c r="AD356" s="71">
        <v>1.2924553783493611</v>
      </c>
      <c r="AE356" s="72"/>
      <c r="AF356" s="71">
        <v>67863799.401497096</v>
      </c>
      <c r="AG356" s="71">
        <v>584106.69808684464</v>
      </c>
      <c r="AH356" s="71">
        <v>274351.44531406759</v>
      </c>
      <c r="AI356" s="71">
        <v>49441410.496228263</v>
      </c>
      <c r="AJ356" s="71">
        <v>25729830.77533897</v>
      </c>
      <c r="AK356" s="71">
        <v>0</v>
      </c>
      <c r="AL356" s="71">
        <v>0</v>
      </c>
      <c r="AM356" s="71">
        <v>1795163.001761643</v>
      </c>
      <c r="AN356" s="71">
        <v>0</v>
      </c>
      <c r="AO356" s="71">
        <v>0</v>
      </c>
      <c r="AP356" s="71">
        <v>145688661.81822687</v>
      </c>
      <c r="AQ356" s="72"/>
      <c r="AR356" s="71">
        <v>75</v>
      </c>
      <c r="AS356" s="71">
        <v>23</v>
      </c>
      <c r="AT356" s="71">
        <v>0</v>
      </c>
      <c r="AU356" s="71">
        <v>0</v>
      </c>
      <c r="AV356" s="71">
        <v>0</v>
      </c>
      <c r="AW356" s="71">
        <v>1</v>
      </c>
      <c r="AX356" s="71"/>
      <c r="AY356" s="72"/>
      <c r="AZ356" s="71">
        <v>346.8</v>
      </c>
      <c r="BA356" s="71">
        <v>1054.2</v>
      </c>
      <c r="BB356" s="71">
        <v>0</v>
      </c>
      <c r="BC356" s="71">
        <v>0</v>
      </c>
      <c r="BD356" s="71">
        <v>0</v>
      </c>
      <c r="BE356" s="71">
        <v>780</v>
      </c>
      <c r="BF356" s="71"/>
      <c r="BG356" s="72"/>
      <c r="BH356" s="71">
        <v>0</v>
      </c>
      <c r="BI356" s="71">
        <v>0</v>
      </c>
      <c r="BJ356" s="71">
        <v>0</v>
      </c>
      <c r="BK356" s="71">
        <v>0</v>
      </c>
      <c r="BL356" s="71">
        <v>12.586</v>
      </c>
      <c r="BM356" s="71">
        <v>0</v>
      </c>
      <c r="BN356" s="72"/>
      <c r="BO356" s="71">
        <v>0</v>
      </c>
      <c r="BP356" s="71">
        <v>0</v>
      </c>
      <c r="BQ356" s="71">
        <v>0</v>
      </c>
      <c r="BR356" s="71">
        <v>0</v>
      </c>
      <c r="BS356" s="71">
        <v>2</v>
      </c>
      <c r="BT356" s="71">
        <v>0</v>
      </c>
      <c r="BU356"/>
      <c r="BV356" s="70">
        <v>12.586</v>
      </c>
      <c r="BW356" s="70">
        <v>0</v>
      </c>
      <c r="BX356" s="70">
        <v>0</v>
      </c>
      <c r="BY356" s="70">
        <v>0</v>
      </c>
      <c r="BZ356" s="70">
        <v>0</v>
      </c>
      <c r="CA356" s="70">
        <v>0</v>
      </c>
      <c r="CB356" s="70">
        <v>0</v>
      </c>
      <c r="CC356" s="70">
        <v>0</v>
      </c>
      <c r="CD356" s="70">
        <v>0</v>
      </c>
    </row>
    <row r="357" spans="1:82">
      <c r="A357" s="70" t="s">
        <v>2138</v>
      </c>
      <c r="B357" s="70">
        <v>64</v>
      </c>
      <c r="C357" s="70">
        <v>13</v>
      </c>
      <c r="D357" s="70">
        <v>4</v>
      </c>
      <c r="E357" s="70">
        <v>2016</v>
      </c>
      <c r="F357" s="70" t="s">
        <v>155</v>
      </c>
      <c r="G357" s="70" t="s">
        <v>2125</v>
      </c>
      <c r="H357" s="70" t="s">
        <v>2126</v>
      </c>
      <c r="I357" s="148"/>
      <c r="J357" s="71">
        <v>264.91616530404713</v>
      </c>
      <c r="K357" s="71">
        <v>0.8151164667052565</v>
      </c>
      <c r="L357" s="71">
        <v>1.29388350532996</v>
      </c>
      <c r="M357" s="71">
        <v>39.479282937796029</v>
      </c>
      <c r="N357" s="71">
        <v>20.203781803236751</v>
      </c>
      <c r="O357" s="71">
        <v>10.830858136122215</v>
      </c>
      <c r="P357" s="71">
        <v>11.660932641745724</v>
      </c>
      <c r="Q357" s="71">
        <v>0.92535019687996101</v>
      </c>
      <c r="R357" s="71">
        <v>27.592241140698032</v>
      </c>
      <c r="S357" s="71">
        <v>1.3641880657018974</v>
      </c>
      <c r="T357" s="72"/>
      <c r="U357" s="71">
        <v>7992567.9999999991</v>
      </c>
      <c r="V357" s="71">
        <v>353</v>
      </c>
      <c r="W357" s="71">
        <v>45</v>
      </c>
      <c r="X357" s="71">
        <v>7697</v>
      </c>
      <c r="Y357" s="71">
        <v>5697</v>
      </c>
      <c r="Z357" s="71">
        <v>6370</v>
      </c>
      <c r="AA357" s="71">
        <v>2400</v>
      </c>
      <c r="AB357" s="71">
        <v>13101</v>
      </c>
      <c r="AC357" s="71">
        <v>4712483.1831560917</v>
      </c>
      <c r="AD357" s="71">
        <v>1.364188065701897</v>
      </c>
      <c r="AE357" s="72"/>
      <c r="AF357" s="71">
        <v>73471984.024307936</v>
      </c>
      <c r="AG357" s="71">
        <v>544483.79939305806</v>
      </c>
      <c r="AH357" s="71">
        <v>258395.55335935851</v>
      </c>
      <c r="AI357" s="71">
        <v>46151952.444588132</v>
      </c>
      <c r="AJ357" s="71">
        <v>24467592.179543968</v>
      </c>
      <c r="AK357" s="71">
        <v>0</v>
      </c>
      <c r="AL357" s="71">
        <v>0</v>
      </c>
      <c r="AM357" s="71">
        <v>1796831.9718267999</v>
      </c>
      <c r="AN357" s="71">
        <v>0</v>
      </c>
      <c r="AO357" s="71">
        <v>0</v>
      </c>
      <c r="AP357" s="71">
        <v>146691239.97301924</v>
      </c>
      <c r="AQ357" s="72"/>
      <c r="AR357" s="71">
        <v>93</v>
      </c>
      <c r="AS357" s="71">
        <v>25</v>
      </c>
      <c r="AT357" s="71">
        <v>0</v>
      </c>
      <c r="AU357" s="71">
        <v>0</v>
      </c>
      <c r="AV357" s="71">
        <v>0</v>
      </c>
      <c r="AW357" s="71">
        <v>1</v>
      </c>
      <c r="AX357" s="71"/>
      <c r="AY357" s="72"/>
      <c r="AZ357" s="71">
        <v>437.1</v>
      </c>
      <c r="BA357" s="71">
        <v>1164.3</v>
      </c>
      <c r="BB357" s="71">
        <v>0</v>
      </c>
      <c r="BC357" s="71">
        <v>0</v>
      </c>
      <c r="BD357" s="71">
        <v>0</v>
      </c>
      <c r="BE357" s="71">
        <v>816</v>
      </c>
      <c r="BF357" s="71"/>
      <c r="BG357" s="72"/>
      <c r="BH357" s="71">
        <v>0</v>
      </c>
      <c r="BI357" s="71">
        <v>0</v>
      </c>
      <c r="BJ357" s="71">
        <v>0</v>
      </c>
      <c r="BK357" s="71">
        <v>0</v>
      </c>
      <c r="BL357" s="71">
        <v>15.895999999999999</v>
      </c>
      <c r="BM357" s="71">
        <v>0</v>
      </c>
      <c r="BN357" s="72"/>
      <c r="BO357" s="71">
        <v>0</v>
      </c>
      <c r="BP357" s="71">
        <v>0</v>
      </c>
      <c r="BQ357" s="71">
        <v>0</v>
      </c>
      <c r="BR357" s="71">
        <v>0</v>
      </c>
      <c r="BS357" s="71">
        <v>3</v>
      </c>
      <c r="BT357" s="71">
        <v>0</v>
      </c>
      <c r="BU357"/>
      <c r="BV357" s="70">
        <v>7.7060000000000004</v>
      </c>
      <c r="BW357" s="70">
        <v>0</v>
      </c>
      <c r="BX357" s="70">
        <v>8.19</v>
      </c>
      <c r="BY357" s="70">
        <v>0</v>
      </c>
      <c r="BZ357" s="70">
        <v>0</v>
      </c>
      <c r="CA357" s="70">
        <v>0</v>
      </c>
      <c r="CB357" s="70">
        <v>0</v>
      </c>
      <c r="CC357" s="70">
        <v>0</v>
      </c>
      <c r="CD357" s="70">
        <v>0</v>
      </c>
    </row>
    <row r="358" spans="1:82">
      <c r="A358" s="70" t="s">
        <v>2139</v>
      </c>
      <c r="B358" s="70">
        <v>65</v>
      </c>
      <c r="C358" s="70">
        <v>14</v>
      </c>
      <c r="D358" s="70">
        <v>4</v>
      </c>
      <c r="E358" s="70">
        <v>2017</v>
      </c>
      <c r="F358" s="70" t="s">
        <v>156</v>
      </c>
      <c r="G358" s="70" t="s">
        <v>2125</v>
      </c>
      <c r="H358" s="70" t="s">
        <v>2126</v>
      </c>
      <c r="I358" s="148"/>
      <c r="J358" s="71">
        <v>258.62523799704996</v>
      </c>
      <c r="K358" s="71">
        <v>0.82497449072946438</v>
      </c>
      <c r="L358" s="71">
        <v>1.2286418094776299</v>
      </c>
      <c r="M358" s="71">
        <v>39.152898190738981</v>
      </c>
      <c r="N358" s="71">
        <v>20.290277624985315</v>
      </c>
      <c r="O358" s="71">
        <v>11.34990388713782</v>
      </c>
      <c r="P358" s="71">
        <v>11.741558994727882</v>
      </c>
      <c r="Q358" s="71">
        <v>0.90480643824607498</v>
      </c>
      <c r="R358" s="71">
        <v>25.958451017422789</v>
      </c>
      <c r="S358" s="71">
        <v>1.2108810370926335</v>
      </c>
      <c r="T358" s="72"/>
      <c r="U358" s="71">
        <v>8166735.0000000009</v>
      </c>
      <c r="V358" s="71">
        <v>353</v>
      </c>
      <c r="W358" s="71">
        <v>45</v>
      </c>
      <c r="X358" s="71">
        <v>7697</v>
      </c>
      <c r="Y358" s="71">
        <v>5761</v>
      </c>
      <c r="Z358" s="71">
        <v>6786</v>
      </c>
      <c r="AA358" s="71">
        <v>2432</v>
      </c>
      <c r="AB358" s="71">
        <v>13247</v>
      </c>
      <c r="AC358" s="71">
        <v>4521416.7499999991</v>
      </c>
      <c r="AD358" s="71">
        <v>1.2108810370926339</v>
      </c>
      <c r="AE358" s="72"/>
      <c r="AF358" s="71">
        <v>72938259.434799999</v>
      </c>
      <c r="AG358" s="71">
        <v>560113.82704347093</v>
      </c>
      <c r="AH358" s="71">
        <v>305180.35592418461</v>
      </c>
      <c r="AI358" s="71">
        <v>47183848.568318367</v>
      </c>
      <c r="AJ358" s="71">
        <v>25863645.499728829</v>
      </c>
      <c r="AK358" s="71">
        <v>0</v>
      </c>
      <c r="AL358" s="71">
        <v>0</v>
      </c>
      <c r="AM358" s="71">
        <v>1819699.0881779089</v>
      </c>
      <c r="AN358" s="71">
        <v>0</v>
      </c>
      <c r="AO358" s="71">
        <v>0</v>
      </c>
      <c r="AP358" s="71">
        <v>148670746.77399278</v>
      </c>
      <c r="AQ358" s="72"/>
      <c r="AR358" s="71">
        <v>108</v>
      </c>
      <c r="AS358" s="71">
        <v>26</v>
      </c>
      <c r="AT358" s="71">
        <v>0</v>
      </c>
      <c r="AU358" s="71">
        <v>0</v>
      </c>
      <c r="AV358" s="71">
        <v>0</v>
      </c>
      <c r="AW358" s="71">
        <v>1</v>
      </c>
      <c r="AX358" s="71"/>
      <c r="AY358" s="72"/>
      <c r="AZ358" s="71">
        <v>514.29999999999995</v>
      </c>
      <c r="BA358" s="71">
        <v>1180.3</v>
      </c>
      <c r="BB358" s="71">
        <v>0</v>
      </c>
      <c r="BC358" s="71">
        <v>0</v>
      </c>
      <c r="BD358" s="71">
        <v>0</v>
      </c>
      <c r="BE358" s="71">
        <v>816</v>
      </c>
      <c r="BF358" s="71"/>
      <c r="BG358" s="72"/>
      <c r="BH358" s="71">
        <v>0</v>
      </c>
      <c r="BI358" s="71">
        <v>0</v>
      </c>
      <c r="BJ358" s="71">
        <v>0</v>
      </c>
      <c r="BK358" s="71">
        <v>0</v>
      </c>
      <c r="BL358" s="71">
        <v>11.651999999999999</v>
      </c>
      <c r="BM358" s="71">
        <v>0</v>
      </c>
      <c r="BN358" s="72"/>
      <c r="BO358" s="71">
        <v>0</v>
      </c>
      <c r="BP358" s="71">
        <v>0</v>
      </c>
      <c r="BQ358" s="71">
        <v>0</v>
      </c>
      <c r="BR358" s="71">
        <v>0</v>
      </c>
      <c r="BS358" s="71">
        <v>2</v>
      </c>
      <c r="BT358" s="71">
        <v>0</v>
      </c>
      <c r="BU358"/>
      <c r="BV358" s="70">
        <v>3.5419999999999998</v>
      </c>
      <c r="BW358" s="70">
        <v>0</v>
      </c>
      <c r="BX358" s="70">
        <v>8.11</v>
      </c>
      <c r="BY358" s="70">
        <v>0</v>
      </c>
      <c r="BZ358" s="70">
        <v>0</v>
      </c>
      <c r="CA358" s="70">
        <v>0</v>
      </c>
      <c r="CB358" s="70">
        <v>0</v>
      </c>
      <c r="CC358" s="70">
        <v>0</v>
      </c>
      <c r="CD358" s="70">
        <v>0</v>
      </c>
    </row>
    <row r="359" spans="1:82">
      <c r="A359" s="70" t="s">
        <v>2140</v>
      </c>
      <c r="B359" s="70">
        <v>66</v>
      </c>
      <c r="C359" s="70">
        <v>15</v>
      </c>
      <c r="D359" s="70">
        <v>4</v>
      </c>
      <c r="E359" s="70">
        <v>2018</v>
      </c>
      <c r="F359" s="70" t="s">
        <v>183</v>
      </c>
      <c r="G359" s="70" t="s">
        <v>2125</v>
      </c>
      <c r="H359" s="70" t="s">
        <v>2126</v>
      </c>
      <c r="I359" s="148"/>
      <c r="J359" s="71">
        <v>298.37396592311177</v>
      </c>
      <c r="K359" s="71">
        <v>0.74833946278122343</v>
      </c>
      <c r="L359" s="71">
        <v>1.0939370751409485</v>
      </c>
      <c r="M359" s="71">
        <v>38.121395411946793</v>
      </c>
      <c r="N359" s="71">
        <v>19.519573570130778</v>
      </c>
      <c r="O359" s="71">
        <v>11.233490249188486</v>
      </c>
      <c r="P359" s="71">
        <v>11.658139925733163</v>
      </c>
      <c r="Q359" s="71">
        <v>0.82699311394483899</v>
      </c>
      <c r="R359" s="71">
        <v>26.391624720407258</v>
      </c>
      <c r="S359" s="71">
        <v>1.4867549697727562</v>
      </c>
      <c r="T359" s="72"/>
      <c r="U359" s="71">
        <v>9595410</v>
      </c>
      <c r="V359" s="71">
        <v>353</v>
      </c>
      <c r="W359" s="71">
        <v>45</v>
      </c>
      <c r="X359" s="71">
        <v>7697</v>
      </c>
      <c r="Y359" s="71">
        <v>5672</v>
      </c>
      <c r="Z359" s="71">
        <v>6845</v>
      </c>
      <c r="AA359" s="71">
        <v>2439</v>
      </c>
      <c r="AB359" s="71">
        <v>13048</v>
      </c>
      <c r="AC359" s="71">
        <v>4578850.75</v>
      </c>
      <c r="AD359" s="71">
        <v>1.486754969772756</v>
      </c>
      <c r="AE359" s="72"/>
      <c r="AF359" s="71">
        <v>91092204.488066107</v>
      </c>
      <c r="AG359" s="71">
        <v>496656.86510485742</v>
      </c>
      <c r="AH359" s="71">
        <v>267355.1279088626</v>
      </c>
      <c r="AI359" s="71">
        <v>45289930.571799546</v>
      </c>
      <c r="AJ359" s="71">
        <v>25266672.32254196</v>
      </c>
      <c r="AK359" s="71">
        <v>0</v>
      </c>
      <c r="AL359" s="71">
        <v>0</v>
      </c>
      <c r="AM359" s="71">
        <v>1796071.6925655941</v>
      </c>
      <c r="AN359" s="71">
        <v>0</v>
      </c>
      <c r="AO359" s="71">
        <v>0</v>
      </c>
      <c r="AP359" s="71">
        <v>164208891.06798694</v>
      </c>
      <c r="AQ359" s="72"/>
      <c r="AR359" s="71">
        <v>116</v>
      </c>
      <c r="AS359" s="71">
        <v>27</v>
      </c>
      <c r="AT359" s="71">
        <v>0</v>
      </c>
      <c r="AU359" s="71">
        <v>0</v>
      </c>
      <c r="AV359" s="71">
        <v>0</v>
      </c>
      <c r="AW359" s="71">
        <v>1</v>
      </c>
      <c r="AX359" s="71"/>
      <c r="AY359" s="72"/>
      <c r="AZ359" s="71">
        <v>545.4</v>
      </c>
      <c r="BA359" s="71">
        <v>1199</v>
      </c>
      <c r="BB359" s="71">
        <v>0</v>
      </c>
      <c r="BC359" s="71">
        <v>0</v>
      </c>
      <c r="BD359" s="71">
        <v>0</v>
      </c>
      <c r="BE359" s="71">
        <v>816</v>
      </c>
      <c r="BF359" s="71"/>
      <c r="BG359" s="72"/>
      <c r="BH359" s="71">
        <v>0</v>
      </c>
      <c r="BI359" s="71">
        <v>0</v>
      </c>
      <c r="BJ359" s="71">
        <v>0</v>
      </c>
      <c r="BK359" s="71">
        <v>0</v>
      </c>
      <c r="BL359" s="71">
        <v>12.032</v>
      </c>
      <c r="BM359" s="71">
        <v>0</v>
      </c>
      <c r="BN359" s="72"/>
      <c r="BO359" s="71">
        <v>0</v>
      </c>
      <c r="BP359" s="71">
        <v>0</v>
      </c>
      <c r="BQ359" s="71">
        <v>0</v>
      </c>
      <c r="BR359" s="71">
        <v>0</v>
      </c>
      <c r="BS359" s="71">
        <v>2</v>
      </c>
      <c r="BT359" s="71">
        <v>0</v>
      </c>
      <c r="BU359"/>
      <c r="BV359" s="70">
        <v>3.5720000000000001</v>
      </c>
      <c r="BW359" s="70">
        <v>0</v>
      </c>
      <c r="BX359" s="70">
        <v>8.4600000000000009</v>
      </c>
      <c r="BY359" s="70">
        <v>0</v>
      </c>
      <c r="BZ359" s="70">
        <v>0</v>
      </c>
      <c r="CA359" s="70">
        <v>0</v>
      </c>
      <c r="CB359" s="70">
        <v>0</v>
      </c>
      <c r="CC359" s="70">
        <v>0</v>
      </c>
      <c r="CD359" s="70">
        <v>0</v>
      </c>
    </row>
    <row r="360" spans="1:82">
      <c r="A360" s="70" t="s">
        <v>2141</v>
      </c>
      <c r="B360" s="70">
        <v>67</v>
      </c>
      <c r="C360" s="70">
        <v>16</v>
      </c>
      <c r="D360" s="70">
        <v>4</v>
      </c>
      <c r="E360" s="70">
        <v>2019</v>
      </c>
      <c r="F360" s="70" t="s">
        <v>158</v>
      </c>
      <c r="G360" s="70" t="s">
        <v>2125</v>
      </c>
      <c r="H360" s="70" t="s">
        <v>2126</v>
      </c>
      <c r="I360" s="148"/>
      <c r="J360" s="71">
        <v>309.21516099802159</v>
      </c>
      <c r="K360" s="71">
        <v>0.66433963994297218</v>
      </c>
      <c r="L360" s="71">
        <v>1.0909105097813034</v>
      </c>
      <c r="M360" s="71">
        <v>36.425554619548045</v>
      </c>
      <c r="N360" s="71">
        <v>15.977257014375006</v>
      </c>
      <c r="O360" s="71">
        <v>10.925347993784833</v>
      </c>
      <c r="P360" s="71">
        <v>11.307810126697099</v>
      </c>
      <c r="Q360" s="71">
        <v>0.79815997958176499</v>
      </c>
      <c r="R360" s="71">
        <v>23.796707242843091</v>
      </c>
      <c r="S360" s="71">
        <v>1.2313393143866611</v>
      </c>
      <c r="T360" s="72"/>
      <c r="U360" s="71">
        <v>10113431</v>
      </c>
      <c r="V360" s="71">
        <v>353</v>
      </c>
      <c r="W360" s="71">
        <v>45</v>
      </c>
      <c r="X360" s="71">
        <v>7697</v>
      </c>
      <c r="Y360" s="71">
        <v>5700</v>
      </c>
      <c r="Z360" s="71">
        <v>6840</v>
      </c>
      <c r="AA360" s="71">
        <v>2348</v>
      </c>
      <c r="AB360" s="71">
        <v>12934</v>
      </c>
      <c r="AC360" s="71">
        <v>4196264.25</v>
      </c>
      <c r="AD360" s="71">
        <v>1.2313393143866611</v>
      </c>
      <c r="AE360" s="72"/>
      <c r="AF360" s="71">
        <v>99693615.921676546</v>
      </c>
      <c r="AG360" s="71">
        <v>479372.44779275247</v>
      </c>
      <c r="AH360" s="71">
        <v>311362.17775001522</v>
      </c>
      <c r="AI360" s="71">
        <v>47911837.941713408</v>
      </c>
      <c r="AJ360" s="71">
        <v>23939390.907698259</v>
      </c>
      <c r="AK360" s="71">
        <v>0</v>
      </c>
      <c r="AL360" s="71">
        <v>0</v>
      </c>
      <c r="AM360" s="71">
        <v>1761513.4329001301</v>
      </c>
      <c r="AN360" s="71">
        <v>0</v>
      </c>
      <c r="AO360" s="71">
        <v>0</v>
      </c>
      <c r="AP360" s="71">
        <v>174097092.82953113</v>
      </c>
      <c r="AQ360" s="72"/>
      <c r="AR360" s="71">
        <v>137</v>
      </c>
      <c r="AS360" s="71">
        <v>28</v>
      </c>
      <c r="AT360" s="71">
        <v>0</v>
      </c>
      <c r="AU360" s="71">
        <v>0</v>
      </c>
      <c r="AV360" s="71">
        <v>0</v>
      </c>
      <c r="AW360" s="71">
        <v>1</v>
      </c>
      <c r="AX360" s="71"/>
      <c r="AY360" s="72"/>
      <c r="AZ360" s="71">
        <v>646.09999999999957</v>
      </c>
      <c r="BA360" s="71">
        <v>1248.4000000000001</v>
      </c>
      <c r="BB360" s="71">
        <v>0</v>
      </c>
      <c r="BC360" s="71">
        <v>0</v>
      </c>
      <c r="BD360" s="71">
        <v>0</v>
      </c>
      <c r="BE360" s="71">
        <v>816</v>
      </c>
      <c r="BF360" s="71"/>
      <c r="BG360" s="72"/>
      <c r="BH360" s="71">
        <v>0</v>
      </c>
      <c r="BI360" s="71">
        <v>0</v>
      </c>
      <c r="BJ360" s="71">
        <v>0</v>
      </c>
      <c r="BK360" s="71">
        <v>0</v>
      </c>
      <c r="BL360" s="71">
        <v>11.693999999999999</v>
      </c>
      <c r="BM360" s="71">
        <v>0</v>
      </c>
      <c r="BN360" s="72"/>
      <c r="BO360" s="71">
        <v>0</v>
      </c>
      <c r="BP360" s="71">
        <v>0</v>
      </c>
      <c r="BQ360" s="71">
        <v>0</v>
      </c>
      <c r="BR360" s="71">
        <v>0</v>
      </c>
      <c r="BS360" s="71">
        <v>2</v>
      </c>
      <c r="BT360" s="71">
        <v>0</v>
      </c>
      <c r="BU360"/>
      <c r="BV360" s="70">
        <v>3.4140000000000001</v>
      </c>
      <c r="BW360" s="70">
        <v>0</v>
      </c>
      <c r="BX360" s="70">
        <v>8.2799999999999994</v>
      </c>
      <c r="BY360" s="70">
        <v>0</v>
      </c>
      <c r="BZ360" s="70">
        <v>0</v>
      </c>
      <c r="CA360" s="70">
        <v>0</v>
      </c>
      <c r="CB360" s="70">
        <v>0</v>
      </c>
      <c r="CC360" s="70">
        <v>0</v>
      </c>
      <c r="CD360" s="70">
        <v>0</v>
      </c>
    </row>
    <row r="361" spans="1:82">
      <c r="A361" s="70" t="s">
        <v>2142</v>
      </c>
      <c r="B361" s="70">
        <v>68</v>
      </c>
      <c r="C361" s="70">
        <v>17</v>
      </c>
      <c r="D361" s="70">
        <v>4</v>
      </c>
      <c r="E361" s="70">
        <v>2020</v>
      </c>
      <c r="F361" s="70" t="s">
        <v>159</v>
      </c>
      <c r="G361" s="70" t="s">
        <v>2125</v>
      </c>
      <c r="H361" s="70" t="s">
        <v>2126</v>
      </c>
      <c r="I361" s="148"/>
      <c r="J361" s="71">
        <v>251.42713262648621</v>
      </c>
      <c r="K361" s="71">
        <v>0.61900323242897004</v>
      </c>
      <c r="L361" s="71">
        <v>1.325810634497175</v>
      </c>
      <c r="M361" s="71">
        <v>30.596330976726708</v>
      </c>
      <c r="N361" s="71">
        <v>16.916521866834341</v>
      </c>
      <c r="O361" s="71">
        <v>9.5427613225885128</v>
      </c>
      <c r="P361" s="71">
        <v>10.425737948556405</v>
      </c>
      <c r="Q361" s="71">
        <v>0.76519226827118203</v>
      </c>
      <c r="R361" s="71">
        <v>22.842568292873793</v>
      </c>
      <c r="S361" s="71">
        <v>1.4582339923131871</v>
      </c>
      <c r="T361" s="72"/>
      <c r="U361" s="71">
        <v>8665652</v>
      </c>
      <c r="V361" s="71">
        <v>323</v>
      </c>
      <c r="W361" s="71">
        <v>54</v>
      </c>
      <c r="X361" s="71">
        <v>7205</v>
      </c>
      <c r="Y361" s="71">
        <v>5795</v>
      </c>
      <c r="Z361" s="71">
        <v>6819</v>
      </c>
      <c r="AA361" s="71">
        <v>2301</v>
      </c>
      <c r="AB361" s="71">
        <v>12978</v>
      </c>
      <c r="AC361" s="71">
        <v>4049296.75</v>
      </c>
      <c r="AD361" s="71">
        <v>1.4582339923131871</v>
      </c>
      <c r="AE361" s="72"/>
      <c r="AF361" s="71">
        <v>90788763.177083105</v>
      </c>
      <c r="AG361" s="71">
        <v>427304.27628097602</v>
      </c>
      <c r="AH361" s="71">
        <v>465009.67076864088</v>
      </c>
      <c r="AI361" s="71">
        <v>42310714.228089243</v>
      </c>
      <c r="AJ361" s="71">
        <v>26964536.474261008</v>
      </c>
      <c r="AK361" s="71"/>
      <c r="AL361" s="71"/>
      <c r="AM361" s="71">
        <v>1693773.188587348</v>
      </c>
      <c r="AN361" s="71"/>
      <c r="AO361" s="71"/>
      <c r="AP361" s="71">
        <v>162650101.01507032</v>
      </c>
      <c r="AQ361" s="72"/>
      <c r="AR361" s="71">
        <v>155</v>
      </c>
      <c r="AS361" s="71">
        <v>28</v>
      </c>
      <c r="AT361" s="71">
        <v>0</v>
      </c>
      <c r="AU361" s="71">
        <v>0</v>
      </c>
      <c r="AV361" s="71">
        <v>0</v>
      </c>
      <c r="AW361" s="71">
        <v>1</v>
      </c>
      <c r="AX361" s="71"/>
      <c r="AY361" s="72"/>
      <c r="AZ361" s="71">
        <v>725.29999999999961</v>
      </c>
      <c r="BA361" s="71">
        <v>1248.4000000000001</v>
      </c>
      <c r="BB361" s="71">
        <v>0</v>
      </c>
      <c r="BC361" s="71">
        <v>0</v>
      </c>
      <c r="BD361" s="71">
        <v>0</v>
      </c>
      <c r="BE361" s="71">
        <v>816</v>
      </c>
      <c r="BF361" s="71"/>
      <c r="BG361" s="72"/>
      <c r="BH361" s="71">
        <v>0</v>
      </c>
      <c r="BI361" s="71">
        <v>0</v>
      </c>
      <c r="BJ361" s="71">
        <v>0</v>
      </c>
      <c r="BK361" s="71">
        <v>0</v>
      </c>
      <c r="BL361" s="71">
        <v>12.08</v>
      </c>
      <c r="BM361" s="71">
        <v>0</v>
      </c>
      <c r="BN361" s="72"/>
      <c r="BO361" s="71">
        <v>0</v>
      </c>
      <c r="BP361" s="71">
        <v>0</v>
      </c>
      <c r="BQ361" s="71">
        <v>0</v>
      </c>
      <c r="BR361" s="71">
        <v>0</v>
      </c>
      <c r="BS361" s="71">
        <v>2</v>
      </c>
      <c r="BT361" s="71">
        <v>0</v>
      </c>
      <c r="BU361"/>
      <c r="BV361" s="70">
        <v>3.33</v>
      </c>
      <c r="BW361" s="70">
        <v>0</v>
      </c>
      <c r="BX361" s="70">
        <v>8.75</v>
      </c>
      <c r="BY361" s="70">
        <v>0</v>
      </c>
      <c r="BZ361" s="70">
        <v>0</v>
      </c>
      <c r="CA361" s="70">
        <v>0</v>
      </c>
      <c r="CB361" s="70">
        <v>0</v>
      </c>
      <c r="CC361" s="70">
        <v>0</v>
      </c>
      <c r="CD361" s="70">
        <v>0</v>
      </c>
    </row>
    <row r="362" spans="1:82">
      <c r="A362" s="70" t="s">
        <v>2143</v>
      </c>
      <c r="B362" s="70">
        <v>68</v>
      </c>
      <c r="C362" s="70">
        <v>18</v>
      </c>
      <c r="D362" s="70">
        <v>4</v>
      </c>
      <c r="E362" s="70">
        <v>2021</v>
      </c>
      <c r="F362" s="70" t="s">
        <v>160</v>
      </c>
      <c r="G362" s="70" t="s">
        <v>2125</v>
      </c>
      <c r="H362" s="70" t="s">
        <v>2126</v>
      </c>
      <c r="I362" s="148"/>
      <c r="J362" s="71">
        <v>209.06733979019145</v>
      </c>
      <c r="K362" s="71">
        <v>0.67888498753361248</v>
      </c>
      <c r="L362" s="71">
        <v>1.3157549661856853</v>
      </c>
      <c r="M362" s="71">
        <v>32.951863163319857</v>
      </c>
      <c r="N362" s="71">
        <v>16.892007928797188</v>
      </c>
      <c r="O362" s="71">
        <v>9.3386211696585892</v>
      </c>
      <c r="P362" s="71">
        <v>10.487398547974275</v>
      </c>
      <c r="Q362" s="71">
        <v>0.755704331045015</v>
      </c>
      <c r="R362" s="71">
        <v>24.292320594327702</v>
      </c>
      <c r="S362" s="71">
        <v>1.4524475645214301</v>
      </c>
      <c r="T362" s="72"/>
      <c r="U362" s="71">
        <v>7654264</v>
      </c>
      <c r="V362" s="71">
        <v>323</v>
      </c>
      <c r="W362" s="71">
        <v>54</v>
      </c>
      <c r="X362" s="71">
        <v>7205</v>
      </c>
      <c r="Y362" s="71">
        <v>5783</v>
      </c>
      <c r="Z362" s="71">
        <v>6871</v>
      </c>
      <c r="AA362" s="71">
        <v>2257</v>
      </c>
      <c r="AB362" s="71">
        <v>12943</v>
      </c>
      <c r="AC362" s="71">
        <v>4177610.2499999995</v>
      </c>
      <c r="AD362" s="71">
        <v>1.4524475645214301</v>
      </c>
      <c r="AE362" s="72"/>
      <c r="AF362" s="71">
        <v>74696126.003677741</v>
      </c>
      <c r="AG362" s="71">
        <v>483490.6522656749</v>
      </c>
      <c r="AH362" s="71">
        <v>473007.33620397164</v>
      </c>
      <c r="AI362" s="71">
        <v>46986498.884631582</v>
      </c>
      <c r="AJ362" s="71">
        <v>25621607.304567441</v>
      </c>
      <c r="AK362" s="71">
        <v>0</v>
      </c>
      <c r="AL362" s="71">
        <v>0</v>
      </c>
      <c r="AM362" s="71">
        <v>1698948.4998963934</v>
      </c>
      <c r="AN362" s="71">
        <v>0</v>
      </c>
      <c r="AO362" s="71">
        <v>0</v>
      </c>
      <c r="AP362" s="71">
        <v>149959678.68124282</v>
      </c>
      <c r="AQ362" s="72"/>
      <c r="AR362" s="71">
        <v>179</v>
      </c>
      <c r="AS362" s="71">
        <v>30</v>
      </c>
      <c r="AT362" s="71">
        <v>0</v>
      </c>
      <c r="AU362" s="71">
        <v>0</v>
      </c>
      <c r="AV362" s="71">
        <v>0</v>
      </c>
      <c r="AW362" s="71">
        <v>1</v>
      </c>
      <c r="AX362" s="71"/>
      <c r="AY362" s="72"/>
      <c r="AZ362" s="71">
        <v>824.96999999999946</v>
      </c>
      <c r="BA362" s="71">
        <v>1298.2</v>
      </c>
      <c r="BB362" s="71">
        <v>0</v>
      </c>
      <c r="BC362" s="71">
        <v>0</v>
      </c>
      <c r="BD362" s="71">
        <v>0</v>
      </c>
      <c r="BE362" s="71">
        <v>816</v>
      </c>
      <c r="BF362" s="71"/>
      <c r="BG362" s="72"/>
      <c r="BH362" s="71">
        <v>0</v>
      </c>
      <c r="BI362" s="71">
        <v>0</v>
      </c>
      <c r="BJ362" s="71">
        <v>0</v>
      </c>
      <c r="BK362" s="71">
        <v>0</v>
      </c>
      <c r="BL362" s="71">
        <v>11.567</v>
      </c>
      <c r="BM362" s="71">
        <v>0</v>
      </c>
      <c r="BN362" s="72"/>
      <c r="BO362" s="71">
        <v>0</v>
      </c>
      <c r="BP362" s="71">
        <v>0</v>
      </c>
      <c r="BQ362" s="71">
        <v>0</v>
      </c>
      <c r="BR362" s="71">
        <v>0</v>
      </c>
      <c r="BS362" s="71">
        <v>2</v>
      </c>
      <c r="BT362" s="71">
        <v>0</v>
      </c>
      <c r="BU362"/>
      <c r="BV362" s="70">
        <v>3.2269999999999999</v>
      </c>
      <c r="BW362" s="70">
        <v>0</v>
      </c>
      <c r="BX362" s="70">
        <v>8.34</v>
      </c>
      <c r="BY362" s="70">
        <v>0</v>
      </c>
      <c r="BZ362" s="70">
        <v>0</v>
      </c>
      <c r="CA362" s="70">
        <v>0</v>
      </c>
      <c r="CB362" s="70">
        <v>0</v>
      </c>
      <c r="CC362" s="70">
        <v>0</v>
      </c>
      <c r="CD362" s="70">
        <v>0</v>
      </c>
    </row>
    <row r="363" spans="1:82">
      <c r="A363" s="70" t="s">
        <v>2144</v>
      </c>
      <c r="B363" s="70">
        <v>68</v>
      </c>
      <c r="C363" s="70">
        <v>19</v>
      </c>
      <c r="D363" s="70">
        <v>4</v>
      </c>
      <c r="E363" s="70">
        <v>2022</v>
      </c>
      <c r="F363" s="70" t="s">
        <v>161</v>
      </c>
      <c r="G363" s="70" t="s">
        <v>2125</v>
      </c>
      <c r="H363" s="70" t="s">
        <v>2126</v>
      </c>
      <c r="I363" s="148"/>
      <c r="J363" s="71">
        <v>238.44611409925599</v>
      </c>
      <c r="K363" s="71">
        <v>0.6581960859129572</v>
      </c>
      <c r="L363" s="71">
        <v>1.1687900296914804</v>
      </c>
      <c r="M363" s="71">
        <v>29.987741328865827</v>
      </c>
      <c r="N363" s="71">
        <v>18.150332782841627</v>
      </c>
      <c r="O363" s="71">
        <v>9.8948148835614589</v>
      </c>
      <c r="P363" s="71">
        <v>10.46722998199998</v>
      </c>
      <c r="Q363" s="71">
        <v>0.75582990794845495</v>
      </c>
      <c r="R363" s="71">
        <v>24.490372743606859</v>
      </c>
      <c r="S363" s="71">
        <v>1.227215084489335</v>
      </c>
      <c r="T363" s="72"/>
      <c r="U363" s="71">
        <v>10582727</v>
      </c>
      <c r="V363" s="71">
        <v>323</v>
      </c>
      <c r="W363" s="71">
        <v>54</v>
      </c>
      <c r="X363" s="71">
        <v>7205</v>
      </c>
      <c r="Y363" s="71">
        <v>5797</v>
      </c>
      <c r="Z363" s="71">
        <v>6917</v>
      </c>
      <c r="AA363" s="71">
        <v>2287</v>
      </c>
      <c r="AB363" s="71">
        <v>12839</v>
      </c>
      <c r="AC363" s="71">
        <v>4264565.9999999991</v>
      </c>
      <c r="AD363" s="71">
        <v>1.227215084489335</v>
      </c>
      <c r="AE363" s="72"/>
      <c r="AF363" s="71">
        <v>96179501.957260847</v>
      </c>
      <c r="AG363" s="71">
        <v>491054.05395715928</v>
      </c>
      <c r="AH363" s="71">
        <v>459967.38910115155</v>
      </c>
      <c r="AI363" s="71">
        <v>42614094.36386425</v>
      </c>
      <c r="AJ363" s="71">
        <v>28694802.088023614</v>
      </c>
      <c r="AK363" s="71">
        <v>0</v>
      </c>
      <c r="AL363" s="71">
        <v>0</v>
      </c>
      <c r="AM363" s="71">
        <v>1657865.3328929567</v>
      </c>
      <c r="AN363" s="71">
        <v>0</v>
      </c>
      <c r="AO363" s="71">
        <v>0</v>
      </c>
      <c r="AP363" s="71">
        <v>170097285.18509996</v>
      </c>
      <c r="AQ363" s="72"/>
      <c r="AR363" s="71">
        <v>202</v>
      </c>
      <c r="AS363" s="71">
        <v>30</v>
      </c>
      <c r="AT363" s="71">
        <v>0</v>
      </c>
      <c r="AU363" s="71">
        <v>0</v>
      </c>
      <c r="AV363" s="71">
        <v>0</v>
      </c>
      <c r="AW363" s="71">
        <v>1</v>
      </c>
      <c r="AX363" s="71"/>
      <c r="AY363" s="72"/>
      <c r="AZ363" s="71">
        <v>944.66999999999928</v>
      </c>
      <c r="BA363" s="71">
        <v>1298.1999999999996</v>
      </c>
      <c r="BB363" s="71">
        <v>0</v>
      </c>
      <c r="BC363" s="71">
        <v>0</v>
      </c>
      <c r="BD363" s="71">
        <v>0</v>
      </c>
      <c r="BE363" s="71">
        <v>816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2145</v>
      </c>
      <c r="B364" s="70">
        <v>68</v>
      </c>
      <c r="C364" s="70">
        <v>20</v>
      </c>
      <c r="D364" s="70">
        <v>4</v>
      </c>
      <c r="E364" s="70">
        <v>2023</v>
      </c>
      <c r="F364" s="70" t="s">
        <v>1539</v>
      </c>
      <c r="G364" s="70" t="s">
        <v>2125</v>
      </c>
      <c r="H364" s="70" t="s">
        <v>2126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220</v>
      </c>
      <c r="AS364" s="71">
        <v>30</v>
      </c>
      <c r="AT364" s="71">
        <v>0</v>
      </c>
      <c r="AU364" s="71">
        <v>0</v>
      </c>
      <c r="AV364" s="71">
        <v>0</v>
      </c>
      <c r="AW364" s="71">
        <v>1</v>
      </c>
      <c r="AX364" s="71"/>
      <c r="AY364" s="72"/>
      <c r="AZ364" s="71">
        <v>1029.3699999999992</v>
      </c>
      <c r="BA364" s="71">
        <v>1298.1999999999996</v>
      </c>
      <c r="BB364" s="71">
        <v>0</v>
      </c>
      <c r="BC364" s="71">
        <v>0</v>
      </c>
      <c r="BD364" s="71">
        <v>0</v>
      </c>
      <c r="BE364" s="71">
        <v>816</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2146</v>
      </c>
      <c r="B365" s="70">
        <v>68</v>
      </c>
      <c r="C365" s="70">
        <v>21</v>
      </c>
      <c r="D365" s="70">
        <v>4</v>
      </c>
      <c r="E365" s="70">
        <v>2024</v>
      </c>
      <c r="F365" s="70" t="s">
        <v>1554</v>
      </c>
      <c r="G365" s="70" t="s">
        <v>2125</v>
      </c>
      <c r="H365" s="70" t="s">
        <v>2126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2147</v>
      </c>
      <c r="B366" s="70">
        <v>426</v>
      </c>
      <c r="C366" s="70">
        <v>1</v>
      </c>
      <c r="D366" s="70">
        <v>26</v>
      </c>
      <c r="E366" s="70">
        <v>1990</v>
      </c>
      <c r="F366" s="70" t="s">
        <v>787</v>
      </c>
      <c r="G366" s="70" t="s">
        <v>2148</v>
      </c>
      <c r="H366" s="70" t="s">
        <v>2149</v>
      </c>
      <c r="I366" s="148"/>
      <c r="J366" s="71">
        <v>18.508312775356139</v>
      </c>
      <c r="K366" s="71">
        <v>1.9718295354919479</v>
      </c>
      <c r="L366" s="71">
        <v>0</v>
      </c>
      <c r="M366" s="71">
        <v>6.3840247617858132</v>
      </c>
      <c r="N366" s="71">
        <v>13.985749246648689</v>
      </c>
      <c r="O366" s="71">
        <v>10.699914607245191</v>
      </c>
      <c r="P366" s="71">
        <v>19.055966244804821</v>
      </c>
      <c r="Q366" s="71">
        <v>0.82665049153101</v>
      </c>
      <c r="R366" s="71">
        <v>0</v>
      </c>
      <c r="S366" s="71">
        <v>0.74521487773530781</v>
      </c>
      <c r="T366" s="72"/>
      <c r="U366" s="71">
        <v>2755465</v>
      </c>
      <c r="V366" s="71">
        <v>575</v>
      </c>
      <c r="W366" s="71">
        <v>0</v>
      </c>
      <c r="X366" s="71">
        <v>2197</v>
      </c>
      <c r="Y366" s="71">
        <v>3476</v>
      </c>
      <c r="Z366" s="71">
        <v>4401</v>
      </c>
      <c r="AA366" s="71">
        <v>4627</v>
      </c>
      <c r="AB366" s="71">
        <v>13422</v>
      </c>
      <c r="AC366" s="71">
        <v>0</v>
      </c>
      <c r="AD366" s="71">
        <v>0.74521487773530781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2150</v>
      </c>
      <c r="B367" s="70">
        <v>427</v>
      </c>
      <c r="C367" s="70">
        <v>2</v>
      </c>
      <c r="D367" s="70">
        <v>26</v>
      </c>
      <c r="E367" s="70">
        <v>2005</v>
      </c>
      <c r="F367" s="70" t="s">
        <v>789</v>
      </c>
      <c r="G367" s="70" t="s">
        <v>2148</v>
      </c>
      <c r="H367" s="70" t="s">
        <v>2149</v>
      </c>
      <c r="I367" s="148"/>
      <c r="J367" s="71">
        <v>15.350307162648409</v>
      </c>
      <c r="K367" s="71">
        <v>1.507259282401761</v>
      </c>
      <c r="L367" s="71">
        <v>0.67305529766663597</v>
      </c>
      <c r="M367" s="71">
        <v>11.56239304532164</v>
      </c>
      <c r="N367" s="71">
        <v>23.35441652000074</v>
      </c>
      <c r="O367" s="71">
        <v>17.385693624601231</v>
      </c>
      <c r="P367" s="71">
        <v>20.32082923596629</v>
      </c>
      <c r="Q367" s="71">
        <v>0.84995685050026004</v>
      </c>
      <c r="R367" s="71">
        <v>0</v>
      </c>
      <c r="S367" s="71">
        <v>0.29691855610672202</v>
      </c>
      <c r="T367" s="72"/>
      <c r="U367" s="71">
        <v>2765922</v>
      </c>
      <c r="V367" s="71">
        <v>579</v>
      </c>
      <c r="W367" s="71">
        <v>9</v>
      </c>
      <c r="X367" s="71">
        <v>2122</v>
      </c>
      <c r="Y367" s="71">
        <v>4364</v>
      </c>
      <c r="Z367" s="71">
        <v>8275</v>
      </c>
      <c r="AA367" s="71">
        <v>4041</v>
      </c>
      <c r="AB367" s="71">
        <v>14427</v>
      </c>
      <c r="AC367" s="71">
        <v>0</v>
      </c>
      <c r="AD367" s="71">
        <v>0.29691855610672202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2151</v>
      </c>
      <c r="B368" s="70">
        <v>428</v>
      </c>
      <c r="C368" s="70">
        <v>3</v>
      </c>
      <c r="D368" s="70">
        <v>26</v>
      </c>
      <c r="E368" s="70">
        <v>2006</v>
      </c>
      <c r="F368" s="70" t="s">
        <v>790</v>
      </c>
      <c r="G368" s="1064" t="s">
        <v>2148</v>
      </c>
      <c r="H368" s="70" t="s">
        <v>2149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2152</v>
      </c>
      <c r="B369" s="70">
        <v>429</v>
      </c>
      <c r="C369" s="70">
        <v>4</v>
      </c>
      <c r="D369" s="70">
        <v>26</v>
      </c>
      <c r="E369" s="70">
        <v>2007</v>
      </c>
      <c r="F369" s="70" t="s">
        <v>791</v>
      </c>
      <c r="G369" s="1064" t="s">
        <v>2148</v>
      </c>
      <c r="H369" s="70" t="s">
        <v>2149</v>
      </c>
      <c r="I369" s="148"/>
      <c r="J369" s="71">
        <v>19.578366432572231</v>
      </c>
      <c r="K369" s="71">
        <v>1.7821382917858439</v>
      </c>
      <c r="L369" s="71">
        <v>0.79828642847092235</v>
      </c>
      <c r="M369" s="71">
        <v>12.930861401062121</v>
      </c>
      <c r="N369" s="71">
        <v>20.75986942300954</v>
      </c>
      <c r="O369" s="71">
        <v>16.988981700096939</v>
      </c>
      <c r="P369" s="71">
        <v>20.262597596418729</v>
      </c>
      <c r="Q369" s="71">
        <v>0.88447335292635998</v>
      </c>
      <c r="R369" s="71">
        <v>0</v>
      </c>
      <c r="S369" s="71">
        <v>0.33331146589070743</v>
      </c>
      <c r="T369" s="72"/>
      <c r="U369" s="71">
        <v>3608996</v>
      </c>
      <c r="V369" s="71">
        <v>666</v>
      </c>
      <c r="W369" s="71">
        <v>13</v>
      </c>
      <c r="X369" s="71">
        <v>2769</v>
      </c>
      <c r="Y369" s="71">
        <v>4419</v>
      </c>
      <c r="Z369" s="71">
        <v>8406</v>
      </c>
      <c r="AA369" s="71">
        <v>3968</v>
      </c>
      <c r="AB369" s="71">
        <v>14219</v>
      </c>
      <c r="AC369" s="71">
        <v>0</v>
      </c>
      <c r="AD369" s="71">
        <v>0.33331146589070743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2153</v>
      </c>
      <c r="B370" s="70">
        <v>430</v>
      </c>
      <c r="C370" s="70">
        <v>5</v>
      </c>
      <c r="D370" s="70">
        <v>26</v>
      </c>
      <c r="E370" s="70">
        <v>2008</v>
      </c>
      <c r="F370" s="70" t="s">
        <v>792</v>
      </c>
      <c r="G370" s="70" t="s">
        <v>2148</v>
      </c>
      <c r="H370" s="70" t="s">
        <v>2149</v>
      </c>
      <c r="I370" s="148"/>
      <c r="J370" s="71">
        <v>14.84743740833828</v>
      </c>
      <c r="K370" s="71">
        <v>1.321073540377105</v>
      </c>
      <c r="L370" s="71">
        <v>0.72526173793806725</v>
      </c>
      <c r="M370" s="71">
        <v>13.98865651239621</v>
      </c>
      <c r="N370" s="71">
        <v>19.02124568596269</v>
      </c>
      <c r="O370" s="71">
        <v>16.37191406931975</v>
      </c>
      <c r="P370" s="71">
        <v>19.729437187553049</v>
      </c>
      <c r="Q370" s="71">
        <v>0.86422494391403903</v>
      </c>
      <c r="R370" s="71">
        <v>0</v>
      </c>
      <c r="S370" s="71">
        <v>0.28622812267503911</v>
      </c>
      <c r="T370" s="72"/>
      <c r="U370" s="71">
        <v>3175963</v>
      </c>
      <c r="V370" s="71">
        <v>666</v>
      </c>
      <c r="W370" s="71">
        <v>13</v>
      </c>
      <c r="X370" s="71">
        <v>2769</v>
      </c>
      <c r="Y370" s="71">
        <v>4455</v>
      </c>
      <c r="Z370" s="71">
        <v>8385</v>
      </c>
      <c r="AA370" s="71">
        <v>3868</v>
      </c>
      <c r="AB370" s="71">
        <v>14122</v>
      </c>
      <c r="AC370" s="71">
        <v>0</v>
      </c>
      <c r="AD370" s="71">
        <v>0.28622812267503911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2154</v>
      </c>
      <c r="B371" s="70">
        <v>431</v>
      </c>
      <c r="C371" s="70">
        <v>6</v>
      </c>
      <c r="D371" s="70">
        <v>26</v>
      </c>
      <c r="E371" s="70">
        <v>2009</v>
      </c>
      <c r="F371" s="70" t="s">
        <v>176</v>
      </c>
      <c r="G371" s="70" t="s">
        <v>2148</v>
      </c>
      <c r="H371" s="70" t="s">
        <v>2149</v>
      </c>
      <c r="I371" s="148"/>
      <c r="J371" s="71">
        <v>15.47772871941922</v>
      </c>
      <c r="K371" s="71">
        <v>1.3704551744121289</v>
      </c>
      <c r="L371" s="71">
        <v>2.0024242644577268</v>
      </c>
      <c r="M371" s="71">
        <v>12.90184239974621</v>
      </c>
      <c r="N371" s="71">
        <v>19.297860918604801</v>
      </c>
      <c r="O371" s="71">
        <v>16.772681192007799</v>
      </c>
      <c r="P371" s="71">
        <v>18.825483112177931</v>
      </c>
      <c r="Q371" s="71">
        <v>0.81826172189316004</v>
      </c>
      <c r="R371" s="71">
        <v>0</v>
      </c>
      <c r="S371" s="71">
        <v>0.29313559157266711</v>
      </c>
      <c r="T371" s="72"/>
      <c r="U371" s="71">
        <v>2459445</v>
      </c>
      <c r="V371" s="71">
        <v>662</v>
      </c>
      <c r="W371" s="71">
        <v>50</v>
      </c>
      <c r="X371" s="71">
        <v>2604</v>
      </c>
      <c r="Y371" s="71">
        <v>4485</v>
      </c>
      <c r="Z371" s="71">
        <v>8479</v>
      </c>
      <c r="AA371" s="71">
        <v>3789</v>
      </c>
      <c r="AB371" s="71">
        <v>14036</v>
      </c>
      <c r="AC371" s="71">
        <v>0</v>
      </c>
      <c r="AD371" s="71">
        <v>0.29313559157266711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5.83</v>
      </c>
      <c r="BK371" s="71">
        <v>0</v>
      </c>
      <c r="BL371" s="71">
        <v>0</v>
      </c>
      <c r="BM371" s="71">
        <v>0</v>
      </c>
      <c r="BN371" s="72"/>
      <c r="BO371" s="71">
        <v>0</v>
      </c>
      <c r="BP371" s="71">
        <v>0</v>
      </c>
      <c r="BQ371" s="71">
        <v>1</v>
      </c>
      <c r="BR371" s="71">
        <v>0</v>
      </c>
      <c r="BS371" s="71">
        <v>0</v>
      </c>
      <c r="BT371" s="71">
        <v>0</v>
      </c>
      <c r="BU371"/>
      <c r="BV371" s="70">
        <v>5.83</v>
      </c>
      <c r="BW371" s="70">
        <v>0</v>
      </c>
      <c r="BX371" s="70">
        <v>0</v>
      </c>
      <c r="BY371" s="70">
        <v>0</v>
      </c>
      <c r="BZ371" s="70">
        <v>0</v>
      </c>
      <c r="CA371" s="70">
        <v>0</v>
      </c>
      <c r="CB371" s="70">
        <v>0</v>
      </c>
      <c r="CC371" s="70">
        <v>0</v>
      </c>
      <c r="CD371" s="70">
        <v>0</v>
      </c>
    </row>
    <row r="372" spans="1:82">
      <c r="A372" s="70" t="s">
        <v>2155</v>
      </c>
      <c r="B372" s="70">
        <v>432</v>
      </c>
      <c r="C372" s="70">
        <v>7</v>
      </c>
      <c r="D372" s="70">
        <v>26</v>
      </c>
      <c r="E372" s="70">
        <v>2010</v>
      </c>
      <c r="F372" s="70" t="s">
        <v>177</v>
      </c>
      <c r="G372" s="70" t="s">
        <v>2148</v>
      </c>
      <c r="H372" s="70" t="s">
        <v>2149</v>
      </c>
      <c r="I372" s="148"/>
      <c r="J372" s="71">
        <v>14.825688482858631</v>
      </c>
      <c r="K372" s="71">
        <v>1.468153168351523</v>
      </c>
      <c r="L372" s="71">
        <v>2.039157186141682</v>
      </c>
      <c r="M372" s="71">
        <v>13.330148852887049</v>
      </c>
      <c r="N372" s="71">
        <v>20.629632510447241</v>
      </c>
      <c r="O372" s="71">
        <v>16.702978375054059</v>
      </c>
      <c r="P372" s="71">
        <v>18.99173241420808</v>
      </c>
      <c r="Q372" s="71">
        <v>0.85138049301733698</v>
      </c>
      <c r="R372" s="71">
        <v>0</v>
      </c>
      <c r="S372" s="71">
        <v>0.25084860995460367</v>
      </c>
      <c r="T372" s="72"/>
      <c r="U372" s="71">
        <v>2751024</v>
      </c>
      <c r="V372" s="71">
        <v>662</v>
      </c>
      <c r="W372" s="71">
        <v>50</v>
      </c>
      <c r="X372" s="71">
        <v>2604</v>
      </c>
      <c r="Y372" s="71">
        <v>4505</v>
      </c>
      <c r="Z372" s="71">
        <v>8483</v>
      </c>
      <c r="AA372" s="71">
        <v>3727</v>
      </c>
      <c r="AB372" s="71">
        <v>13994</v>
      </c>
      <c r="AC372" s="71">
        <v>0</v>
      </c>
      <c r="AD372" s="71">
        <v>0.25084860995460367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7.4450000000000003</v>
      </c>
      <c r="BK372" s="71">
        <v>0</v>
      </c>
      <c r="BL372" s="71">
        <v>0</v>
      </c>
      <c r="BM372" s="71">
        <v>0</v>
      </c>
      <c r="BN372" s="72"/>
      <c r="BO372" s="71">
        <v>0</v>
      </c>
      <c r="BP372" s="71">
        <v>0</v>
      </c>
      <c r="BQ372" s="71">
        <v>1</v>
      </c>
      <c r="BR372" s="71">
        <v>0</v>
      </c>
      <c r="BS372" s="71">
        <v>0</v>
      </c>
      <c r="BT372" s="71">
        <v>0</v>
      </c>
      <c r="BU372"/>
      <c r="BV372" s="70">
        <v>7.4450000000000003</v>
      </c>
      <c r="BW372" s="70">
        <v>0</v>
      </c>
      <c r="BX372" s="70">
        <v>0</v>
      </c>
      <c r="BY372" s="70">
        <v>0</v>
      </c>
      <c r="BZ372" s="70">
        <v>0</v>
      </c>
      <c r="CA372" s="70">
        <v>0</v>
      </c>
      <c r="CB372" s="70">
        <v>0</v>
      </c>
      <c r="CC372" s="70">
        <v>0</v>
      </c>
      <c r="CD372" s="70">
        <v>0</v>
      </c>
    </row>
    <row r="373" spans="1:82">
      <c r="A373" s="70" t="s">
        <v>2156</v>
      </c>
      <c r="B373" s="70">
        <v>433</v>
      </c>
      <c r="C373" s="70">
        <v>8</v>
      </c>
      <c r="D373" s="70">
        <v>26</v>
      </c>
      <c r="E373" s="70">
        <v>2011</v>
      </c>
      <c r="F373" s="70" t="s">
        <v>178</v>
      </c>
      <c r="G373" s="70" t="s">
        <v>2148</v>
      </c>
      <c r="H373" s="70" t="s">
        <v>2149</v>
      </c>
      <c r="I373" s="148"/>
      <c r="J373" s="71">
        <v>15.51623722204301</v>
      </c>
      <c r="K373" s="71">
        <v>1.842723164801839</v>
      </c>
      <c r="L373" s="71">
        <v>1.819461241773082</v>
      </c>
      <c r="M373" s="71">
        <v>14.66998934334498</v>
      </c>
      <c r="N373" s="71">
        <v>19.46717118498233</v>
      </c>
      <c r="O373" s="71">
        <v>16.648453846631245</v>
      </c>
      <c r="P373" s="71">
        <v>18.284551342623832</v>
      </c>
      <c r="Q373" s="71">
        <v>0.97644335965592099</v>
      </c>
      <c r="R373" s="71">
        <v>0</v>
      </c>
      <c r="S373" s="71">
        <v>0.24912840146016429</v>
      </c>
      <c r="T373" s="72"/>
      <c r="U373" s="71">
        <v>2730171</v>
      </c>
      <c r="V373" s="71">
        <v>662</v>
      </c>
      <c r="W373" s="71">
        <v>50</v>
      </c>
      <c r="X373" s="71">
        <v>2604</v>
      </c>
      <c r="Y373" s="71">
        <v>4527</v>
      </c>
      <c r="Z373" s="71">
        <v>8639</v>
      </c>
      <c r="AA373" s="71">
        <v>3695</v>
      </c>
      <c r="AB373" s="71">
        <v>13914</v>
      </c>
      <c r="AC373" s="71">
        <v>0</v>
      </c>
      <c r="AD373" s="71">
        <v>0.24912840146016429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6.7119999999999997</v>
      </c>
      <c r="BK373" s="71">
        <v>0</v>
      </c>
      <c r="BL373" s="71">
        <v>3.3690000000000002</v>
      </c>
      <c r="BM373" s="71">
        <v>0</v>
      </c>
      <c r="BN373" s="72"/>
      <c r="BO373" s="71">
        <v>0</v>
      </c>
      <c r="BP373" s="71">
        <v>0</v>
      </c>
      <c r="BQ373" s="71">
        <v>1</v>
      </c>
      <c r="BR373" s="71">
        <v>0</v>
      </c>
      <c r="BS373" s="71">
        <v>1</v>
      </c>
      <c r="BT373" s="71">
        <v>0</v>
      </c>
      <c r="BU373"/>
      <c r="BV373" s="70">
        <v>6.7119999999999997</v>
      </c>
      <c r="BW373" s="70">
        <v>0</v>
      </c>
      <c r="BX373" s="70">
        <v>3.3690000000000002</v>
      </c>
      <c r="BY373" s="70">
        <v>0</v>
      </c>
      <c r="BZ373" s="70">
        <v>0</v>
      </c>
      <c r="CA373" s="70">
        <v>0</v>
      </c>
      <c r="CB373" s="70">
        <v>0</v>
      </c>
      <c r="CC373" s="70">
        <v>0</v>
      </c>
      <c r="CD373" s="70">
        <v>0</v>
      </c>
    </row>
    <row r="374" spans="1:82">
      <c r="A374" s="70" t="s">
        <v>2157</v>
      </c>
      <c r="B374" s="70">
        <v>434</v>
      </c>
      <c r="C374" s="70">
        <v>9</v>
      </c>
      <c r="D374" s="70">
        <v>26</v>
      </c>
      <c r="E374" s="70">
        <v>2012</v>
      </c>
      <c r="F374" s="70" t="s">
        <v>179</v>
      </c>
      <c r="G374" s="70" t="s">
        <v>2148</v>
      </c>
      <c r="H374" s="70" t="s">
        <v>2149</v>
      </c>
      <c r="I374" s="148"/>
      <c r="J374" s="71">
        <v>15.334580606749659</v>
      </c>
      <c r="K374" s="71">
        <v>1.663290793369149</v>
      </c>
      <c r="L374" s="71">
        <v>1.849960432679477</v>
      </c>
      <c r="M374" s="71">
        <v>13.20752132221172</v>
      </c>
      <c r="N374" s="71">
        <v>19.022490140424541</v>
      </c>
      <c r="O374" s="71">
        <v>16.764087783965156</v>
      </c>
      <c r="P374" s="71">
        <v>18.234306403703023</v>
      </c>
      <c r="Q374" s="71">
        <v>1.06126726465203</v>
      </c>
      <c r="R374" s="71">
        <v>0</v>
      </c>
      <c r="S374" s="71">
        <v>0.32082010925046173</v>
      </c>
      <c r="T374" s="72"/>
      <c r="U374" s="71">
        <v>2768582</v>
      </c>
      <c r="V374" s="71">
        <v>662</v>
      </c>
      <c r="W374" s="71">
        <v>50</v>
      </c>
      <c r="X374" s="71">
        <v>2604</v>
      </c>
      <c r="Y374" s="71">
        <v>4567</v>
      </c>
      <c r="Z374" s="71">
        <v>8768</v>
      </c>
      <c r="AA374" s="71">
        <v>3664</v>
      </c>
      <c r="AB374" s="71">
        <v>13919</v>
      </c>
      <c r="AC374" s="71">
        <v>0</v>
      </c>
      <c r="AD374" s="71">
        <v>0.32082010925046173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6.3680000000000003</v>
      </c>
      <c r="BK374" s="71">
        <v>0</v>
      </c>
      <c r="BL374" s="71">
        <v>3.621</v>
      </c>
      <c r="BM374" s="71">
        <v>0</v>
      </c>
      <c r="BN374" s="72"/>
      <c r="BO374" s="71">
        <v>0</v>
      </c>
      <c r="BP374" s="71">
        <v>0</v>
      </c>
      <c r="BQ374" s="71">
        <v>1</v>
      </c>
      <c r="BR374" s="71">
        <v>0</v>
      </c>
      <c r="BS374" s="71">
        <v>1</v>
      </c>
      <c r="BT374" s="71">
        <v>0</v>
      </c>
      <c r="BU374"/>
      <c r="BV374" s="70">
        <v>6.3680000000000003</v>
      </c>
      <c r="BW374" s="70">
        <v>3.621</v>
      </c>
      <c r="BX374" s="70">
        <v>0</v>
      </c>
      <c r="BY374" s="70">
        <v>0</v>
      </c>
      <c r="BZ374" s="70">
        <v>0</v>
      </c>
      <c r="CA374" s="70">
        <v>0</v>
      </c>
      <c r="CB374" s="70">
        <v>0</v>
      </c>
      <c r="CC374" s="70">
        <v>0</v>
      </c>
      <c r="CD374" s="70">
        <v>0</v>
      </c>
    </row>
    <row r="375" spans="1:82">
      <c r="A375" s="70" t="s">
        <v>2158</v>
      </c>
      <c r="B375" s="70">
        <v>435</v>
      </c>
      <c r="C375" s="70">
        <v>10</v>
      </c>
      <c r="D375" s="70">
        <v>26</v>
      </c>
      <c r="E375" s="70">
        <v>2013</v>
      </c>
      <c r="F375" s="70" t="s">
        <v>180</v>
      </c>
      <c r="G375" s="70" t="s">
        <v>2148</v>
      </c>
      <c r="H375" s="70" t="s">
        <v>2149</v>
      </c>
      <c r="I375" s="148"/>
      <c r="J375" s="71">
        <v>15.312190771560561</v>
      </c>
      <c r="K375" s="71">
        <v>1.368198293893452</v>
      </c>
      <c r="L375" s="71">
        <v>1.8805519703360341</v>
      </c>
      <c r="M375" s="71">
        <v>12.73229723627013</v>
      </c>
      <c r="N375" s="71">
        <v>20.56413586306347</v>
      </c>
      <c r="O375" s="71">
        <v>16.338601392370148</v>
      </c>
      <c r="P375" s="71">
        <v>18.188120032309772</v>
      </c>
      <c r="Q375" s="71">
        <v>1.0702049556953499</v>
      </c>
      <c r="R375" s="71">
        <v>0</v>
      </c>
      <c r="S375" s="71">
        <v>0.28899891621899232</v>
      </c>
      <c r="T375" s="72"/>
      <c r="U375" s="71">
        <v>2745297</v>
      </c>
      <c r="V375" s="71">
        <v>662</v>
      </c>
      <c r="W375" s="71">
        <v>50</v>
      </c>
      <c r="X375" s="71">
        <v>2604</v>
      </c>
      <c r="Y375" s="71">
        <v>4613</v>
      </c>
      <c r="Z375" s="71">
        <v>8927</v>
      </c>
      <c r="AA375" s="71">
        <v>3641</v>
      </c>
      <c r="AB375" s="71">
        <v>13835</v>
      </c>
      <c r="AC375" s="71">
        <v>0</v>
      </c>
      <c r="AD375" s="71">
        <v>0.28899891621899232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6.444</v>
      </c>
      <c r="BK375" s="71">
        <v>0</v>
      </c>
      <c r="BL375" s="71">
        <v>3.3839999999999999</v>
      </c>
      <c r="BM375" s="71">
        <v>0</v>
      </c>
      <c r="BN375" s="72"/>
      <c r="BO375" s="71">
        <v>0</v>
      </c>
      <c r="BP375" s="71">
        <v>0</v>
      </c>
      <c r="BQ375" s="71">
        <v>1</v>
      </c>
      <c r="BR375" s="71">
        <v>0</v>
      </c>
      <c r="BS375" s="71">
        <v>1</v>
      </c>
      <c r="BT375" s="71">
        <v>0</v>
      </c>
      <c r="BU375"/>
      <c r="BV375" s="70">
        <v>6.444</v>
      </c>
      <c r="BW375" s="70">
        <v>3.3839999999999999</v>
      </c>
      <c r="BX375" s="70">
        <v>0</v>
      </c>
      <c r="BY375" s="70">
        <v>0</v>
      </c>
      <c r="BZ375" s="70">
        <v>0</v>
      </c>
      <c r="CA375" s="70">
        <v>0</v>
      </c>
      <c r="CB375" s="70">
        <v>0</v>
      </c>
      <c r="CC375" s="70">
        <v>0</v>
      </c>
      <c r="CD375" s="70">
        <v>0</v>
      </c>
    </row>
    <row r="376" spans="1:82">
      <c r="A376" s="70" t="s">
        <v>2159</v>
      </c>
      <c r="B376" s="70">
        <v>436</v>
      </c>
      <c r="C376" s="70">
        <v>11</v>
      </c>
      <c r="D376" s="70">
        <v>26</v>
      </c>
      <c r="E376" s="70">
        <v>2014</v>
      </c>
      <c r="F376" s="70" t="s">
        <v>181</v>
      </c>
      <c r="G376" s="70" t="s">
        <v>2148</v>
      </c>
      <c r="H376" s="70" t="s">
        <v>2149</v>
      </c>
      <c r="I376" s="148"/>
      <c r="J376" s="71">
        <v>16.505651769399069</v>
      </c>
      <c r="K376" s="71">
        <v>1.276612071003163</v>
      </c>
      <c r="L376" s="71">
        <v>1.273037113999699</v>
      </c>
      <c r="M376" s="71">
        <v>13.074500340969919</v>
      </c>
      <c r="N376" s="71">
        <v>20.46657962281185</v>
      </c>
      <c r="O376" s="71">
        <v>15.662409185324089</v>
      </c>
      <c r="P376" s="71">
        <v>18.197296508387097</v>
      </c>
      <c r="Q376" s="71">
        <v>1.02219643043469</v>
      </c>
      <c r="R376" s="71">
        <v>0</v>
      </c>
      <c r="S376" s="71">
        <v>0.28364970127222938</v>
      </c>
      <c r="T376" s="72"/>
      <c r="U376" s="71">
        <v>3239398</v>
      </c>
      <c r="V376" s="71">
        <v>526</v>
      </c>
      <c r="W376" s="71">
        <v>47</v>
      </c>
      <c r="X376" s="71">
        <v>2686</v>
      </c>
      <c r="Y376" s="71">
        <v>4631</v>
      </c>
      <c r="Z376" s="71">
        <v>9013</v>
      </c>
      <c r="AA376" s="71">
        <v>3624</v>
      </c>
      <c r="AB376" s="71">
        <v>13773</v>
      </c>
      <c r="AC376" s="71">
        <v>0</v>
      </c>
      <c r="AD376" s="71">
        <v>0.28364970127222938</v>
      </c>
      <c r="AE376" s="72"/>
      <c r="AF376" s="71"/>
      <c r="AG376" s="71"/>
      <c r="AH376" s="71"/>
      <c r="AI376" s="71"/>
      <c r="AJ376" s="71"/>
      <c r="AK376" s="71"/>
      <c r="AL376" s="71"/>
      <c r="AM376" s="71"/>
      <c r="AN376" s="71"/>
      <c r="AO376" s="71"/>
      <c r="AP376" s="71"/>
      <c r="AQ376" s="72"/>
      <c r="AR376" s="71">
        <v>580</v>
      </c>
      <c r="AS376" s="71">
        <v>122</v>
      </c>
      <c r="AT376" s="71">
        <v>0</v>
      </c>
      <c r="AU376" s="71">
        <v>1</v>
      </c>
      <c r="AV376" s="71">
        <v>0</v>
      </c>
      <c r="AW376" s="71">
        <v>0</v>
      </c>
      <c r="AX376" s="71"/>
      <c r="AY376" s="72"/>
      <c r="AZ376" s="71">
        <v>2610.1</v>
      </c>
      <c r="BA376" s="71">
        <v>8098.3</v>
      </c>
      <c r="BB376" s="71">
        <v>0</v>
      </c>
      <c r="BC376" s="71">
        <v>550</v>
      </c>
      <c r="BD376" s="71">
        <v>0</v>
      </c>
      <c r="BE376" s="71">
        <v>0</v>
      </c>
      <c r="BF376" s="71"/>
      <c r="BG376" s="72"/>
      <c r="BH376" s="71">
        <v>0</v>
      </c>
      <c r="BI376" s="71">
        <v>0</v>
      </c>
      <c r="BJ376" s="71">
        <v>6.5439999999999996</v>
      </c>
      <c r="BK376" s="71">
        <v>0</v>
      </c>
      <c r="BL376" s="71">
        <v>3.335</v>
      </c>
      <c r="BM376" s="71">
        <v>0</v>
      </c>
      <c r="BN376" s="72"/>
      <c r="BO376" s="71">
        <v>0</v>
      </c>
      <c r="BP376" s="71">
        <v>0</v>
      </c>
      <c r="BQ376" s="71">
        <v>1</v>
      </c>
      <c r="BR376" s="71">
        <v>0</v>
      </c>
      <c r="BS376" s="71">
        <v>1</v>
      </c>
      <c r="BT376" s="71">
        <v>0</v>
      </c>
      <c r="BU376"/>
      <c r="BV376" s="70">
        <v>6.5439999999999996</v>
      </c>
      <c r="BW376" s="70">
        <v>3.335</v>
      </c>
      <c r="BX376" s="70">
        <v>0</v>
      </c>
      <c r="BY376" s="70">
        <v>0</v>
      </c>
      <c r="BZ376" s="70">
        <v>0</v>
      </c>
      <c r="CA376" s="70">
        <v>0</v>
      </c>
      <c r="CB376" s="70">
        <v>0</v>
      </c>
      <c r="CC376" s="70">
        <v>0</v>
      </c>
      <c r="CD376" s="70">
        <v>0</v>
      </c>
    </row>
    <row r="377" spans="1:82">
      <c r="A377" s="70" t="s">
        <v>2160</v>
      </c>
      <c r="B377" s="70">
        <v>437</v>
      </c>
      <c r="C377" s="70">
        <v>12</v>
      </c>
      <c r="D377" s="70">
        <v>26</v>
      </c>
      <c r="E377" s="70">
        <v>2015</v>
      </c>
      <c r="F377" s="70" t="s">
        <v>182</v>
      </c>
      <c r="G377" s="70" t="s">
        <v>2148</v>
      </c>
      <c r="H377" s="70" t="s">
        <v>2149</v>
      </c>
      <c r="I377" s="148"/>
      <c r="J377" s="71">
        <v>14.385705277189629</v>
      </c>
      <c r="K377" s="71">
        <v>1.1880134064449659</v>
      </c>
      <c r="L377" s="71">
        <v>1.3734142594240939</v>
      </c>
      <c r="M377" s="71">
        <v>13.938058517504</v>
      </c>
      <c r="N377" s="71">
        <v>17.553093092640228</v>
      </c>
      <c r="O377" s="71">
        <v>15.645644147881132</v>
      </c>
      <c r="P377" s="71">
        <v>17.995585699323659</v>
      </c>
      <c r="Q377" s="71">
        <v>0.99158266801306605</v>
      </c>
      <c r="R377" s="71">
        <v>0</v>
      </c>
      <c r="S377" s="71">
        <v>0.33515030621456959</v>
      </c>
      <c r="T377" s="72"/>
      <c r="U377" s="71">
        <v>3047626</v>
      </c>
      <c r="V377" s="71">
        <v>526</v>
      </c>
      <c r="W377" s="71">
        <v>47</v>
      </c>
      <c r="X377" s="71">
        <v>2686</v>
      </c>
      <c r="Y377" s="71">
        <v>4634</v>
      </c>
      <c r="Z377" s="71">
        <v>9090</v>
      </c>
      <c r="AA377" s="71">
        <v>3581</v>
      </c>
      <c r="AB377" s="71">
        <v>13648</v>
      </c>
      <c r="AC377" s="71">
        <v>0</v>
      </c>
      <c r="AD377" s="71">
        <v>0.33515030621456959</v>
      </c>
      <c r="AE377" s="72"/>
      <c r="AF377" s="71">
        <v>20699132.831096999</v>
      </c>
      <c r="AG377" s="71">
        <v>913367.70979465987</v>
      </c>
      <c r="AH377" s="71">
        <v>288820.36153940333</v>
      </c>
      <c r="AI377" s="71">
        <v>17442956.83609914</v>
      </c>
      <c r="AJ377" s="71">
        <v>22780595.785021599</v>
      </c>
      <c r="AK377" s="71">
        <v>0</v>
      </c>
      <c r="AL377" s="71">
        <v>0</v>
      </c>
      <c r="AM377" s="71">
        <v>1870401.1487932589</v>
      </c>
      <c r="AN377" s="71">
        <v>0</v>
      </c>
      <c r="AO377" s="71">
        <v>0</v>
      </c>
      <c r="AP377" s="71">
        <v>63995274.672345065</v>
      </c>
      <c r="AQ377" s="72"/>
      <c r="AR377" s="71">
        <v>625</v>
      </c>
      <c r="AS377" s="71">
        <v>168</v>
      </c>
      <c r="AT377" s="71">
        <v>0</v>
      </c>
      <c r="AU377" s="71">
        <v>1</v>
      </c>
      <c r="AV377" s="71">
        <v>0</v>
      </c>
      <c r="AW377" s="71">
        <v>0</v>
      </c>
      <c r="AX377" s="71"/>
      <c r="AY377" s="72"/>
      <c r="AZ377" s="71">
        <v>2871.5</v>
      </c>
      <c r="BA377" s="71">
        <v>11656.5</v>
      </c>
      <c r="BB377" s="71">
        <v>0</v>
      </c>
      <c r="BC377" s="71">
        <v>550</v>
      </c>
      <c r="BD377" s="71">
        <v>0</v>
      </c>
      <c r="BE377" s="71">
        <v>0</v>
      </c>
      <c r="BF377" s="71"/>
      <c r="BG377" s="72"/>
      <c r="BH377" s="71">
        <v>0</v>
      </c>
      <c r="BI377" s="71">
        <v>0</v>
      </c>
      <c r="BJ377" s="71">
        <v>6.4119999999999999</v>
      </c>
      <c r="BK377" s="71">
        <v>0</v>
      </c>
      <c r="BL377" s="71">
        <v>3.577</v>
      </c>
      <c r="BM377" s="71">
        <v>0</v>
      </c>
      <c r="BN377" s="72"/>
      <c r="BO377" s="71">
        <v>0</v>
      </c>
      <c r="BP377" s="71">
        <v>0</v>
      </c>
      <c r="BQ377" s="71">
        <v>1</v>
      </c>
      <c r="BR377" s="71">
        <v>0</v>
      </c>
      <c r="BS377" s="71">
        <v>1</v>
      </c>
      <c r="BT377" s="71">
        <v>0</v>
      </c>
      <c r="BU377"/>
      <c r="BV377" s="70">
        <v>6.4119999999999999</v>
      </c>
      <c r="BW377" s="70">
        <v>3.577</v>
      </c>
      <c r="BX377" s="70">
        <v>0</v>
      </c>
      <c r="BY377" s="70">
        <v>0</v>
      </c>
      <c r="BZ377" s="70">
        <v>0</v>
      </c>
      <c r="CA377" s="70">
        <v>0</v>
      </c>
      <c r="CB377" s="70">
        <v>0</v>
      </c>
      <c r="CC377" s="70">
        <v>0</v>
      </c>
      <c r="CD377" s="70">
        <v>0</v>
      </c>
    </row>
    <row r="378" spans="1:82">
      <c r="A378" s="70" t="s">
        <v>2161</v>
      </c>
      <c r="B378" s="70">
        <v>438</v>
      </c>
      <c r="C378" s="70">
        <v>13</v>
      </c>
      <c r="D378" s="70">
        <v>26</v>
      </c>
      <c r="E378" s="70">
        <v>2016</v>
      </c>
      <c r="F378" s="70" t="s">
        <v>155</v>
      </c>
      <c r="G378" s="70" t="s">
        <v>2148</v>
      </c>
      <c r="H378" s="70" t="s">
        <v>2149</v>
      </c>
      <c r="I378" s="148"/>
      <c r="J378" s="71">
        <v>14.419842736349722</v>
      </c>
      <c r="K378" s="71">
        <v>1.195152391943417</v>
      </c>
      <c r="L378" s="71">
        <v>1.3198889836638055</v>
      </c>
      <c r="M378" s="71">
        <v>11.267336406533943</v>
      </c>
      <c r="N378" s="71">
        <v>18.712004867813512</v>
      </c>
      <c r="O378" s="71">
        <v>15.484556522082418</v>
      </c>
      <c r="P378" s="71">
        <v>17.627443176772285</v>
      </c>
      <c r="Q378" s="71">
        <v>0.95699334535734604</v>
      </c>
      <c r="R378" s="71">
        <v>0</v>
      </c>
      <c r="S378" s="71">
        <v>0.3464736899242381</v>
      </c>
      <c r="T378" s="72"/>
      <c r="U378" s="71">
        <v>3031617</v>
      </c>
      <c r="V378" s="71">
        <v>526</v>
      </c>
      <c r="W378" s="71">
        <v>47</v>
      </c>
      <c r="X378" s="71">
        <v>2686</v>
      </c>
      <c r="Y378" s="71">
        <v>4640</v>
      </c>
      <c r="Z378" s="71">
        <v>9107</v>
      </c>
      <c r="AA378" s="71">
        <v>3628</v>
      </c>
      <c r="AB378" s="71">
        <v>13549</v>
      </c>
      <c r="AC378" s="71">
        <v>0</v>
      </c>
      <c r="AD378" s="71">
        <v>0.3464736899242381</v>
      </c>
      <c r="AE378" s="72"/>
      <c r="AF378" s="71">
        <v>21181500.366365548</v>
      </c>
      <c r="AG378" s="71">
        <v>883183.7164015692</v>
      </c>
      <c r="AH378" s="71">
        <v>215554.88319799269</v>
      </c>
      <c r="AI378" s="71">
        <v>16969122.25083629</v>
      </c>
      <c r="AJ378" s="71">
        <v>22781586.572526511</v>
      </c>
      <c r="AK378" s="71">
        <v>0</v>
      </c>
      <c r="AL378" s="71">
        <v>0</v>
      </c>
      <c r="AM378" s="71">
        <v>1858276.1916099009</v>
      </c>
      <c r="AN378" s="71">
        <v>0</v>
      </c>
      <c r="AO378" s="71">
        <v>0</v>
      </c>
      <c r="AP378" s="71">
        <v>63889223.980937824</v>
      </c>
      <c r="AQ378" s="72"/>
      <c r="AR378" s="71">
        <v>665</v>
      </c>
      <c r="AS378" s="71">
        <v>228</v>
      </c>
      <c r="AT378" s="71">
        <v>0</v>
      </c>
      <c r="AU378" s="71">
        <v>1</v>
      </c>
      <c r="AV378" s="71">
        <v>0</v>
      </c>
      <c r="AW378" s="71">
        <v>0</v>
      </c>
      <c r="AX378" s="71"/>
      <c r="AY378" s="72"/>
      <c r="AZ378" s="71">
        <v>3117.5</v>
      </c>
      <c r="BA378" s="71">
        <v>14447.7</v>
      </c>
      <c r="BB378" s="71">
        <v>0</v>
      </c>
      <c r="BC378" s="71">
        <v>550</v>
      </c>
      <c r="BD378" s="71">
        <v>0</v>
      </c>
      <c r="BE378" s="71">
        <v>0</v>
      </c>
      <c r="BF378" s="71"/>
      <c r="BG378" s="72"/>
      <c r="BH378" s="71">
        <v>0</v>
      </c>
      <c r="BI378" s="71">
        <v>0</v>
      </c>
      <c r="BJ378" s="71">
        <v>6.4240000000000004</v>
      </c>
      <c r="BK378" s="71">
        <v>0</v>
      </c>
      <c r="BL378" s="71">
        <v>4.07</v>
      </c>
      <c r="BM378" s="71">
        <v>0</v>
      </c>
      <c r="BN378" s="72"/>
      <c r="BO378" s="71">
        <v>0</v>
      </c>
      <c r="BP378" s="71">
        <v>0</v>
      </c>
      <c r="BQ378" s="71">
        <v>1</v>
      </c>
      <c r="BR378" s="71">
        <v>0</v>
      </c>
      <c r="BS378" s="71">
        <v>1</v>
      </c>
      <c r="BT378" s="71">
        <v>0</v>
      </c>
      <c r="BU378"/>
      <c r="BV378" s="70">
        <v>6.4240000000000004</v>
      </c>
      <c r="BW378" s="70">
        <v>4.07</v>
      </c>
      <c r="BX378" s="70">
        <v>0</v>
      </c>
      <c r="BY378" s="70">
        <v>0</v>
      </c>
      <c r="BZ378" s="70">
        <v>0</v>
      </c>
      <c r="CA378" s="70">
        <v>0</v>
      </c>
      <c r="CB378" s="70">
        <v>0</v>
      </c>
      <c r="CC378" s="70">
        <v>0</v>
      </c>
      <c r="CD378" s="70">
        <v>0</v>
      </c>
    </row>
    <row r="379" spans="1:82">
      <c r="A379" s="70" t="s">
        <v>2162</v>
      </c>
      <c r="B379" s="70">
        <v>439</v>
      </c>
      <c r="C379" s="70">
        <v>14</v>
      </c>
      <c r="D379" s="70">
        <v>26</v>
      </c>
      <c r="E379" s="70">
        <v>2017</v>
      </c>
      <c r="F379" s="70" t="s">
        <v>156</v>
      </c>
      <c r="G379" s="70" t="s">
        <v>2148</v>
      </c>
      <c r="H379" s="70" t="s">
        <v>2149</v>
      </c>
      <c r="I379" s="148"/>
      <c r="J379" s="71">
        <v>15.216647570219216</v>
      </c>
      <c r="K379" s="71">
        <v>1.1786329936341491</v>
      </c>
      <c r="L379" s="71">
        <v>1.297958809029262</v>
      </c>
      <c r="M379" s="71">
        <v>10.703943373691901</v>
      </c>
      <c r="N379" s="71">
        <v>19.349072862921293</v>
      </c>
      <c r="O379" s="71">
        <v>15.394122513589224</v>
      </c>
      <c r="P379" s="71">
        <v>17.554403168104677</v>
      </c>
      <c r="Q379" s="71">
        <v>0.91518845520186898</v>
      </c>
      <c r="R379" s="71">
        <v>0</v>
      </c>
      <c r="S379" s="71">
        <v>0.81206571415169582</v>
      </c>
      <c r="T379" s="72"/>
      <c r="U379" s="71">
        <v>3396282</v>
      </c>
      <c r="V379" s="71">
        <v>526</v>
      </c>
      <c r="W379" s="71">
        <v>47</v>
      </c>
      <c r="X379" s="71">
        <v>2686</v>
      </c>
      <c r="Y379" s="71">
        <v>4657</v>
      </c>
      <c r="Z379" s="71">
        <v>9204</v>
      </c>
      <c r="AA379" s="71">
        <v>3636</v>
      </c>
      <c r="AB379" s="71">
        <v>13399</v>
      </c>
      <c r="AC379" s="71">
        <v>0</v>
      </c>
      <c r="AD379" s="71">
        <v>0.81206571415169582</v>
      </c>
      <c r="AE379" s="72"/>
      <c r="AF379" s="71">
        <v>22656593.407730009</v>
      </c>
      <c r="AG379" s="71">
        <v>880815.90889912925</v>
      </c>
      <c r="AH379" s="71">
        <v>277999.56739962113</v>
      </c>
      <c r="AI379" s="71">
        <v>16807673.067408029</v>
      </c>
      <c r="AJ379" s="71">
        <v>22799350.03528583</v>
      </c>
      <c r="AK379" s="71">
        <v>0</v>
      </c>
      <c r="AL379" s="71">
        <v>0</v>
      </c>
      <c r="AM379" s="71">
        <v>1840578.8542685739</v>
      </c>
      <c r="AN379" s="71">
        <v>0</v>
      </c>
      <c r="AO379" s="71">
        <v>0</v>
      </c>
      <c r="AP379" s="71">
        <v>65263010.840991192</v>
      </c>
      <c r="AQ379" s="72"/>
      <c r="AR379" s="71">
        <v>695</v>
      </c>
      <c r="AS379" s="71">
        <v>277</v>
      </c>
      <c r="AT379" s="71">
        <v>0</v>
      </c>
      <c r="AU379" s="71">
        <v>1</v>
      </c>
      <c r="AV379" s="71">
        <v>0</v>
      </c>
      <c r="AW379" s="71">
        <v>0</v>
      </c>
      <c r="AX379" s="71"/>
      <c r="AY379" s="72"/>
      <c r="AZ379" s="71">
        <v>3308</v>
      </c>
      <c r="BA379" s="71">
        <v>16812.899999999991</v>
      </c>
      <c r="BB379" s="71">
        <v>0</v>
      </c>
      <c r="BC379" s="71">
        <v>550</v>
      </c>
      <c r="BD379" s="71">
        <v>0</v>
      </c>
      <c r="BE379" s="71">
        <v>0</v>
      </c>
      <c r="BF379" s="71"/>
      <c r="BG379" s="72"/>
      <c r="BH379" s="71">
        <v>0</v>
      </c>
      <c r="BI379" s="71">
        <v>0</v>
      </c>
      <c r="BJ379" s="71">
        <v>6.7370000000000001</v>
      </c>
      <c r="BK379" s="71">
        <v>0</v>
      </c>
      <c r="BL379" s="71">
        <v>4.9409999999999998</v>
      </c>
      <c r="BM379" s="71">
        <v>0</v>
      </c>
      <c r="BN379" s="72"/>
      <c r="BO379" s="71">
        <v>0</v>
      </c>
      <c r="BP379" s="71">
        <v>0</v>
      </c>
      <c r="BQ379" s="71">
        <v>1</v>
      </c>
      <c r="BR379" s="71">
        <v>0</v>
      </c>
      <c r="BS379" s="71">
        <v>1</v>
      </c>
      <c r="BT379" s="71">
        <v>0</v>
      </c>
      <c r="BU379"/>
      <c r="BV379" s="70">
        <v>6.7370000000000001</v>
      </c>
      <c r="BW379" s="70">
        <v>4.9409999999999998</v>
      </c>
      <c r="BX379" s="70">
        <v>0</v>
      </c>
      <c r="BY379" s="70">
        <v>0</v>
      </c>
      <c r="BZ379" s="70">
        <v>0</v>
      </c>
      <c r="CA379" s="70">
        <v>0</v>
      </c>
      <c r="CB379" s="70">
        <v>0</v>
      </c>
      <c r="CC379" s="70">
        <v>0</v>
      </c>
      <c r="CD379" s="70">
        <v>0</v>
      </c>
    </row>
    <row r="380" spans="1:82">
      <c r="A380" s="70" t="s">
        <v>2163</v>
      </c>
      <c r="B380" s="70">
        <v>440</v>
      </c>
      <c r="C380" s="70">
        <v>15</v>
      </c>
      <c r="D380" s="70">
        <v>26</v>
      </c>
      <c r="E380" s="70">
        <v>2018</v>
      </c>
      <c r="F380" s="70" t="s">
        <v>183</v>
      </c>
      <c r="G380" s="70" t="s">
        <v>2148</v>
      </c>
      <c r="H380" s="70" t="s">
        <v>2149</v>
      </c>
      <c r="I380" s="148"/>
      <c r="J380" s="71">
        <v>16.491876996063812</v>
      </c>
      <c r="K380" s="71">
        <v>1.1059780210979473</v>
      </c>
      <c r="L380" s="71">
        <v>1.1636193326705677</v>
      </c>
      <c r="M380" s="71">
        <v>10.417266370589349</v>
      </c>
      <c r="N380" s="71">
        <v>18.882305915847621</v>
      </c>
      <c r="O380" s="71">
        <v>15.104900548360968</v>
      </c>
      <c r="P380" s="71">
        <v>17.250605572763831</v>
      </c>
      <c r="Q380" s="71">
        <v>0.841190420622004</v>
      </c>
      <c r="R380" s="71">
        <v>0</v>
      </c>
      <c r="S380" s="71">
        <v>1.3830061301010195</v>
      </c>
      <c r="T380" s="72"/>
      <c r="U380" s="71">
        <v>3957298</v>
      </c>
      <c r="V380" s="71">
        <v>526</v>
      </c>
      <c r="W380" s="71">
        <v>47</v>
      </c>
      <c r="X380" s="71">
        <v>2686</v>
      </c>
      <c r="Y380" s="71">
        <v>4689</v>
      </c>
      <c r="Z380" s="71">
        <v>9204</v>
      </c>
      <c r="AA380" s="71">
        <v>3609</v>
      </c>
      <c r="AB380" s="71">
        <v>13272</v>
      </c>
      <c r="AC380" s="71">
        <v>0</v>
      </c>
      <c r="AD380" s="71">
        <v>1.383006130101019</v>
      </c>
      <c r="AE380" s="72"/>
      <c r="AF380" s="71">
        <v>25242147.125991311</v>
      </c>
      <c r="AG380" s="71">
        <v>782423.46889843955</v>
      </c>
      <c r="AH380" s="71">
        <v>262689.28218307672</v>
      </c>
      <c r="AI380" s="71">
        <v>16054355.699632781</v>
      </c>
      <c r="AJ380" s="71">
        <v>22031198.488282751</v>
      </c>
      <c r="AK380" s="71">
        <v>0</v>
      </c>
      <c r="AL380" s="71">
        <v>0</v>
      </c>
      <c r="AM380" s="71">
        <v>1826905.541365003</v>
      </c>
      <c r="AN380" s="71">
        <v>0</v>
      </c>
      <c r="AO380" s="71">
        <v>0</v>
      </c>
      <c r="AP380" s="71">
        <v>66199719.606353365</v>
      </c>
      <c r="AQ380" s="72"/>
      <c r="AR380" s="71">
        <v>718</v>
      </c>
      <c r="AS380" s="71">
        <v>298</v>
      </c>
      <c r="AT380" s="71">
        <v>0</v>
      </c>
      <c r="AU380" s="71">
        <v>1</v>
      </c>
      <c r="AV380" s="71">
        <v>0</v>
      </c>
      <c r="AW380" s="71">
        <v>0</v>
      </c>
      <c r="AX380" s="71"/>
      <c r="AY380" s="72"/>
      <c r="AZ380" s="71">
        <v>3427.7</v>
      </c>
      <c r="BA380" s="71">
        <v>17679</v>
      </c>
      <c r="BB380" s="71">
        <v>0</v>
      </c>
      <c r="BC380" s="71">
        <v>550</v>
      </c>
      <c r="BD380" s="71">
        <v>0</v>
      </c>
      <c r="BE380" s="71">
        <v>0</v>
      </c>
      <c r="BF380" s="71"/>
      <c r="BG380" s="72"/>
      <c r="BH380" s="71">
        <v>0</v>
      </c>
      <c r="BI380" s="71">
        <v>0</v>
      </c>
      <c r="BJ380" s="71">
        <v>6.5750000000000002</v>
      </c>
      <c r="BK380" s="71">
        <v>0</v>
      </c>
      <c r="BL380" s="71">
        <v>5.415</v>
      </c>
      <c r="BM380" s="71">
        <v>0</v>
      </c>
      <c r="BN380" s="72"/>
      <c r="BO380" s="71">
        <v>0</v>
      </c>
      <c r="BP380" s="71">
        <v>0</v>
      </c>
      <c r="BQ380" s="71">
        <v>1</v>
      </c>
      <c r="BR380" s="71">
        <v>0</v>
      </c>
      <c r="BS380" s="71">
        <v>1</v>
      </c>
      <c r="BT380" s="71">
        <v>0</v>
      </c>
      <c r="BU380"/>
      <c r="BV380" s="70">
        <v>6.5750000000000002</v>
      </c>
      <c r="BW380" s="70">
        <v>5.415</v>
      </c>
      <c r="BX380" s="70">
        <v>0</v>
      </c>
      <c r="BY380" s="70">
        <v>0</v>
      </c>
      <c r="BZ380" s="70">
        <v>0</v>
      </c>
      <c r="CA380" s="70">
        <v>0</v>
      </c>
      <c r="CB380" s="70">
        <v>0</v>
      </c>
      <c r="CC380" s="70">
        <v>0</v>
      </c>
      <c r="CD380" s="70">
        <v>0</v>
      </c>
    </row>
    <row r="381" spans="1:82">
      <c r="A381" s="70" t="s">
        <v>2164</v>
      </c>
      <c r="B381" s="70">
        <v>441</v>
      </c>
      <c r="C381" s="70">
        <v>16</v>
      </c>
      <c r="D381" s="70">
        <v>26</v>
      </c>
      <c r="E381" s="70">
        <v>2019</v>
      </c>
      <c r="F381" s="70" t="s">
        <v>158</v>
      </c>
      <c r="G381" s="70" t="s">
        <v>2148</v>
      </c>
      <c r="H381" s="70" t="s">
        <v>2149</v>
      </c>
      <c r="I381" s="148"/>
      <c r="J381" s="71">
        <v>14.660877646719396</v>
      </c>
      <c r="K381" s="71">
        <v>1.0039169777487986</v>
      </c>
      <c r="L381" s="71">
        <v>1.1699531848964078</v>
      </c>
      <c r="M381" s="71">
        <v>9.9756400583371452</v>
      </c>
      <c r="N381" s="71">
        <v>16.9025456825707</v>
      </c>
      <c r="O381" s="71">
        <v>14.611854305137962</v>
      </c>
      <c r="P381" s="71">
        <v>16.952083324520348</v>
      </c>
      <c r="Q381" s="71">
        <v>0.81192135854007097</v>
      </c>
      <c r="R381" s="71">
        <v>0</v>
      </c>
      <c r="S381" s="71">
        <v>0.98708536737486074</v>
      </c>
      <c r="T381" s="72"/>
      <c r="U381" s="71">
        <v>3566009</v>
      </c>
      <c r="V381" s="71">
        <v>526</v>
      </c>
      <c r="W381" s="71">
        <v>47</v>
      </c>
      <c r="X381" s="71">
        <v>2686</v>
      </c>
      <c r="Y381" s="71">
        <v>4729</v>
      </c>
      <c r="Z381" s="71">
        <v>9148</v>
      </c>
      <c r="AA381" s="71">
        <v>3520</v>
      </c>
      <c r="AB381" s="71">
        <v>13157</v>
      </c>
      <c r="AC381" s="71">
        <v>0</v>
      </c>
      <c r="AD381" s="71">
        <v>0.98708536737486074</v>
      </c>
      <c r="AE381" s="72"/>
      <c r="AF381" s="71">
        <v>23814074.4959163</v>
      </c>
      <c r="AG381" s="71">
        <v>757593.17673154781</v>
      </c>
      <c r="AH381" s="71">
        <v>277466.16421119799</v>
      </c>
      <c r="AI381" s="71">
        <v>16451694.92688247</v>
      </c>
      <c r="AJ381" s="71">
        <v>21586519.509687681</v>
      </c>
      <c r="AK381" s="71">
        <v>0</v>
      </c>
      <c r="AL381" s="71">
        <v>0</v>
      </c>
      <c r="AM381" s="71">
        <v>1791884.354157029</v>
      </c>
      <c r="AN381" s="71">
        <v>0</v>
      </c>
      <c r="AO381" s="71">
        <v>0</v>
      </c>
      <c r="AP381" s="71">
        <v>64679232.627586231</v>
      </c>
      <c r="AQ381" s="72"/>
      <c r="AR381" s="71">
        <v>745</v>
      </c>
      <c r="AS381" s="71">
        <v>318</v>
      </c>
      <c r="AT381" s="71">
        <v>0</v>
      </c>
      <c r="AU381" s="71">
        <v>1</v>
      </c>
      <c r="AV381" s="71">
        <v>0</v>
      </c>
      <c r="AW381" s="71">
        <v>0</v>
      </c>
      <c r="AX381" s="71"/>
      <c r="AY381" s="72"/>
      <c r="AZ381" s="71">
        <v>3573.1</v>
      </c>
      <c r="BA381" s="71">
        <v>19060.3</v>
      </c>
      <c r="BB381" s="71">
        <v>0</v>
      </c>
      <c r="BC381" s="71">
        <v>550</v>
      </c>
      <c r="BD381" s="71">
        <v>0</v>
      </c>
      <c r="BE381" s="71">
        <v>0</v>
      </c>
      <c r="BF381" s="71"/>
      <c r="BG381" s="72"/>
      <c r="BH381" s="71">
        <v>0</v>
      </c>
      <c r="BI381" s="71">
        <v>0</v>
      </c>
      <c r="BJ381" s="71">
        <v>5.5629999999999997</v>
      </c>
      <c r="BK381" s="71">
        <v>0</v>
      </c>
      <c r="BL381" s="71">
        <v>5.0750000000000002</v>
      </c>
      <c r="BM381" s="71">
        <v>0</v>
      </c>
      <c r="BN381" s="72"/>
      <c r="BO381" s="71">
        <v>0</v>
      </c>
      <c r="BP381" s="71">
        <v>0</v>
      </c>
      <c r="BQ381" s="71">
        <v>1</v>
      </c>
      <c r="BR381" s="71">
        <v>0</v>
      </c>
      <c r="BS381" s="71">
        <v>1</v>
      </c>
      <c r="BT381" s="71">
        <v>0</v>
      </c>
      <c r="BU381"/>
      <c r="BV381" s="70">
        <v>5.5629999999999997</v>
      </c>
      <c r="BW381" s="70">
        <v>5.0750000000000002</v>
      </c>
      <c r="BX381" s="70">
        <v>0</v>
      </c>
      <c r="BY381" s="70">
        <v>0</v>
      </c>
      <c r="BZ381" s="70">
        <v>0</v>
      </c>
      <c r="CA381" s="70">
        <v>0</v>
      </c>
      <c r="CB381" s="70">
        <v>0</v>
      </c>
      <c r="CC381" s="70">
        <v>0</v>
      </c>
      <c r="CD381" s="70">
        <v>0</v>
      </c>
    </row>
    <row r="382" spans="1:82">
      <c r="A382" s="70" t="s">
        <v>2165</v>
      </c>
      <c r="B382" s="70">
        <v>442</v>
      </c>
      <c r="C382" s="70">
        <v>17</v>
      </c>
      <c r="D382" s="70">
        <v>26</v>
      </c>
      <c r="E382" s="70">
        <v>2020</v>
      </c>
      <c r="F382" s="70" t="s">
        <v>159</v>
      </c>
      <c r="G382" s="70" t="s">
        <v>2148</v>
      </c>
      <c r="H382" s="70" t="s">
        <v>2149</v>
      </c>
      <c r="I382" s="148"/>
      <c r="J382" s="71">
        <v>15.02937373587211</v>
      </c>
      <c r="K382" s="71">
        <v>1.2914088524609191</v>
      </c>
      <c r="L382" s="71">
        <v>2.8912237884098304</v>
      </c>
      <c r="M382" s="71">
        <v>9.5965038313151201</v>
      </c>
      <c r="N382" s="71">
        <v>16.500380673789593</v>
      </c>
      <c r="O382" s="71">
        <v>12.814645172450948</v>
      </c>
      <c r="P382" s="71">
        <v>16.062251641735095</v>
      </c>
      <c r="Q382" s="71">
        <v>0.76501538610098496</v>
      </c>
      <c r="R382" s="71">
        <v>0</v>
      </c>
      <c r="S382" s="71">
        <v>0.81122487476240435</v>
      </c>
      <c r="T382" s="72"/>
      <c r="U382" s="71">
        <v>3719276</v>
      </c>
      <c r="V382" s="71">
        <v>592</v>
      </c>
      <c r="W382" s="71">
        <v>130</v>
      </c>
      <c r="X382" s="71">
        <v>2871</v>
      </c>
      <c r="Y382" s="71">
        <v>4709</v>
      </c>
      <c r="Z382" s="71">
        <v>9157</v>
      </c>
      <c r="AA382" s="71">
        <v>3545</v>
      </c>
      <c r="AB382" s="71">
        <v>12975</v>
      </c>
      <c r="AC382" s="71">
        <v>0</v>
      </c>
      <c r="AD382" s="71">
        <v>0.81122487476240435</v>
      </c>
      <c r="AE382" s="72"/>
      <c r="AF382" s="71">
        <v>25073818.31238715</v>
      </c>
      <c r="AG382" s="71">
        <v>931208.37242422125</v>
      </c>
      <c r="AH382" s="71">
        <v>743946.86750064429</v>
      </c>
      <c r="AI382" s="71">
        <v>16589411.228154432</v>
      </c>
      <c r="AJ382" s="71">
        <v>21509631.060180701</v>
      </c>
      <c r="AK382" s="71"/>
      <c r="AL382" s="71"/>
      <c r="AM382" s="71">
        <v>1693381.655256653</v>
      </c>
      <c r="AN382" s="71"/>
      <c r="AO382" s="71"/>
      <c r="AP382" s="71">
        <v>66541397.495903805</v>
      </c>
      <c r="AQ382" s="72"/>
      <c r="AR382" s="71">
        <v>776</v>
      </c>
      <c r="AS382" s="71">
        <v>324</v>
      </c>
      <c r="AT382" s="71">
        <v>0</v>
      </c>
      <c r="AU382" s="71">
        <v>1</v>
      </c>
      <c r="AV382" s="71">
        <v>0</v>
      </c>
      <c r="AW382" s="71">
        <v>0</v>
      </c>
      <c r="AX382" s="71"/>
      <c r="AY382" s="72"/>
      <c r="AZ382" s="71">
        <v>3760.6000000000022</v>
      </c>
      <c r="BA382" s="71">
        <v>19284.300000000021</v>
      </c>
      <c r="BB382" s="71">
        <v>0</v>
      </c>
      <c r="BC382" s="71">
        <v>550</v>
      </c>
      <c r="BD382" s="71">
        <v>0</v>
      </c>
      <c r="BE382" s="71">
        <v>0</v>
      </c>
      <c r="BF382" s="71"/>
      <c r="BG382" s="72"/>
      <c r="BH382" s="71">
        <v>0</v>
      </c>
      <c r="BI382" s="71">
        <v>0</v>
      </c>
      <c r="BJ382" s="71">
        <v>5.9740000000000002</v>
      </c>
      <c r="BK382" s="71">
        <v>0</v>
      </c>
      <c r="BL382" s="71">
        <v>5.9189999999999996</v>
      </c>
      <c r="BM382" s="71">
        <v>0</v>
      </c>
      <c r="BN382" s="72"/>
      <c r="BO382" s="71">
        <v>0</v>
      </c>
      <c r="BP382" s="71">
        <v>0</v>
      </c>
      <c r="BQ382" s="71">
        <v>1</v>
      </c>
      <c r="BR382" s="71">
        <v>0</v>
      </c>
      <c r="BS382" s="71">
        <v>1</v>
      </c>
      <c r="BT382" s="71">
        <v>0</v>
      </c>
      <c r="BU382"/>
      <c r="BV382" s="70">
        <v>5.9740000000000002</v>
      </c>
      <c r="BW382" s="70">
        <v>5.9189999999999996</v>
      </c>
      <c r="BX382" s="70">
        <v>0</v>
      </c>
      <c r="BY382" s="70">
        <v>0</v>
      </c>
      <c r="BZ382" s="70">
        <v>0</v>
      </c>
      <c r="CA382" s="70">
        <v>0</v>
      </c>
      <c r="CB382" s="70">
        <v>0</v>
      </c>
      <c r="CC382" s="70">
        <v>0</v>
      </c>
      <c r="CD382" s="70">
        <v>0</v>
      </c>
    </row>
    <row r="383" spans="1:82">
      <c r="A383" s="70" t="s">
        <v>2166</v>
      </c>
      <c r="B383" s="70">
        <v>442</v>
      </c>
      <c r="C383" s="70">
        <v>18</v>
      </c>
      <c r="D383" s="70">
        <v>26</v>
      </c>
      <c r="E383" s="70">
        <v>2021</v>
      </c>
      <c r="F383" s="70" t="s">
        <v>160</v>
      </c>
      <c r="G383" s="70" t="s">
        <v>2148</v>
      </c>
      <c r="H383" s="70" t="s">
        <v>2149</v>
      </c>
      <c r="I383" s="148"/>
      <c r="J383" s="71">
        <v>15.470287389212643</v>
      </c>
      <c r="K383" s="71">
        <v>1.3847954972688599</v>
      </c>
      <c r="L383" s="71">
        <v>3.7930572383310373</v>
      </c>
      <c r="M383" s="71">
        <v>10.85508855997584</v>
      </c>
      <c r="N383" s="71">
        <v>18.147783633776672</v>
      </c>
      <c r="O383" s="71">
        <v>12.40619037063653</v>
      </c>
      <c r="P383" s="71">
        <v>16.579104129008513</v>
      </c>
      <c r="Q383" s="71">
        <v>0.74986562030527104</v>
      </c>
      <c r="R383" s="71">
        <v>0</v>
      </c>
      <c r="S383" s="71">
        <v>1.0212596658994391</v>
      </c>
      <c r="T383" s="72"/>
      <c r="U383" s="71">
        <v>4049295</v>
      </c>
      <c r="V383" s="71">
        <v>592</v>
      </c>
      <c r="W383" s="71">
        <v>130</v>
      </c>
      <c r="X383" s="71">
        <v>2871</v>
      </c>
      <c r="Y383" s="71">
        <v>4744</v>
      </c>
      <c r="Z383" s="71">
        <v>9128</v>
      </c>
      <c r="AA383" s="71">
        <v>3568</v>
      </c>
      <c r="AB383" s="71">
        <v>12843</v>
      </c>
      <c r="AC383" s="71">
        <v>0</v>
      </c>
      <c r="AD383" s="71">
        <v>1.0212596658994391</v>
      </c>
      <c r="AE383" s="72"/>
      <c r="AF383" s="71">
        <v>24434467.114579197</v>
      </c>
      <c r="AG383" s="71">
        <v>958951.95463256864</v>
      </c>
      <c r="AH383" s="71">
        <v>891145.60447796492</v>
      </c>
      <c r="AI383" s="71">
        <v>17753935.798327103</v>
      </c>
      <c r="AJ383" s="71">
        <v>22983881.331641849</v>
      </c>
      <c r="AK383" s="71">
        <v>0</v>
      </c>
      <c r="AL383" s="71">
        <v>0</v>
      </c>
      <c r="AM383" s="71">
        <v>1685822.1111156128</v>
      </c>
      <c r="AN383" s="71">
        <v>0</v>
      </c>
      <c r="AO383" s="71">
        <v>0</v>
      </c>
      <c r="AP383" s="71">
        <v>68708203.914774299</v>
      </c>
      <c r="AQ383" s="72"/>
      <c r="AR383" s="71">
        <v>804</v>
      </c>
      <c r="AS383" s="71">
        <v>328</v>
      </c>
      <c r="AT383" s="71">
        <v>0</v>
      </c>
      <c r="AU383" s="71">
        <v>3</v>
      </c>
      <c r="AV383" s="71">
        <v>0</v>
      </c>
      <c r="AW383" s="71">
        <v>0</v>
      </c>
      <c r="AX383" s="71"/>
      <c r="AY383" s="72"/>
      <c r="AZ383" s="71">
        <v>3960.700000000003</v>
      </c>
      <c r="BA383" s="71">
        <v>19399.500000000018</v>
      </c>
      <c r="BB383" s="71">
        <v>0</v>
      </c>
      <c r="BC383" s="71">
        <v>1129</v>
      </c>
      <c r="BD383" s="71">
        <v>0</v>
      </c>
      <c r="BE383" s="71">
        <v>0</v>
      </c>
      <c r="BF383" s="71"/>
      <c r="BG383" s="72"/>
      <c r="BH383" s="71">
        <v>0</v>
      </c>
      <c r="BI383" s="71">
        <v>0</v>
      </c>
      <c r="BJ383" s="71">
        <v>5.9050000000000002</v>
      </c>
      <c r="BK383" s="71">
        <v>0</v>
      </c>
      <c r="BL383" s="71">
        <v>4.82</v>
      </c>
      <c r="BM383" s="71">
        <v>0</v>
      </c>
      <c r="BN383" s="72"/>
      <c r="BO383" s="71">
        <v>0</v>
      </c>
      <c r="BP383" s="71">
        <v>0</v>
      </c>
      <c r="BQ383" s="71">
        <v>1</v>
      </c>
      <c r="BR383" s="71">
        <v>0</v>
      </c>
      <c r="BS383" s="71">
        <v>1</v>
      </c>
      <c r="BT383" s="71">
        <v>0</v>
      </c>
      <c r="BU383"/>
      <c r="BV383" s="70">
        <v>5.9050000000000002</v>
      </c>
      <c r="BW383" s="70">
        <v>4.82</v>
      </c>
      <c r="BX383" s="70">
        <v>0</v>
      </c>
      <c r="BY383" s="70">
        <v>0</v>
      </c>
      <c r="BZ383" s="70">
        <v>0</v>
      </c>
      <c r="CA383" s="70">
        <v>0</v>
      </c>
      <c r="CB383" s="70">
        <v>0</v>
      </c>
      <c r="CC383" s="70">
        <v>0</v>
      </c>
      <c r="CD383" s="70">
        <v>0</v>
      </c>
    </row>
    <row r="384" spans="1:82">
      <c r="A384" s="70" t="s">
        <v>2167</v>
      </c>
      <c r="B384" s="70">
        <v>442</v>
      </c>
      <c r="C384" s="70">
        <v>19</v>
      </c>
      <c r="D384" s="70">
        <v>26</v>
      </c>
      <c r="E384" s="70">
        <v>2022</v>
      </c>
      <c r="F384" s="70" t="s">
        <v>161</v>
      </c>
      <c r="G384" s="70" t="s">
        <v>2148</v>
      </c>
      <c r="H384" s="70" t="s">
        <v>2149</v>
      </c>
      <c r="I384" s="148"/>
      <c r="J384" s="71">
        <v>16.985032531900213</v>
      </c>
      <c r="K384" s="71">
        <v>1.2476015216447844</v>
      </c>
      <c r="L384" s="71">
        <v>2.4304702814115249</v>
      </c>
      <c r="M384" s="71">
        <v>10.720001472769431</v>
      </c>
      <c r="N384" s="71">
        <v>17.84025746137517</v>
      </c>
      <c r="O384" s="71">
        <v>13.113454971462758</v>
      </c>
      <c r="P384" s="71">
        <v>16.417120221003032</v>
      </c>
      <c r="Q384" s="71">
        <v>0.7501195332252677</v>
      </c>
      <c r="R384" s="71">
        <v>0</v>
      </c>
      <c r="S384" s="71">
        <v>1.1253114099881949</v>
      </c>
      <c r="T384" s="72"/>
      <c r="U384" s="71">
        <v>4933370</v>
      </c>
      <c r="V384" s="71">
        <v>592</v>
      </c>
      <c r="W384" s="71">
        <v>130</v>
      </c>
      <c r="X384" s="71">
        <v>2871</v>
      </c>
      <c r="Y384" s="71">
        <v>4769</v>
      </c>
      <c r="Z384" s="71">
        <v>9167</v>
      </c>
      <c r="AA384" s="71">
        <v>3587</v>
      </c>
      <c r="AB384" s="71">
        <v>12742</v>
      </c>
      <c r="AC384" s="71">
        <v>0</v>
      </c>
      <c r="AD384" s="71">
        <v>1.1253114099881949</v>
      </c>
      <c r="AE384" s="72"/>
      <c r="AF384" s="71">
        <v>26440587.538216375</v>
      </c>
      <c r="AG384" s="71">
        <v>931323.34889646573</v>
      </c>
      <c r="AH384" s="71">
        <v>695725.11316685623</v>
      </c>
      <c r="AI384" s="71">
        <v>17631603.987540092</v>
      </c>
      <c r="AJ384" s="71">
        <v>22908567.887986347</v>
      </c>
      <c r="AK384" s="71">
        <v>0</v>
      </c>
      <c r="AL384" s="71">
        <v>0</v>
      </c>
      <c r="AM384" s="71">
        <v>1645339.9853354665</v>
      </c>
      <c r="AN384" s="71">
        <v>0</v>
      </c>
      <c r="AO384" s="71">
        <v>0</v>
      </c>
      <c r="AP384" s="71">
        <v>70253147.861141607</v>
      </c>
      <c r="AQ384" s="72"/>
      <c r="AR384" s="71">
        <v>839</v>
      </c>
      <c r="AS384" s="71">
        <v>329</v>
      </c>
      <c r="AT384" s="71">
        <v>0</v>
      </c>
      <c r="AU384" s="71">
        <v>3</v>
      </c>
      <c r="AV384" s="71">
        <v>0</v>
      </c>
      <c r="AW384" s="71">
        <v>0</v>
      </c>
      <c r="AX384" s="71"/>
      <c r="AY384" s="72"/>
      <c r="AZ384" s="71">
        <v>4175.7000000000035</v>
      </c>
      <c r="BA384" s="71">
        <v>19416.000000000018</v>
      </c>
      <c r="BB384" s="71">
        <v>0</v>
      </c>
      <c r="BC384" s="71">
        <v>1129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2168</v>
      </c>
      <c r="B385" s="70">
        <v>442</v>
      </c>
      <c r="C385" s="70">
        <v>20</v>
      </c>
      <c r="D385" s="70">
        <v>26</v>
      </c>
      <c r="E385" s="70">
        <v>2023</v>
      </c>
      <c r="F385" s="70" t="s">
        <v>1539</v>
      </c>
      <c r="G385" s="70" t="s">
        <v>2148</v>
      </c>
      <c r="H385" s="70" t="s">
        <v>2149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865</v>
      </c>
      <c r="AS385" s="71">
        <v>330</v>
      </c>
      <c r="AT385" s="71">
        <v>0</v>
      </c>
      <c r="AU385" s="71">
        <v>3</v>
      </c>
      <c r="AV385" s="71">
        <v>0</v>
      </c>
      <c r="AW385" s="71">
        <v>0</v>
      </c>
      <c r="AX385" s="71"/>
      <c r="AY385" s="72"/>
      <c r="AZ385" s="71">
        <v>4337.2000000000035</v>
      </c>
      <c r="BA385" s="71">
        <v>19915.500000000018</v>
      </c>
      <c r="BB385" s="71">
        <v>0</v>
      </c>
      <c r="BC385" s="71">
        <v>1129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2169</v>
      </c>
      <c r="B386" s="70">
        <v>442</v>
      </c>
      <c r="C386" s="70">
        <v>21</v>
      </c>
      <c r="D386" s="70">
        <v>26</v>
      </c>
      <c r="E386" s="70">
        <v>2024</v>
      </c>
      <c r="F386" s="70" t="s">
        <v>1554</v>
      </c>
      <c r="G386" s="1064" t="s">
        <v>2148</v>
      </c>
      <c r="H386" s="70" t="s">
        <v>2149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2170</v>
      </c>
      <c r="B387" s="70">
        <v>324</v>
      </c>
      <c r="C387" s="70">
        <v>1</v>
      </c>
      <c r="D387" s="70">
        <v>20</v>
      </c>
      <c r="E387" s="70">
        <v>1990</v>
      </c>
      <c r="F387" s="70" t="s">
        <v>787</v>
      </c>
      <c r="G387" s="1064" t="s">
        <v>2171</v>
      </c>
      <c r="H387" s="70" t="s">
        <v>2172</v>
      </c>
      <c r="I387" s="148"/>
      <c r="J387" s="71">
        <v>16.168724682025871</v>
      </c>
      <c r="K387" s="71">
        <v>3.7731074906051689</v>
      </c>
      <c r="L387" s="71">
        <v>23.076513703540201</v>
      </c>
      <c r="M387" s="71">
        <v>15.68002745738297</v>
      </c>
      <c r="N387" s="71">
        <v>23.413451450548791</v>
      </c>
      <c r="O387" s="71">
        <v>12.712986476092951</v>
      </c>
      <c r="P387" s="71">
        <v>26.53503144916305</v>
      </c>
      <c r="Q387" s="71">
        <v>1.4455605488544401</v>
      </c>
      <c r="R387" s="71">
        <v>1.0049549144609871</v>
      </c>
      <c r="S387" s="71">
        <v>1.685822791492219</v>
      </c>
      <c r="T387" s="72"/>
      <c r="U387" s="71">
        <v>2031271</v>
      </c>
      <c r="V387" s="71">
        <v>1339</v>
      </c>
      <c r="W387" s="71">
        <v>200</v>
      </c>
      <c r="X387" s="71">
        <v>5878</v>
      </c>
      <c r="Y387" s="71">
        <v>7043</v>
      </c>
      <c r="Z387" s="71">
        <v>5229</v>
      </c>
      <c r="AA387" s="71">
        <v>6443</v>
      </c>
      <c r="AB387" s="71">
        <v>23471</v>
      </c>
      <c r="AC387" s="71">
        <v>174060</v>
      </c>
      <c r="AD387" s="71">
        <v>1.685822791492219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2173</v>
      </c>
      <c r="B388" s="70">
        <v>325</v>
      </c>
      <c r="C388" s="70">
        <v>2</v>
      </c>
      <c r="D388" s="70">
        <v>20</v>
      </c>
      <c r="E388" s="70">
        <v>2005</v>
      </c>
      <c r="F388" s="70" t="s">
        <v>789</v>
      </c>
      <c r="G388" s="70" t="s">
        <v>2171</v>
      </c>
      <c r="H388" s="70" t="s">
        <v>2172</v>
      </c>
      <c r="I388" s="148"/>
      <c r="J388" s="71">
        <v>8.5852458268743455</v>
      </c>
      <c r="K388" s="71">
        <v>2.6174198730879241</v>
      </c>
      <c r="L388" s="71">
        <v>38.157361186338342</v>
      </c>
      <c r="M388" s="71">
        <v>21.37794313502863</v>
      </c>
      <c r="N388" s="71">
        <v>29.485195817764001</v>
      </c>
      <c r="O388" s="71">
        <v>18.46140058965209</v>
      </c>
      <c r="P388" s="71">
        <v>25.294177445412132</v>
      </c>
      <c r="Q388" s="71">
        <v>1.1325688288637199</v>
      </c>
      <c r="R388" s="71">
        <v>0.58123853581323681</v>
      </c>
      <c r="S388" s="71">
        <v>1.590868245064313</v>
      </c>
      <c r="T388" s="72"/>
      <c r="U388" s="71">
        <v>1186393</v>
      </c>
      <c r="V388" s="71">
        <v>1132</v>
      </c>
      <c r="W388" s="71">
        <v>271</v>
      </c>
      <c r="X388" s="71">
        <v>4276</v>
      </c>
      <c r="Y388" s="71">
        <v>6712</v>
      </c>
      <c r="Z388" s="71">
        <v>8787</v>
      </c>
      <c r="AA388" s="71">
        <v>5030</v>
      </c>
      <c r="AB388" s="71">
        <v>19224</v>
      </c>
      <c r="AC388" s="71">
        <v>102780</v>
      </c>
      <c r="AD388" s="71">
        <v>1.590868245064313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2174</v>
      </c>
      <c r="B389" s="70">
        <v>326</v>
      </c>
      <c r="C389" s="70">
        <v>3</v>
      </c>
      <c r="D389" s="70">
        <v>20</v>
      </c>
      <c r="E389" s="70">
        <v>2006</v>
      </c>
      <c r="F389" s="70" t="s">
        <v>790</v>
      </c>
      <c r="G389" s="70" t="s">
        <v>2171</v>
      </c>
      <c r="H389" s="70" t="s">
        <v>2172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2175</v>
      </c>
      <c r="B390" s="70">
        <v>327</v>
      </c>
      <c r="C390" s="70">
        <v>4</v>
      </c>
      <c r="D390" s="70">
        <v>20</v>
      </c>
      <c r="E390" s="70">
        <v>2007</v>
      </c>
      <c r="F390" s="70" t="s">
        <v>791</v>
      </c>
      <c r="G390" s="70" t="s">
        <v>2171</v>
      </c>
      <c r="H390" s="70" t="s">
        <v>2172</v>
      </c>
      <c r="I390" s="148"/>
      <c r="J390" s="71">
        <v>11.360335595910909</v>
      </c>
      <c r="K390" s="71">
        <v>2.878071335365779</v>
      </c>
      <c r="L390" s="71">
        <v>20.0573608832803</v>
      </c>
      <c r="M390" s="71">
        <v>29.864043744417941</v>
      </c>
      <c r="N390" s="71">
        <v>39.716896595726929</v>
      </c>
      <c r="O390" s="71">
        <v>17.292139831790319</v>
      </c>
      <c r="P390" s="71">
        <v>24.424396245884779</v>
      </c>
      <c r="Q390" s="71">
        <v>1.1407522905490199</v>
      </c>
      <c r="R390" s="71">
        <v>0.42103213148397012</v>
      </c>
      <c r="S390" s="71">
        <v>1.610266660090296</v>
      </c>
      <c r="T390" s="72"/>
      <c r="U390" s="71">
        <v>1262186</v>
      </c>
      <c r="V390" s="71">
        <v>995</v>
      </c>
      <c r="W390" s="71">
        <v>166</v>
      </c>
      <c r="X390" s="71">
        <v>5198</v>
      </c>
      <c r="Y390" s="71">
        <v>6608</v>
      </c>
      <c r="Z390" s="71">
        <v>8556</v>
      </c>
      <c r="AA390" s="71">
        <v>4783</v>
      </c>
      <c r="AB390" s="71">
        <v>18339</v>
      </c>
      <c r="AC390" s="71">
        <v>76587</v>
      </c>
      <c r="AD390" s="71">
        <v>1.610266660090296</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2176</v>
      </c>
      <c r="B391" s="70">
        <v>328</v>
      </c>
      <c r="C391" s="70">
        <v>5</v>
      </c>
      <c r="D391" s="70">
        <v>20</v>
      </c>
      <c r="E391" s="70">
        <v>2008</v>
      </c>
      <c r="F391" s="70" t="s">
        <v>792</v>
      </c>
      <c r="G391" s="70" t="s">
        <v>2171</v>
      </c>
      <c r="H391" s="70" t="s">
        <v>2172</v>
      </c>
      <c r="I391" s="148"/>
      <c r="J391" s="71">
        <v>9.11529608158963</v>
      </c>
      <c r="K391" s="71">
        <v>1.9895089559793451</v>
      </c>
      <c r="L391" s="71">
        <v>16.17469982407701</v>
      </c>
      <c r="M391" s="71">
        <v>28.1771401558583</v>
      </c>
      <c r="N391" s="71">
        <v>31.907511960914128</v>
      </c>
      <c r="O391" s="71">
        <v>16.506638228029711</v>
      </c>
      <c r="P391" s="71">
        <v>23.973204441959499</v>
      </c>
      <c r="Q391" s="71">
        <v>1.0967125916926399</v>
      </c>
      <c r="R391" s="71">
        <v>0.1004149370817069</v>
      </c>
      <c r="S391" s="71">
        <v>1.4896065324269541</v>
      </c>
      <c r="T391" s="72"/>
      <c r="U391" s="71">
        <v>1268862</v>
      </c>
      <c r="V391" s="71">
        <v>995</v>
      </c>
      <c r="W391" s="71">
        <v>166</v>
      </c>
      <c r="X391" s="71">
        <v>5198</v>
      </c>
      <c r="Y391" s="71">
        <v>6578</v>
      </c>
      <c r="Z391" s="71">
        <v>8454</v>
      </c>
      <c r="AA391" s="71">
        <v>4700</v>
      </c>
      <c r="AB391" s="71">
        <v>17921</v>
      </c>
      <c r="AC391" s="71">
        <v>18967</v>
      </c>
      <c r="AD391" s="71">
        <v>1.4896065324269541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2177</v>
      </c>
      <c r="B392" s="70">
        <v>329</v>
      </c>
      <c r="C392" s="70">
        <v>6</v>
      </c>
      <c r="D392" s="70">
        <v>20</v>
      </c>
      <c r="E392" s="70">
        <v>2009</v>
      </c>
      <c r="F392" s="70" t="s">
        <v>176</v>
      </c>
      <c r="G392" s="70" t="s">
        <v>2171</v>
      </c>
      <c r="H392" s="70" t="s">
        <v>2172</v>
      </c>
      <c r="I392" s="148"/>
      <c r="J392" s="71">
        <v>7.1034820953152549</v>
      </c>
      <c r="K392" s="71">
        <v>1.4702871442293859</v>
      </c>
      <c r="L392" s="71">
        <v>13.75045447559291</v>
      </c>
      <c r="M392" s="71">
        <v>20.959192396766969</v>
      </c>
      <c r="N392" s="71">
        <v>23.999173750765671</v>
      </c>
      <c r="O392" s="71">
        <v>16.58080124441673</v>
      </c>
      <c r="P392" s="71">
        <v>22.76050095985407</v>
      </c>
      <c r="Q392" s="71">
        <v>1.0237016127417899</v>
      </c>
      <c r="R392" s="71">
        <v>0.16945448747006051</v>
      </c>
      <c r="S392" s="71">
        <v>1.1134760837828639</v>
      </c>
      <c r="T392" s="72"/>
      <c r="U392" s="71">
        <v>1000586</v>
      </c>
      <c r="V392" s="71">
        <v>877</v>
      </c>
      <c r="W392" s="71">
        <v>211</v>
      </c>
      <c r="X392" s="71">
        <v>5256</v>
      </c>
      <c r="Y392" s="71">
        <v>6557</v>
      </c>
      <c r="Z392" s="71">
        <v>8382</v>
      </c>
      <c r="AA392" s="71">
        <v>4581</v>
      </c>
      <c r="AB392" s="71">
        <v>17560</v>
      </c>
      <c r="AC392" s="71">
        <v>31226</v>
      </c>
      <c r="AD392" s="71">
        <v>1.1134760837828639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2178</v>
      </c>
      <c r="B393" s="70">
        <v>330</v>
      </c>
      <c r="C393" s="70">
        <v>7</v>
      </c>
      <c r="D393" s="70">
        <v>20</v>
      </c>
      <c r="E393" s="70">
        <v>2010</v>
      </c>
      <c r="F393" s="70" t="s">
        <v>177</v>
      </c>
      <c r="G393" s="70" t="s">
        <v>2171</v>
      </c>
      <c r="H393" s="70" t="s">
        <v>2172</v>
      </c>
      <c r="I393" s="148"/>
      <c r="J393" s="71">
        <v>6.9839533914574323</v>
      </c>
      <c r="K393" s="71">
        <v>1.669869204428069</v>
      </c>
      <c r="L393" s="71">
        <v>12.359303617904191</v>
      </c>
      <c r="M393" s="71">
        <v>23.016546993660199</v>
      </c>
      <c r="N393" s="71">
        <v>29.528131491286729</v>
      </c>
      <c r="O393" s="71">
        <v>16.389908286449369</v>
      </c>
      <c r="P393" s="71">
        <v>22.99696495447305</v>
      </c>
      <c r="Q393" s="71">
        <v>1.04545679519865</v>
      </c>
      <c r="R393" s="71">
        <v>0.13634080929624101</v>
      </c>
      <c r="S393" s="71">
        <v>1.197334566801566</v>
      </c>
      <c r="T393" s="72"/>
      <c r="U393" s="71">
        <v>1024510</v>
      </c>
      <c r="V393" s="71">
        <v>877</v>
      </c>
      <c r="W393" s="71">
        <v>211</v>
      </c>
      <c r="X393" s="71">
        <v>5256</v>
      </c>
      <c r="Y393" s="71">
        <v>6511</v>
      </c>
      <c r="Z393" s="71">
        <v>8324</v>
      </c>
      <c r="AA393" s="71">
        <v>4513</v>
      </c>
      <c r="AB393" s="71">
        <v>17184</v>
      </c>
      <c r="AC393" s="71">
        <v>23809</v>
      </c>
      <c r="AD393" s="71">
        <v>1.197334566801566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2179</v>
      </c>
      <c r="B394" s="70">
        <v>331</v>
      </c>
      <c r="C394" s="70">
        <v>8</v>
      </c>
      <c r="D394" s="70">
        <v>20</v>
      </c>
      <c r="E394" s="70">
        <v>2011</v>
      </c>
      <c r="F394" s="70" t="s">
        <v>178</v>
      </c>
      <c r="G394" s="70" t="s">
        <v>2171</v>
      </c>
      <c r="H394" s="70" t="s">
        <v>2172</v>
      </c>
      <c r="I394" s="148"/>
      <c r="J394" s="71">
        <v>14.128125306821291</v>
      </c>
      <c r="K394" s="71">
        <v>2.4428278025479062</v>
      </c>
      <c r="L394" s="71">
        <v>14.74020401282465</v>
      </c>
      <c r="M394" s="71">
        <v>31.203077202637161</v>
      </c>
      <c r="N394" s="71">
        <v>40.576243897138028</v>
      </c>
      <c r="O394" s="71">
        <v>16.064534236082654</v>
      </c>
      <c r="P394" s="71">
        <v>21.674244893286168</v>
      </c>
      <c r="Q394" s="71">
        <v>1.18129014468076</v>
      </c>
      <c r="R394" s="71">
        <v>0.13084795490987261</v>
      </c>
      <c r="S394" s="71">
        <v>0.595802740328779</v>
      </c>
      <c r="T394" s="72"/>
      <c r="U394" s="71">
        <v>1784099</v>
      </c>
      <c r="V394" s="71">
        <v>877</v>
      </c>
      <c r="W394" s="71">
        <v>211</v>
      </c>
      <c r="X394" s="71">
        <v>5256</v>
      </c>
      <c r="Y394" s="71">
        <v>6458</v>
      </c>
      <c r="Z394" s="71">
        <v>8336</v>
      </c>
      <c r="AA394" s="71">
        <v>4380</v>
      </c>
      <c r="AB394" s="71">
        <v>16833</v>
      </c>
      <c r="AC394" s="71">
        <v>22812</v>
      </c>
      <c r="AD394" s="71">
        <v>0.595802740328779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2180</v>
      </c>
      <c r="B395" s="70">
        <v>332</v>
      </c>
      <c r="C395" s="70">
        <v>9</v>
      </c>
      <c r="D395" s="70">
        <v>20</v>
      </c>
      <c r="E395" s="70">
        <v>2012</v>
      </c>
      <c r="F395" s="70" t="s">
        <v>179</v>
      </c>
      <c r="G395" s="70" t="s">
        <v>2171</v>
      </c>
      <c r="H395" s="70" t="s">
        <v>2172</v>
      </c>
      <c r="I395" s="148"/>
      <c r="J395" s="71">
        <v>7.3999377575170344</v>
      </c>
      <c r="K395" s="71">
        <v>2.212171921383324</v>
      </c>
      <c r="L395" s="71">
        <v>14.178982654455369</v>
      </c>
      <c r="M395" s="71">
        <v>31.277404787575509</v>
      </c>
      <c r="N395" s="71">
        <v>42.551390985727267</v>
      </c>
      <c r="O395" s="71">
        <v>15.926648179793538</v>
      </c>
      <c r="P395" s="71">
        <v>21.284969565676263</v>
      </c>
      <c r="Q395" s="71">
        <v>1.2587442540513301</v>
      </c>
      <c r="R395" s="71">
        <v>0.18207062325351531</v>
      </c>
      <c r="S395" s="71">
        <v>1.2491408502245731</v>
      </c>
      <c r="T395" s="72"/>
      <c r="U395" s="71">
        <v>949863</v>
      </c>
      <c r="V395" s="71">
        <v>877</v>
      </c>
      <c r="W395" s="71">
        <v>211</v>
      </c>
      <c r="X395" s="71">
        <v>5256</v>
      </c>
      <c r="Y395" s="71">
        <v>6507</v>
      </c>
      <c r="Z395" s="71">
        <v>8330</v>
      </c>
      <c r="AA395" s="71">
        <v>4277</v>
      </c>
      <c r="AB395" s="71">
        <v>16509</v>
      </c>
      <c r="AC395" s="71">
        <v>30920</v>
      </c>
      <c r="AD395" s="71">
        <v>1.2491408502245731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2181</v>
      </c>
      <c r="B396" s="70">
        <v>333</v>
      </c>
      <c r="C396" s="70">
        <v>10</v>
      </c>
      <c r="D396" s="70">
        <v>20</v>
      </c>
      <c r="E396" s="70">
        <v>2013</v>
      </c>
      <c r="F396" s="70" t="s">
        <v>180</v>
      </c>
      <c r="G396" s="70" t="s">
        <v>2171</v>
      </c>
      <c r="H396" s="70" t="s">
        <v>2172</v>
      </c>
      <c r="I396" s="148"/>
      <c r="J396" s="71">
        <v>8.0219995983892343</v>
      </c>
      <c r="K396" s="71">
        <v>1.7052650546487049</v>
      </c>
      <c r="L396" s="71">
        <v>12.8977895913356</v>
      </c>
      <c r="M396" s="71">
        <v>31.726603873061109</v>
      </c>
      <c r="N396" s="71">
        <v>36.497376433224588</v>
      </c>
      <c r="O396" s="71">
        <v>15.234963368442825</v>
      </c>
      <c r="P396" s="71">
        <v>21.120398653283633</v>
      </c>
      <c r="Q396" s="71">
        <v>1.2595697357128499</v>
      </c>
      <c r="R396" s="71">
        <v>0.24112664309868831</v>
      </c>
      <c r="S396" s="71">
        <v>1.230175234924654</v>
      </c>
      <c r="T396" s="72"/>
      <c r="U396" s="71">
        <v>1013910</v>
      </c>
      <c r="V396" s="71">
        <v>877</v>
      </c>
      <c r="W396" s="71">
        <v>211</v>
      </c>
      <c r="X396" s="71">
        <v>5256</v>
      </c>
      <c r="Y396" s="71">
        <v>6480</v>
      </c>
      <c r="Z396" s="71">
        <v>8324</v>
      </c>
      <c r="AA396" s="71">
        <v>4228</v>
      </c>
      <c r="AB396" s="71">
        <v>16283</v>
      </c>
      <c r="AC396" s="71">
        <v>39972</v>
      </c>
      <c r="AD396" s="71">
        <v>1.230175234924654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2182</v>
      </c>
      <c r="B397" s="70">
        <v>334</v>
      </c>
      <c r="C397" s="70">
        <v>11</v>
      </c>
      <c r="D397" s="70">
        <v>20</v>
      </c>
      <c r="E397" s="70">
        <v>2014</v>
      </c>
      <c r="F397" s="70" t="s">
        <v>181</v>
      </c>
      <c r="G397" s="70" t="s">
        <v>2171</v>
      </c>
      <c r="H397" s="70" t="s">
        <v>2172</v>
      </c>
      <c r="I397" s="148"/>
      <c r="J397" s="71">
        <v>7.2496830635552056</v>
      </c>
      <c r="K397" s="71">
        <v>1.8381817323866589</v>
      </c>
      <c r="L397" s="71">
        <v>9.8648439013393556</v>
      </c>
      <c r="M397" s="71">
        <v>26.008758236937339</v>
      </c>
      <c r="N397" s="71">
        <v>35.192744761778663</v>
      </c>
      <c r="O397" s="71">
        <v>14.383419596907521</v>
      </c>
      <c r="P397" s="71">
        <v>20.642683759928079</v>
      </c>
      <c r="Q397" s="71">
        <v>1.1838419561361899</v>
      </c>
      <c r="R397" s="71">
        <v>0.18644193744923451</v>
      </c>
      <c r="S397" s="71">
        <v>1.0996720244653131</v>
      </c>
      <c r="T397" s="72"/>
      <c r="U397" s="71">
        <v>1040495</v>
      </c>
      <c r="V397" s="71">
        <v>766</v>
      </c>
      <c r="W397" s="71">
        <v>175</v>
      </c>
      <c r="X397" s="71">
        <v>4415</v>
      </c>
      <c r="Y397" s="71">
        <v>6441</v>
      </c>
      <c r="Z397" s="71">
        <v>8277</v>
      </c>
      <c r="AA397" s="71">
        <v>4111</v>
      </c>
      <c r="AB397" s="71">
        <v>15951</v>
      </c>
      <c r="AC397" s="71">
        <v>31004</v>
      </c>
      <c r="AD397" s="71">
        <v>1.0996720244653131</v>
      </c>
      <c r="AE397" s="72"/>
      <c r="AF397" s="71"/>
      <c r="AG397" s="71"/>
      <c r="AH397" s="71"/>
      <c r="AI397" s="71"/>
      <c r="AJ397" s="71"/>
      <c r="AK397" s="71"/>
      <c r="AL397" s="71"/>
      <c r="AM397" s="71"/>
      <c r="AN397" s="71"/>
      <c r="AO397" s="71"/>
      <c r="AP397" s="71"/>
      <c r="AQ397" s="72"/>
      <c r="AR397" s="71">
        <v>53</v>
      </c>
      <c r="AS397" s="71">
        <v>30</v>
      </c>
      <c r="AT397" s="71">
        <v>2</v>
      </c>
      <c r="AU397" s="71">
        <v>0</v>
      </c>
      <c r="AV397" s="71">
        <v>0</v>
      </c>
      <c r="AW397" s="71">
        <v>0</v>
      </c>
      <c r="AX397" s="71"/>
      <c r="AY397" s="72"/>
      <c r="AZ397" s="71">
        <v>251.16399999999999</v>
      </c>
      <c r="BA397" s="71">
        <v>3922</v>
      </c>
      <c r="BB397" s="71">
        <v>45000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2183</v>
      </c>
      <c r="B398" s="70">
        <v>335</v>
      </c>
      <c r="C398" s="70">
        <v>12</v>
      </c>
      <c r="D398" s="70">
        <v>20</v>
      </c>
      <c r="E398" s="70">
        <v>2015</v>
      </c>
      <c r="F398" s="70" t="s">
        <v>182</v>
      </c>
      <c r="G398" s="70" t="s">
        <v>2171</v>
      </c>
      <c r="H398" s="70" t="s">
        <v>2172</v>
      </c>
      <c r="I398" s="148"/>
      <c r="J398" s="71">
        <v>7.770998718607542</v>
      </c>
      <c r="K398" s="71">
        <v>1.8334930641871201</v>
      </c>
      <c r="L398" s="71">
        <v>10.685187255059819</v>
      </c>
      <c r="M398" s="71">
        <v>25.338497946152749</v>
      </c>
      <c r="N398" s="71">
        <v>33.969806270240703</v>
      </c>
      <c r="O398" s="71">
        <v>14.165418188895678</v>
      </c>
      <c r="P398" s="71">
        <v>20.367525506662606</v>
      </c>
      <c r="Q398" s="71">
        <v>1.1286082330682099</v>
      </c>
      <c r="R398" s="71">
        <v>0.22488253510162781</v>
      </c>
      <c r="S398" s="71">
        <v>1.14339041901932</v>
      </c>
      <c r="T398" s="72"/>
      <c r="U398" s="71">
        <v>1032354</v>
      </c>
      <c r="V398" s="71">
        <v>766</v>
      </c>
      <c r="W398" s="71">
        <v>175</v>
      </c>
      <c r="X398" s="71">
        <v>4415</v>
      </c>
      <c r="Y398" s="71">
        <v>6372</v>
      </c>
      <c r="Z398" s="71">
        <v>8230</v>
      </c>
      <c r="AA398" s="71">
        <v>4053</v>
      </c>
      <c r="AB398" s="71">
        <v>15534</v>
      </c>
      <c r="AC398" s="71">
        <v>38440</v>
      </c>
      <c r="AD398" s="71">
        <v>1.14339041901932</v>
      </c>
      <c r="AE398" s="72"/>
      <c r="AF398" s="71">
        <v>8641140.6453384664</v>
      </c>
      <c r="AG398" s="71">
        <v>1323223.9078285771</v>
      </c>
      <c r="AH398" s="71">
        <v>894216.99380595982</v>
      </c>
      <c r="AI398" s="71">
        <v>28888035.562061071</v>
      </c>
      <c r="AJ398" s="71">
        <v>47692514.547439814</v>
      </c>
      <c r="AK398" s="71">
        <v>0</v>
      </c>
      <c r="AL398" s="71">
        <v>0</v>
      </c>
      <c r="AM398" s="71">
        <v>2128869.537320815</v>
      </c>
      <c r="AN398" s="71">
        <v>0</v>
      </c>
      <c r="AO398" s="71">
        <v>0</v>
      </c>
      <c r="AP398" s="71">
        <v>89568001.193794698</v>
      </c>
      <c r="AQ398" s="72"/>
      <c r="AR398" s="71">
        <v>63</v>
      </c>
      <c r="AS398" s="71">
        <v>65</v>
      </c>
      <c r="AT398" s="71">
        <v>2</v>
      </c>
      <c r="AU398" s="71">
        <v>0</v>
      </c>
      <c r="AV398" s="71">
        <v>0</v>
      </c>
      <c r="AW398" s="71">
        <v>0</v>
      </c>
      <c r="AX398" s="71"/>
      <c r="AY398" s="72"/>
      <c r="AZ398" s="71">
        <v>298.464</v>
      </c>
      <c r="BA398" s="71">
        <v>10168.5</v>
      </c>
      <c r="BB398" s="71">
        <v>45000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2184</v>
      </c>
      <c r="B399" s="70">
        <v>336</v>
      </c>
      <c r="C399" s="70">
        <v>13</v>
      </c>
      <c r="D399" s="70">
        <v>20</v>
      </c>
      <c r="E399" s="70">
        <v>2016</v>
      </c>
      <c r="F399" s="70" t="s">
        <v>155</v>
      </c>
      <c r="G399" s="70" t="s">
        <v>2171</v>
      </c>
      <c r="H399" s="70" t="s">
        <v>2172</v>
      </c>
      <c r="I399" s="148"/>
      <c r="J399" s="71">
        <v>8.0334585417335962</v>
      </c>
      <c r="K399" s="71">
        <v>1.8379073153370917</v>
      </c>
      <c r="L399" s="71">
        <v>11.244316176433564</v>
      </c>
      <c r="M399" s="71">
        <v>23.835708473847003</v>
      </c>
      <c r="N399" s="71">
        <v>31.667130277344558</v>
      </c>
      <c r="O399" s="71">
        <v>13.915187281950422</v>
      </c>
      <c r="P399" s="71">
        <v>19.979064592857675</v>
      </c>
      <c r="Q399" s="71">
        <v>1.0749488318690272</v>
      </c>
      <c r="R399" s="71">
        <v>0.17256229710681817</v>
      </c>
      <c r="S399" s="71">
        <v>1.251507093793246</v>
      </c>
      <c r="T399" s="72"/>
      <c r="U399" s="71">
        <v>1093552</v>
      </c>
      <c r="V399" s="71">
        <v>766</v>
      </c>
      <c r="W399" s="71">
        <v>175</v>
      </c>
      <c r="X399" s="71">
        <v>4415</v>
      </c>
      <c r="Y399" s="71">
        <v>6338</v>
      </c>
      <c r="Z399" s="71">
        <v>8184</v>
      </c>
      <c r="AA399" s="71">
        <v>4112</v>
      </c>
      <c r="AB399" s="71">
        <v>15219</v>
      </c>
      <c r="AC399" s="71">
        <v>29471.941732316031</v>
      </c>
      <c r="AD399" s="71">
        <v>1.251507093793246</v>
      </c>
      <c r="AE399" s="72"/>
      <c r="AF399" s="71">
        <v>9176154.9361402765</v>
      </c>
      <c r="AG399" s="71">
        <v>1254613.042833464</v>
      </c>
      <c r="AH399" s="71">
        <v>761112.0010022372</v>
      </c>
      <c r="AI399" s="71">
        <v>29434171.449879151</v>
      </c>
      <c r="AJ399" s="71">
        <v>43132726.600031763</v>
      </c>
      <c r="AK399" s="71">
        <v>0</v>
      </c>
      <c r="AL399" s="71">
        <v>0</v>
      </c>
      <c r="AM399" s="71">
        <v>2087320.4930335139</v>
      </c>
      <c r="AN399" s="71">
        <v>0</v>
      </c>
      <c r="AO399" s="71">
        <v>0</v>
      </c>
      <c r="AP399" s="71">
        <v>85846098.522920415</v>
      </c>
      <c r="AQ399" s="72"/>
      <c r="AR399" s="71">
        <v>71</v>
      </c>
      <c r="AS399" s="71">
        <v>86</v>
      </c>
      <c r="AT399" s="71">
        <v>2</v>
      </c>
      <c r="AU399" s="71">
        <v>0</v>
      </c>
      <c r="AV399" s="71">
        <v>0</v>
      </c>
      <c r="AW399" s="71">
        <v>0</v>
      </c>
      <c r="AX399" s="71"/>
      <c r="AY399" s="72"/>
      <c r="AZ399" s="71">
        <v>347.06400000000002</v>
      </c>
      <c r="BA399" s="71">
        <v>11135.9</v>
      </c>
      <c r="BB399" s="71">
        <v>45000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2185</v>
      </c>
      <c r="B400" s="70">
        <v>337</v>
      </c>
      <c r="C400" s="70">
        <v>14</v>
      </c>
      <c r="D400" s="70">
        <v>20</v>
      </c>
      <c r="E400" s="70">
        <v>2017</v>
      </c>
      <c r="F400" s="70" t="s">
        <v>156</v>
      </c>
      <c r="G400" s="70" t="s">
        <v>2171</v>
      </c>
      <c r="H400" s="70" t="s">
        <v>2172</v>
      </c>
      <c r="I400" s="148"/>
      <c r="J400" s="71">
        <v>6.8111550677582748</v>
      </c>
      <c r="K400" s="71">
        <v>1.7664618393604272</v>
      </c>
      <c r="L400" s="71">
        <v>10.781613052753871</v>
      </c>
      <c r="M400" s="71">
        <v>21.002624190331982</v>
      </c>
      <c r="N400" s="71">
        <v>32.681024056961093</v>
      </c>
      <c r="O400" s="71">
        <v>13.567701198417623</v>
      </c>
      <c r="P400" s="71">
        <v>19.500064465339605</v>
      </c>
      <c r="Q400" s="71">
        <v>1.00760206665706</v>
      </c>
      <c r="R400" s="71">
        <v>0.15997911221089853</v>
      </c>
      <c r="S400" s="71">
        <v>1.0940128985766975</v>
      </c>
      <c r="T400" s="72"/>
      <c r="U400" s="71">
        <v>1059351</v>
      </c>
      <c r="V400" s="71">
        <v>766</v>
      </c>
      <c r="W400" s="71">
        <v>175</v>
      </c>
      <c r="X400" s="71">
        <v>4415</v>
      </c>
      <c r="Y400" s="71">
        <v>6249</v>
      </c>
      <c r="Z400" s="71">
        <v>8112</v>
      </c>
      <c r="AA400" s="71">
        <v>4039</v>
      </c>
      <c r="AB400" s="71">
        <v>14752</v>
      </c>
      <c r="AC400" s="71">
        <v>27865</v>
      </c>
      <c r="AD400" s="71">
        <v>1.094012898576697</v>
      </c>
      <c r="AE400" s="72"/>
      <c r="AF400" s="71">
        <v>8026262.4965827586</v>
      </c>
      <c r="AG400" s="71">
        <v>1244360.513610234</v>
      </c>
      <c r="AH400" s="71">
        <v>1120334.0852101371</v>
      </c>
      <c r="AI400" s="71">
        <v>27767493.832624558</v>
      </c>
      <c r="AJ400" s="71">
        <v>46980961.874721438</v>
      </c>
      <c r="AK400" s="71">
        <v>0</v>
      </c>
      <c r="AL400" s="71">
        <v>0</v>
      </c>
      <c r="AM400" s="71">
        <v>2026436.24585193</v>
      </c>
      <c r="AN400" s="71">
        <v>0</v>
      </c>
      <c r="AO400" s="71">
        <v>0</v>
      </c>
      <c r="AP400" s="71">
        <v>87165849.048601061</v>
      </c>
      <c r="AQ400" s="72"/>
      <c r="AR400" s="71">
        <v>84</v>
      </c>
      <c r="AS400" s="71">
        <v>94</v>
      </c>
      <c r="AT400" s="71">
        <v>2</v>
      </c>
      <c r="AU400" s="71">
        <v>0</v>
      </c>
      <c r="AV400" s="71">
        <v>0</v>
      </c>
      <c r="AW400" s="71">
        <v>0</v>
      </c>
      <c r="AX400" s="71"/>
      <c r="AY400" s="72"/>
      <c r="AZ400" s="71">
        <v>410.66399999999999</v>
      </c>
      <c r="BA400" s="71">
        <v>11502.2</v>
      </c>
      <c r="BB400" s="71">
        <v>45000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2186</v>
      </c>
      <c r="B401" s="70">
        <v>338</v>
      </c>
      <c r="C401" s="70">
        <v>15</v>
      </c>
      <c r="D401" s="70">
        <v>20</v>
      </c>
      <c r="E401" s="70">
        <v>2018</v>
      </c>
      <c r="F401" s="70" t="s">
        <v>183</v>
      </c>
      <c r="G401" s="70" t="s">
        <v>2171</v>
      </c>
      <c r="H401" s="70" t="s">
        <v>2172</v>
      </c>
      <c r="I401" s="148"/>
      <c r="J401" s="71">
        <v>6.7199250262017456</v>
      </c>
      <c r="K401" s="71">
        <v>1.6125294403590376</v>
      </c>
      <c r="L401" s="71">
        <v>9.9405134059511262</v>
      </c>
      <c r="M401" s="71">
        <v>20.01420116142625</v>
      </c>
      <c r="N401" s="71">
        <v>27.49235289171698</v>
      </c>
      <c r="O401" s="71">
        <v>13.207761800652875</v>
      </c>
      <c r="P401" s="71">
        <v>19.062182051588298</v>
      </c>
      <c r="Q401" s="71">
        <v>0.91268400067486799</v>
      </c>
      <c r="R401" s="71">
        <v>0.19670730007045081</v>
      </c>
      <c r="S401" s="71">
        <v>0.86797294933472446</v>
      </c>
      <c r="T401" s="72"/>
      <c r="U401" s="71">
        <v>1105698</v>
      </c>
      <c r="V401" s="71">
        <v>766</v>
      </c>
      <c r="W401" s="71">
        <v>175</v>
      </c>
      <c r="X401" s="71">
        <v>4415</v>
      </c>
      <c r="Y401" s="71">
        <v>6170</v>
      </c>
      <c r="Z401" s="71">
        <v>8048</v>
      </c>
      <c r="AA401" s="71">
        <v>3988</v>
      </c>
      <c r="AB401" s="71">
        <v>14400</v>
      </c>
      <c r="AC401" s="71">
        <v>34128</v>
      </c>
      <c r="AD401" s="71">
        <v>0.86797294933472446</v>
      </c>
      <c r="AE401" s="72"/>
      <c r="AF401" s="71">
        <v>8553712.4002622757</v>
      </c>
      <c r="AG401" s="71">
        <v>1106287.944164448</v>
      </c>
      <c r="AH401" s="71">
        <v>1076312.1514561691</v>
      </c>
      <c r="AI401" s="71">
        <v>27545812.166979399</v>
      </c>
      <c r="AJ401" s="71">
        <v>41037290.610938862</v>
      </c>
      <c r="AK401" s="71">
        <v>0</v>
      </c>
      <c r="AL401" s="71">
        <v>0</v>
      </c>
      <c r="AM401" s="71">
        <v>1982175.9942477441</v>
      </c>
      <c r="AN401" s="71">
        <v>0</v>
      </c>
      <c r="AO401" s="71">
        <v>0</v>
      </c>
      <c r="AP401" s="71">
        <v>81301591.268048897</v>
      </c>
      <c r="AQ401" s="72"/>
      <c r="AR401" s="71">
        <v>85</v>
      </c>
      <c r="AS401" s="71">
        <v>102</v>
      </c>
      <c r="AT401" s="71">
        <v>2</v>
      </c>
      <c r="AU401" s="71">
        <v>0</v>
      </c>
      <c r="AV401" s="71">
        <v>0</v>
      </c>
      <c r="AW401" s="71">
        <v>0</v>
      </c>
      <c r="AX401" s="71"/>
      <c r="AY401" s="72"/>
      <c r="AZ401" s="71">
        <v>414.46399999999994</v>
      </c>
      <c r="BA401" s="71">
        <v>11898</v>
      </c>
      <c r="BB401" s="71">
        <v>45000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2187</v>
      </c>
      <c r="B402" s="70">
        <v>339</v>
      </c>
      <c r="C402" s="70">
        <v>16</v>
      </c>
      <c r="D402" s="70">
        <v>20</v>
      </c>
      <c r="E402" s="70">
        <v>2019</v>
      </c>
      <c r="F402" s="70" t="s">
        <v>158</v>
      </c>
      <c r="G402" s="70" t="s">
        <v>2171</v>
      </c>
      <c r="H402" s="70" t="s">
        <v>2172</v>
      </c>
      <c r="I402" s="148"/>
      <c r="J402" s="71">
        <v>5.7820074176554916</v>
      </c>
      <c r="K402" s="71">
        <v>1.4555699807789675</v>
      </c>
      <c r="L402" s="71">
        <v>10.014157063824713</v>
      </c>
      <c r="M402" s="71">
        <v>18.739783859281953</v>
      </c>
      <c r="N402" s="71">
        <v>23.342434834413432</v>
      </c>
      <c r="O402" s="71">
        <v>12.701515679324121</v>
      </c>
      <c r="P402" s="71">
        <v>18.045300061641409</v>
      </c>
      <c r="Q402" s="71">
        <v>0.86850962986189495</v>
      </c>
      <c r="R402" s="71">
        <v>0.18157173311984584</v>
      </c>
      <c r="S402" s="71">
        <v>1.1471627742305353</v>
      </c>
      <c r="T402" s="72"/>
      <c r="U402" s="71">
        <v>1028026</v>
      </c>
      <c r="V402" s="71">
        <v>766</v>
      </c>
      <c r="W402" s="71">
        <v>175</v>
      </c>
      <c r="X402" s="71">
        <v>4415</v>
      </c>
      <c r="Y402" s="71">
        <v>6117</v>
      </c>
      <c r="Z402" s="71">
        <v>7952</v>
      </c>
      <c r="AA402" s="71">
        <v>3747</v>
      </c>
      <c r="AB402" s="71">
        <v>14074</v>
      </c>
      <c r="AC402" s="71">
        <v>32018</v>
      </c>
      <c r="AD402" s="71">
        <v>1.147162774230535</v>
      </c>
      <c r="AE402" s="72"/>
      <c r="AF402" s="71">
        <v>7722820.1266371207</v>
      </c>
      <c r="AG402" s="71">
        <v>1068920.8790815759</v>
      </c>
      <c r="AH402" s="71">
        <v>1139105.8614342471</v>
      </c>
      <c r="AI402" s="71">
        <v>27477812.25680165</v>
      </c>
      <c r="AJ402" s="71">
        <v>38750875.647464983</v>
      </c>
      <c r="AK402" s="71">
        <v>0</v>
      </c>
      <c r="AL402" s="71">
        <v>0</v>
      </c>
      <c r="AM402" s="71">
        <v>1916772.8509847249</v>
      </c>
      <c r="AN402" s="71">
        <v>0</v>
      </c>
      <c r="AO402" s="71">
        <v>0</v>
      </c>
      <c r="AP402" s="71">
        <v>78076307.622404307</v>
      </c>
      <c r="AQ402" s="72"/>
      <c r="AR402" s="71">
        <v>89</v>
      </c>
      <c r="AS402" s="71">
        <v>102</v>
      </c>
      <c r="AT402" s="71">
        <v>2</v>
      </c>
      <c r="AU402" s="71">
        <v>0</v>
      </c>
      <c r="AV402" s="71">
        <v>0</v>
      </c>
      <c r="AW402" s="71">
        <v>0</v>
      </c>
      <c r="AX402" s="71"/>
      <c r="AY402" s="72"/>
      <c r="AZ402" s="71">
        <v>439.86399999999998</v>
      </c>
      <c r="BA402" s="71">
        <v>11898.2</v>
      </c>
      <c r="BB402" s="71">
        <v>45000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2188</v>
      </c>
      <c r="B403" s="70">
        <v>340</v>
      </c>
      <c r="C403" s="70">
        <v>17</v>
      </c>
      <c r="D403" s="70">
        <v>20</v>
      </c>
      <c r="E403" s="70">
        <v>2020</v>
      </c>
      <c r="F403" s="70" t="s">
        <v>159</v>
      </c>
      <c r="G403" s="70" t="s">
        <v>2171</v>
      </c>
      <c r="H403" s="70" t="s">
        <v>2172</v>
      </c>
      <c r="I403" s="148"/>
      <c r="J403" s="71">
        <v>6.5571739648824101</v>
      </c>
      <c r="K403" s="71">
        <v>1.3320376032707375</v>
      </c>
      <c r="L403" s="71">
        <v>8.0480315369267021</v>
      </c>
      <c r="M403" s="71">
        <v>15.370467133493976</v>
      </c>
      <c r="N403" s="71">
        <v>21.662413345947929</v>
      </c>
      <c r="O403" s="71">
        <v>11.007971926012795</v>
      </c>
      <c r="P403" s="71">
        <v>16.669400222833119</v>
      </c>
      <c r="Q403" s="71">
        <v>0.80776191056520197</v>
      </c>
      <c r="R403" s="71">
        <v>0.11523679638614429</v>
      </c>
      <c r="S403" s="71">
        <v>1.2152352657616079</v>
      </c>
      <c r="T403" s="72"/>
      <c r="U403" s="71">
        <v>1060601</v>
      </c>
      <c r="V403" s="71">
        <v>640</v>
      </c>
      <c r="W403" s="71">
        <v>138</v>
      </c>
      <c r="X403" s="71">
        <v>3963</v>
      </c>
      <c r="Y403" s="71">
        <v>6055</v>
      </c>
      <c r="Z403" s="71">
        <v>7866</v>
      </c>
      <c r="AA403" s="71">
        <v>3679</v>
      </c>
      <c r="AB403" s="71">
        <v>13700</v>
      </c>
      <c r="AC403" s="71">
        <v>20427.999999999996</v>
      </c>
      <c r="AD403" s="71">
        <v>1.2152352657616079</v>
      </c>
      <c r="AE403" s="72"/>
      <c r="AF403" s="71">
        <v>9549285.7011337634</v>
      </c>
      <c r="AG403" s="71">
        <v>942789.73337639519</v>
      </c>
      <c r="AH403" s="71">
        <v>847186.13799352781</v>
      </c>
      <c r="AI403" s="71">
        <v>24376912.545940444</v>
      </c>
      <c r="AJ403" s="71">
        <v>39008440.993377209</v>
      </c>
      <c r="AK403" s="71"/>
      <c r="AL403" s="71"/>
      <c r="AM403" s="71">
        <v>1788002.2101746546</v>
      </c>
      <c r="AN403" s="71"/>
      <c r="AO403" s="71"/>
      <c r="AP403" s="71">
        <v>76512617.321995988</v>
      </c>
      <c r="AQ403" s="72"/>
      <c r="AR403" s="71">
        <v>101</v>
      </c>
      <c r="AS403" s="71">
        <v>106</v>
      </c>
      <c r="AT403" s="71">
        <v>2</v>
      </c>
      <c r="AU403" s="71">
        <v>0</v>
      </c>
      <c r="AV403" s="71">
        <v>0</v>
      </c>
      <c r="AW403" s="71">
        <v>0</v>
      </c>
      <c r="AX403" s="71"/>
      <c r="AY403" s="72"/>
      <c r="AZ403" s="71">
        <v>506.26400000000001</v>
      </c>
      <c r="BA403" s="71">
        <v>12969.5</v>
      </c>
      <c r="BB403" s="71">
        <v>45000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2189</v>
      </c>
      <c r="B404" s="70">
        <v>340</v>
      </c>
      <c r="C404" s="70">
        <v>18</v>
      </c>
      <c r="D404" s="70">
        <v>20</v>
      </c>
      <c r="E404" s="70">
        <v>2021</v>
      </c>
      <c r="F404" s="70" t="s">
        <v>160</v>
      </c>
      <c r="G404" s="70" t="s">
        <v>2171</v>
      </c>
      <c r="H404" s="70" t="s">
        <v>2172</v>
      </c>
      <c r="I404" s="148"/>
      <c r="J404" s="71">
        <v>8.642123656006925</v>
      </c>
      <c r="K404" s="71">
        <v>1.4119963502898913</v>
      </c>
      <c r="L404" s="71">
        <v>7.942435204013103</v>
      </c>
      <c r="M404" s="71">
        <v>16.207220076549333</v>
      </c>
      <c r="N404" s="71">
        <v>22.594957327953278</v>
      </c>
      <c r="O404" s="71">
        <v>10.545533642174499</v>
      </c>
      <c r="P404" s="71">
        <v>16.839314283499675</v>
      </c>
      <c r="Q404" s="71">
        <v>0.77853369003741202</v>
      </c>
      <c r="R404" s="71">
        <v>0.15567608465900842</v>
      </c>
      <c r="S404" s="71">
        <v>1.2809400939033799</v>
      </c>
      <c r="T404" s="72"/>
      <c r="U404" s="71">
        <v>1173036</v>
      </c>
      <c r="V404" s="71">
        <v>640</v>
      </c>
      <c r="W404" s="71">
        <v>138</v>
      </c>
      <c r="X404" s="71">
        <v>3963</v>
      </c>
      <c r="Y404" s="71">
        <v>5975</v>
      </c>
      <c r="Z404" s="71">
        <v>7759</v>
      </c>
      <c r="AA404" s="71">
        <v>3624</v>
      </c>
      <c r="AB404" s="71">
        <v>13334</v>
      </c>
      <c r="AC404" s="71">
        <v>26771.999999999996</v>
      </c>
      <c r="AD404" s="71">
        <v>1.2809400939033799</v>
      </c>
      <c r="AE404" s="72"/>
      <c r="AF404" s="71">
        <v>13137379.632891696</v>
      </c>
      <c r="AG404" s="71">
        <v>995046.91445283161</v>
      </c>
      <c r="AH404" s="71">
        <v>789500.98384041653</v>
      </c>
      <c r="AI404" s="71">
        <v>25608068.050513148</v>
      </c>
      <c r="AJ404" s="71">
        <v>36964318.943260133</v>
      </c>
      <c r="AK404" s="71">
        <v>0</v>
      </c>
      <c r="AL404" s="71">
        <v>0</v>
      </c>
      <c r="AM404" s="71">
        <v>1750272.6800292442</v>
      </c>
      <c r="AN404" s="71">
        <v>0</v>
      </c>
      <c r="AO404" s="71">
        <v>0</v>
      </c>
      <c r="AP404" s="71">
        <v>79244587.204987466</v>
      </c>
      <c r="AQ404" s="72"/>
      <c r="AR404" s="71">
        <v>106</v>
      </c>
      <c r="AS404" s="71">
        <v>106</v>
      </c>
      <c r="AT404" s="71">
        <v>2</v>
      </c>
      <c r="AU404" s="71">
        <v>0</v>
      </c>
      <c r="AV404" s="71">
        <v>0</v>
      </c>
      <c r="AW404" s="71">
        <v>0</v>
      </c>
      <c r="AX404" s="71"/>
      <c r="AY404" s="72"/>
      <c r="AZ404" s="71">
        <v>530.66399999999999</v>
      </c>
      <c r="BA404" s="71">
        <v>12969.5</v>
      </c>
      <c r="BB404" s="71">
        <v>45000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2190</v>
      </c>
      <c r="B405" s="70">
        <v>340</v>
      </c>
      <c r="C405" s="70">
        <v>19</v>
      </c>
      <c r="D405" s="70">
        <v>20</v>
      </c>
      <c r="E405" s="70">
        <v>2022</v>
      </c>
      <c r="F405" s="70" t="s">
        <v>161</v>
      </c>
      <c r="G405" s="70" t="s">
        <v>2171</v>
      </c>
      <c r="H405" s="70" t="s">
        <v>2172</v>
      </c>
      <c r="I405" s="148"/>
      <c r="J405" s="71">
        <v>4.6232195197042518</v>
      </c>
      <c r="K405" s="71">
        <v>1.3547304912649507</v>
      </c>
      <c r="L405" s="71">
        <v>6.2822536238756159</v>
      </c>
      <c r="M405" s="71">
        <v>16.374638635033939</v>
      </c>
      <c r="N405" s="71">
        <v>23.424233087681092</v>
      </c>
      <c r="O405" s="71">
        <v>11.012040620739642</v>
      </c>
      <c r="P405" s="71">
        <v>16.389659189130711</v>
      </c>
      <c r="Q405" s="71">
        <v>0.76224672078172706</v>
      </c>
      <c r="R405" s="71">
        <v>8.1380631030133613E-2</v>
      </c>
      <c r="S405" s="71">
        <v>1.4002238052120439</v>
      </c>
      <c r="T405" s="72"/>
      <c r="U405" s="71">
        <v>887859</v>
      </c>
      <c r="V405" s="71">
        <v>640</v>
      </c>
      <c r="W405" s="71">
        <v>138</v>
      </c>
      <c r="X405" s="71">
        <v>3963</v>
      </c>
      <c r="Y405" s="71">
        <v>5902</v>
      </c>
      <c r="Z405" s="71">
        <v>7698</v>
      </c>
      <c r="AA405" s="71">
        <v>3581</v>
      </c>
      <c r="AB405" s="71">
        <v>12948</v>
      </c>
      <c r="AC405" s="71">
        <v>14170.999999999998</v>
      </c>
      <c r="AD405" s="71">
        <v>1.4002238052120439</v>
      </c>
      <c r="AE405" s="72"/>
      <c r="AF405" s="71">
        <v>6846336.3082055133</v>
      </c>
      <c r="AG405" s="71">
        <v>1012118.5970961822</v>
      </c>
      <c r="AH405" s="71">
        <v>710451.19700870302</v>
      </c>
      <c r="AI405" s="71">
        <v>23990014.073622324</v>
      </c>
      <c r="AJ405" s="71">
        <v>38231455.544532225</v>
      </c>
      <c r="AK405" s="71">
        <v>0</v>
      </c>
      <c r="AL405" s="71">
        <v>0</v>
      </c>
      <c r="AM405" s="71">
        <v>1671940.2079833322</v>
      </c>
      <c r="AN405" s="71">
        <v>0</v>
      </c>
      <c r="AO405" s="71">
        <v>0</v>
      </c>
      <c r="AP405" s="71">
        <v>72462315.928448275</v>
      </c>
      <c r="AQ405" s="72"/>
      <c r="AR405" s="71">
        <v>110</v>
      </c>
      <c r="AS405" s="71">
        <v>106</v>
      </c>
      <c r="AT405" s="71">
        <v>2</v>
      </c>
      <c r="AU405" s="71">
        <v>0</v>
      </c>
      <c r="AV405" s="71">
        <v>0</v>
      </c>
      <c r="AW405" s="71">
        <v>0</v>
      </c>
      <c r="AX405" s="71"/>
      <c r="AY405" s="72"/>
      <c r="AZ405" s="71">
        <v>550.86399999999992</v>
      </c>
      <c r="BA405" s="71">
        <v>12969.499999999998</v>
      </c>
      <c r="BB405" s="71">
        <v>45000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2191</v>
      </c>
      <c r="B406" s="70">
        <v>340</v>
      </c>
      <c r="C406" s="70">
        <v>20</v>
      </c>
      <c r="D406" s="70">
        <v>20</v>
      </c>
      <c r="E406" s="70">
        <v>2023</v>
      </c>
      <c r="F406" s="70" t="s">
        <v>1539</v>
      </c>
      <c r="G406" s="1064" t="s">
        <v>2171</v>
      </c>
      <c r="H406" s="70" t="s">
        <v>2172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111</v>
      </c>
      <c r="AS406" s="71">
        <v>106</v>
      </c>
      <c r="AT406" s="71">
        <v>2</v>
      </c>
      <c r="AU406" s="71">
        <v>0</v>
      </c>
      <c r="AV406" s="71">
        <v>0</v>
      </c>
      <c r="AW406" s="71">
        <v>0</v>
      </c>
      <c r="AX406" s="71"/>
      <c r="AY406" s="72"/>
      <c r="AZ406" s="71">
        <v>554.16399999999999</v>
      </c>
      <c r="BA406" s="71">
        <v>12967.099999999999</v>
      </c>
      <c r="BB406" s="71">
        <v>45000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2192</v>
      </c>
      <c r="B407" s="70">
        <v>340</v>
      </c>
      <c r="C407" s="70">
        <v>21</v>
      </c>
      <c r="D407" s="70">
        <v>20</v>
      </c>
      <c r="E407" s="70">
        <v>2024</v>
      </c>
      <c r="F407" s="70" t="s">
        <v>1554</v>
      </c>
      <c r="G407" s="1064" t="s">
        <v>2171</v>
      </c>
      <c r="H407" s="70" t="s">
        <v>2172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2193</v>
      </c>
      <c r="B408" s="70">
        <v>171</v>
      </c>
      <c r="C408" s="70">
        <v>1</v>
      </c>
      <c r="D408" s="70">
        <v>11</v>
      </c>
      <c r="E408" s="70">
        <v>1990</v>
      </c>
      <c r="F408" s="70" t="s">
        <v>787</v>
      </c>
      <c r="G408" s="70" t="s">
        <v>2194</v>
      </c>
      <c r="H408" s="70" t="s">
        <v>2195</v>
      </c>
      <c r="I408" s="148"/>
      <c r="J408" s="71">
        <v>16.080433150111428</v>
      </c>
      <c r="K408" s="71">
        <v>3.0579991540329341</v>
      </c>
      <c r="L408" s="71">
        <v>2.6454608253861269</v>
      </c>
      <c r="M408" s="71">
        <v>6.122516257029738</v>
      </c>
      <c r="N408" s="71">
        <v>17.149722738429649</v>
      </c>
      <c r="O408" s="71">
        <v>12.452843130722529</v>
      </c>
      <c r="P408" s="71">
        <v>20.781587566735489</v>
      </c>
      <c r="Q408" s="71">
        <v>1.1155039265839399</v>
      </c>
      <c r="R408" s="71">
        <v>0</v>
      </c>
      <c r="S408" s="71">
        <v>0.91007521369368793</v>
      </c>
      <c r="T408" s="72"/>
      <c r="U408" s="71">
        <v>2612885</v>
      </c>
      <c r="V408" s="71">
        <v>879</v>
      </c>
      <c r="W408" s="71">
        <v>38</v>
      </c>
      <c r="X408" s="71">
        <v>2568</v>
      </c>
      <c r="Y408" s="71">
        <v>4458</v>
      </c>
      <c r="Z408" s="71">
        <v>5122</v>
      </c>
      <c r="AA408" s="71">
        <v>5046</v>
      </c>
      <c r="AB408" s="71">
        <v>18112</v>
      </c>
      <c r="AC408" s="71">
        <v>0</v>
      </c>
      <c r="AD408" s="71">
        <v>0.91007521369368793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2196</v>
      </c>
      <c r="B409" s="70">
        <v>172</v>
      </c>
      <c r="C409" s="70">
        <v>2</v>
      </c>
      <c r="D409" s="70">
        <v>11</v>
      </c>
      <c r="E409" s="70">
        <v>2005</v>
      </c>
      <c r="F409" s="70" t="s">
        <v>789</v>
      </c>
      <c r="G409" s="70" t="s">
        <v>2194</v>
      </c>
      <c r="H409" s="70" t="s">
        <v>2195</v>
      </c>
      <c r="I409" s="148"/>
      <c r="J409" s="71">
        <v>15.435861282141641</v>
      </c>
      <c r="K409" s="71">
        <v>2.06077059414261</v>
      </c>
      <c r="L409" s="71">
        <v>13.023746797930681</v>
      </c>
      <c r="M409" s="71">
        <v>14.44090469932911</v>
      </c>
      <c r="N409" s="71">
        <v>25.316689485878431</v>
      </c>
      <c r="O409" s="71">
        <v>18.814366937559399</v>
      </c>
      <c r="P409" s="71">
        <v>19.621845008349531</v>
      </c>
      <c r="Q409" s="71">
        <v>0.979038118916845</v>
      </c>
      <c r="R409" s="71">
        <v>0</v>
      </c>
      <c r="S409" s="71">
        <v>1.77856847937124</v>
      </c>
      <c r="T409" s="72"/>
      <c r="U409" s="71">
        <v>1993686</v>
      </c>
      <c r="V409" s="71">
        <v>760</v>
      </c>
      <c r="W409" s="71">
        <v>146</v>
      </c>
      <c r="X409" s="71">
        <v>2405</v>
      </c>
      <c r="Y409" s="71">
        <v>4702</v>
      </c>
      <c r="Z409" s="71">
        <v>8955</v>
      </c>
      <c r="AA409" s="71">
        <v>3902</v>
      </c>
      <c r="AB409" s="71">
        <v>16618</v>
      </c>
      <c r="AC409" s="71">
        <v>0</v>
      </c>
      <c r="AD409" s="71">
        <v>1.77856847937124</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2197</v>
      </c>
      <c r="B410" s="70">
        <v>173</v>
      </c>
      <c r="C410" s="70">
        <v>3</v>
      </c>
      <c r="D410" s="70">
        <v>11</v>
      </c>
      <c r="E410" s="70">
        <v>2006</v>
      </c>
      <c r="F410" s="70" t="s">
        <v>790</v>
      </c>
      <c r="G410" s="70" t="s">
        <v>2194</v>
      </c>
      <c r="H410" s="70" t="s">
        <v>2195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2198</v>
      </c>
      <c r="B411" s="70">
        <v>174</v>
      </c>
      <c r="C411" s="70">
        <v>4</v>
      </c>
      <c r="D411" s="70">
        <v>11</v>
      </c>
      <c r="E411" s="70">
        <v>2007</v>
      </c>
      <c r="F411" s="70" t="s">
        <v>791</v>
      </c>
      <c r="G411" s="70" t="s">
        <v>2194</v>
      </c>
      <c r="H411" s="70" t="s">
        <v>2195</v>
      </c>
      <c r="I411" s="148"/>
      <c r="J411" s="71">
        <v>16.396389910242341</v>
      </c>
      <c r="K411" s="71">
        <v>1.785554307591295</v>
      </c>
      <c r="L411" s="71">
        <v>10.703039030746689</v>
      </c>
      <c r="M411" s="71">
        <v>14.62532617844367</v>
      </c>
      <c r="N411" s="71">
        <v>25.28744116231233</v>
      </c>
      <c r="O411" s="71">
        <v>18.215761606349481</v>
      </c>
      <c r="P411" s="71">
        <v>19.261723319982721</v>
      </c>
      <c r="Q411" s="71">
        <v>1.00888060419949</v>
      </c>
      <c r="R411" s="71">
        <v>0</v>
      </c>
      <c r="S411" s="71">
        <v>1.386223805190445</v>
      </c>
      <c r="T411" s="72"/>
      <c r="U411" s="71">
        <v>2357052</v>
      </c>
      <c r="V411" s="71">
        <v>695</v>
      </c>
      <c r="W411" s="71">
        <v>124</v>
      </c>
      <c r="X411" s="71">
        <v>3001</v>
      </c>
      <c r="Y411" s="71">
        <v>4710</v>
      </c>
      <c r="Z411" s="71">
        <v>9013</v>
      </c>
      <c r="AA411" s="71">
        <v>3772</v>
      </c>
      <c r="AB411" s="71">
        <v>16219</v>
      </c>
      <c r="AC411" s="71">
        <v>0</v>
      </c>
      <c r="AD411" s="71">
        <v>1.386223805190445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2199</v>
      </c>
      <c r="B412" s="70">
        <v>175</v>
      </c>
      <c r="C412" s="70">
        <v>5</v>
      </c>
      <c r="D412" s="70">
        <v>11</v>
      </c>
      <c r="E412" s="70">
        <v>2008</v>
      </c>
      <c r="F412" s="70" t="s">
        <v>792</v>
      </c>
      <c r="G412" s="70" t="s">
        <v>2194</v>
      </c>
      <c r="H412" s="70" t="s">
        <v>2195</v>
      </c>
      <c r="I412" s="148"/>
      <c r="J412" s="71">
        <v>13.828949616807749</v>
      </c>
      <c r="K412" s="71">
        <v>1.335416113506624</v>
      </c>
      <c r="L412" s="71">
        <v>9.5352922581326212</v>
      </c>
      <c r="M412" s="71">
        <v>14.79404666882666</v>
      </c>
      <c r="N412" s="71">
        <v>24.453131411178859</v>
      </c>
      <c r="O412" s="71">
        <v>17.6722950794768</v>
      </c>
      <c r="P412" s="71">
        <v>18.734804237301539</v>
      </c>
      <c r="Q412" s="71">
        <v>0.97976500156236901</v>
      </c>
      <c r="R412" s="71">
        <v>0</v>
      </c>
      <c r="S412" s="71">
        <v>1.354423563140716</v>
      </c>
      <c r="T412" s="72"/>
      <c r="U412" s="71">
        <v>2274355</v>
      </c>
      <c r="V412" s="71">
        <v>695</v>
      </c>
      <c r="W412" s="71">
        <v>124</v>
      </c>
      <c r="X412" s="71">
        <v>3001</v>
      </c>
      <c r="Y412" s="71">
        <v>4686</v>
      </c>
      <c r="Z412" s="71">
        <v>9051</v>
      </c>
      <c r="AA412" s="71">
        <v>3673</v>
      </c>
      <c r="AB412" s="71">
        <v>16010</v>
      </c>
      <c r="AC412" s="71">
        <v>0</v>
      </c>
      <c r="AD412" s="71">
        <v>1.354423563140716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2200</v>
      </c>
      <c r="B413" s="70">
        <v>176</v>
      </c>
      <c r="C413" s="70">
        <v>6</v>
      </c>
      <c r="D413" s="70">
        <v>11</v>
      </c>
      <c r="E413" s="70">
        <v>2009</v>
      </c>
      <c r="F413" s="70" t="s">
        <v>176</v>
      </c>
      <c r="G413" s="70" t="s">
        <v>2194</v>
      </c>
      <c r="H413" s="70" t="s">
        <v>2195</v>
      </c>
      <c r="I413" s="148"/>
      <c r="J413" s="71">
        <v>13.742791135923531</v>
      </c>
      <c r="K413" s="71">
        <v>1.1582836503840579</v>
      </c>
      <c r="L413" s="71">
        <v>10.22376012024729</v>
      </c>
      <c r="M413" s="71">
        <v>14.6625978464714</v>
      </c>
      <c r="N413" s="71">
        <v>22.06936494621225</v>
      </c>
      <c r="O413" s="71">
        <v>17.836922550811931</v>
      </c>
      <c r="P413" s="71">
        <v>17.90631858967782</v>
      </c>
      <c r="Q413" s="71">
        <v>0.92168123561775805</v>
      </c>
      <c r="R413" s="71">
        <v>0</v>
      </c>
      <c r="S413" s="71">
        <v>1.184857118398148</v>
      </c>
      <c r="T413" s="72"/>
      <c r="U413" s="71">
        <v>1788813</v>
      </c>
      <c r="V413" s="71">
        <v>554</v>
      </c>
      <c r="W413" s="71">
        <v>190</v>
      </c>
      <c r="X413" s="71">
        <v>2996</v>
      </c>
      <c r="Y413" s="71">
        <v>4683</v>
      </c>
      <c r="Z413" s="71">
        <v>9017</v>
      </c>
      <c r="AA413" s="71">
        <v>3604</v>
      </c>
      <c r="AB413" s="71">
        <v>15810</v>
      </c>
      <c r="AC413" s="71">
        <v>0</v>
      </c>
      <c r="AD413" s="71">
        <v>1.184857118398148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11.98</v>
      </c>
      <c r="BK413" s="71">
        <v>0</v>
      </c>
      <c r="BL413" s="71">
        <v>0</v>
      </c>
      <c r="BM413" s="71">
        <v>0</v>
      </c>
      <c r="BN413" s="72"/>
      <c r="BO413" s="71">
        <v>0</v>
      </c>
      <c r="BP413" s="71">
        <v>0</v>
      </c>
      <c r="BQ413" s="71">
        <v>2</v>
      </c>
      <c r="BR413" s="71">
        <v>0</v>
      </c>
      <c r="BS413" s="71">
        <v>0</v>
      </c>
      <c r="BT413" s="71">
        <v>0</v>
      </c>
      <c r="BU413"/>
      <c r="BV413" s="70">
        <v>11.98</v>
      </c>
      <c r="BW413" s="70">
        <v>0</v>
      </c>
      <c r="BX413" s="70">
        <v>0</v>
      </c>
      <c r="BY413" s="70">
        <v>0</v>
      </c>
      <c r="BZ413" s="70">
        <v>0</v>
      </c>
      <c r="CA413" s="70">
        <v>0</v>
      </c>
      <c r="CB413" s="70">
        <v>0</v>
      </c>
      <c r="CC413" s="70">
        <v>0</v>
      </c>
      <c r="CD413" s="70">
        <v>0</v>
      </c>
    </row>
    <row r="414" spans="1:82">
      <c r="A414" s="70" t="s">
        <v>2201</v>
      </c>
      <c r="B414" s="70">
        <v>177</v>
      </c>
      <c r="C414" s="70">
        <v>7</v>
      </c>
      <c r="D414" s="70">
        <v>11</v>
      </c>
      <c r="E414" s="70">
        <v>2010</v>
      </c>
      <c r="F414" s="70" t="s">
        <v>177</v>
      </c>
      <c r="G414" s="70" t="s">
        <v>2194</v>
      </c>
      <c r="H414" s="70" t="s">
        <v>2195</v>
      </c>
      <c r="I414" s="148"/>
      <c r="J414" s="71">
        <v>14.117816937579221</v>
      </c>
      <c r="K414" s="71">
        <v>1.186552339668757</v>
      </c>
      <c r="L414" s="71">
        <v>9.6942734610403107</v>
      </c>
      <c r="M414" s="71">
        <v>14.079971878432749</v>
      </c>
      <c r="N414" s="71">
        <v>22.87079658636226</v>
      </c>
      <c r="O414" s="71">
        <v>17.846964044735351</v>
      </c>
      <c r="P414" s="71">
        <v>18.308906510397001</v>
      </c>
      <c r="Q414" s="71">
        <v>0.95231233794486103</v>
      </c>
      <c r="R414" s="71">
        <v>0</v>
      </c>
      <c r="S414" s="71">
        <v>1.2337756953069661</v>
      </c>
      <c r="T414" s="72"/>
      <c r="U414" s="71">
        <v>2105550</v>
      </c>
      <c r="V414" s="71">
        <v>554</v>
      </c>
      <c r="W414" s="71">
        <v>190</v>
      </c>
      <c r="X414" s="71">
        <v>2996</v>
      </c>
      <c r="Y414" s="71">
        <v>4715</v>
      </c>
      <c r="Z414" s="71">
        <v>9064</v>
      </c>
      <c r="AA414" s="71">
        <v>3593</v>
      </c>
      <c r="AB414" s="71">
        <v>15653</v>
      </c>
      <c r="AC414" s="71">
        <v>0</v>
      </c>
      <c r="AD414" s="71">
        <v>1.2337756953069661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12.396000000000001</v>
      </c>
      <c r="BK414" s="71">
        <v>0</v>
      </c>
      <c r="BL414" s="71">
        <v>0</v>
      </c>
      <c r="BM414" s="71">
        <v>0</v>
      </c>
      <c r="BN414" s="72"/>
      <c r="BO414" s="71">
        <v>0</v>
      </c>
      <c r="BP414" s="71">
        <v>0</v>
      </c>
      <c r="BQ414" s="71">
        <v>2</v>
      </c>
      <c r="BR414" s="71">
        <v>0</v>
      </c>
      <c r="BS414" s="71">
        <v>0</v>
      </c>
      <c r="BT414" s="71">
        <v>0</v>
      </c>
      <c r="BU414"/>
      <c r="BV414" s="70">
        <v>12.396000000000001</v>
      </c>
      <c r="BW414" s="70">
        <v>0</v>
      </c>
      <c r="BX414" s="70">
        <v>0</v>
      </c>
      <c r="BY414" s="70">
        <v>0</v>
      </c>
      <c r="BZ414" s="70">
        <v>0</v>
      </c>
      <c r="CA414" s="70">
        <v>0</v>
      </c>
      <c r="CB414" s="70">
        <v>0</v>
      </c>
      <c r="CC414" s="70">
        <v>0</v>
      </c>
      <c r="CD414" s="70">
        <v>0</v>
      </c>
    </row>
    <row r="415" spans="1:82">
      <c r="A415" s="70" t="s">
        <v>2202</v>
      </c>
      <c r="B415" s="70">
        <v>178</v>
      </c>
      <c r="C415" s="70">
        <v>8</v>
      </c>
      <c r="D415" s="70">
        <v>11</v>
      </c>
      <c r="E415" s="70">
        <v>2011</v>
      </c>
      <c r="F415" s="70" t="s">
        <v>178</v>
      </c>
      <c r="G415" s="70" t="s">
        <v>2194</v>
      </c>
      <c r="H415" s="70" t="s">
        <v>2195</v>
      </c>
      <c r="I415" s="148"/>
      <c r="J415" s="71">
        <v>12.16872905288704</v>
      </c>
      <c r="K415" s="71">
        <v>1.5242855588095281</v>
      </c>
      <c r="L415" s="71">
        <v>7.660559559124585</v>
      </c>
      <c r="M415" s="71">
        <v>15.86328413092656</v>
      </c>
      <c r="N415" s="71">
        <v>26.460058092309929</v>
      </c>
      <c r="O415" s="71">
        <v>17.606236178125137</v>
      </c>
      <c r="P415" s="71">
        <v>17.581870343800396</v>
      </c>
      <c r="Q415" s="71">
        <v>1.08283175503024</v>
      </c>
      <c r="R415" s="71">
        <v>0</v>
      </c>
      <c r="S415" s="71">
        <v>1.4378977253650009</v>
      </c>
      <c r="T415" s="72"/>
      <c r="U415" s="71">
        <v>1674816</v>
      </c>
      <c r="V415" s="71">
        <v>554</v>
      </c>
      <c r="W415" s="71">
        <v>190</v>
      </c>
      <c r="X415" s="71">
        <v>2996</v>
      </c>
      <c r="Y415" s="71">
        <v>4713</v>
      </c>
      <c r="Z415" s="71">
        <v>9136</v>
      </c>
      <c r="AA415" s="71">
        <v>3553</v>
      </c>
      <c r="AB415" s="71">
        <v>15430</v>
      </c>
      <c r="AC415" s="71">
        <v>0</v>
      </c>
      <c r="AD415" s="71">
        <v>1.4378977253650009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10.512</v>
      </c>
      <c r="BK415" s="71">
        <v>0</v>
      </c>
      <c r="BL415" s="71">
        <v>0</v>
      </c>
      <c r="BM415" s="71">
        <v>0</v>
      </c>
      <c r="BN415" s="72"/>
      <c r="BO415" s="71">
        <v>0</v>
      </c>
      <c r="BP415" s="71">
        <v>0</v>
      </c>
      <c r="BQ415" s="71">
        <v>2</v>
      </c>
      <c r="BR415" s="71">
        <v>0</v>
      </c>
      <c r="BS415" s="71">
        <v>0</v>
      </c>
      <c r="BT415" s="71">
        <v>0</v>
      </c>
      <c r="BU415"/>
      <c r="BV415" s="70">
        <v>10.512</v>
      </c>
      <c r="BW415" s="70">
        <v>0</v>
      </c>
      <c r="BX415" s="70">
        <v>0</v>
      </c>
      <c r="BY415" s="70">
        <v>0</v>
      </c>
      <c r="BZ415" s="70">
        <v>0</v>
      </c>
      <c r="CA415" s="70">
        <v>0</v>
      </c>
      <c r="CB415" s="70">
        <v>0</v>
      </c>
      <c r="CC415" s="70">
        <v>0</v>
      </c>
      <c r="CD415" s="70">
        <v>0</v>
      </c>
    </row>
    <row r="416" spans="1:82">
      <c r="A416" s="70" t="s">
        <v>2203</v>
      </c>
      <c r="B416" s="70">
        <v>179</v>
      </c>
      <c r="C416" s="70">
        <v>9</v>
      </c>
      <c r="D416" s="70">
        <v>11</v>
      </c>
      <c r="E416" s="70">
        <v>2012</v>
      </c>
      <c r="F416" s="70" t="s">
        <v>179</v>
      </c>
      <c r="G416" s="70" t="s">
        <v>2194</v>
      </c>
      <c r="H416" s="70" t="s">
        <v>2195</v>
      </c>
      <c r="I416" s="148"/>
      <c r="J416" s="71">
        <v>16.294884562795541</v>
      </c>
      <c r="K416" s="71">
        <v>1.4307196854571871</v>
      </c>
      <c r="L416" s="71">
        <v>7.545323684385691</v>
      </c>
      <c r="M416" s="71">
        <v>15.80496580453852</v>
      </c>
      <c r="N416" s="71">
        <v>26.547923515642971</v>
      </c>
      <c r="O416" s="71">
        <v>17.662710190268033</v>
      </c>
      <c r="P416" s="71">
        <v>17.597300066455755</v>
      </c>
      <c r="Q416" s="71">
        <v>1.1670966319440099</v>
      </c>
      <c r="R416" s="71">
        <v>0</v>
      </c>
      <c r="S416" s="71">
        <v>1.4791946461439101</v>
      </c>
      <c r="T416" s="72"/>
      <c r="U416" s="71">
        <v>1977542</v>
      </c>
      <c r="V416" s="71">
        <v>554</v>
      </c>
      <c r="W416" s="71">
        <v>190</v>
      </c>
      <c r="X416" s="71">
        <v>2996</v>
      </c>
      <c r="Y416" s="71">
        <v>4743</v>
      </c>
      <c r="Z416" s="71">
        <v>9238</v>
      </c>
      <c r="AA416" s="71">
        <v>3536</v>
      </c>
      <c r="AB416" s="71">
        <v>15307</v>
      </c>
      <c r="AC416" s="71">
        <v>0</v>
      </c>
      <c r="AD416" s="71">
        <v>1.4791946461439101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12.055</v>
      </c>
      <c r="BK416" s="71">
        <v>0</v>
      </c>
      <c r="BL416" s="71">
        <v>0</v>
      </c>
      <c r="BM416" s="71">
        <v>0</v>
      </c>
      <c r="BN416" s="72"/>
      <c r="BO416" s="71">
        <v>0</v>
      </c>
      <c r="BP416" s="71">
        <v>0</v>
      </c>
      <c r="BQ416" s="71">
        <v>2</v>
      </c>
      <c r="BR416" s="71">
        <v>0</v>
      </c>
      <c r="BS416" s="71">
        <v>0</v>
      </c>
      <c r="BT416" s="71">
        <v>0</v>
      </c>
      <c r="BU416"/>
      <c r="BV416" s="70">
        <v>12.055</v>
      </c>
      <c r="BW416" s="70">
        <v>0</v>
      </c>
      <c r="BX416" s="70">
        <v>0</v>
      </c>
      <c r="BY416" s="70">
        <v>0</v>
      </c>
      <c r="BZ416" s="70">
        <v>0</v>
      </c>
      <c r="CA416" s="70">
        <v>0</v>
      </c>
      <c r="CB416" s="70">
        <v>0</v>
      </c>
      <c r="CC416" s="70">
        <v>0</v>
      </c>
      <c r="CD416" s="70">
        <v>0</v>
      </c>
    </row>
    <row r="417" spans="1:82">
      <c r="A417" s="70" t="s">
        <v>2204</v>
      </c>
      <c r="B417" s="70">
        <v>180</v>
      </c>
      <c r="C417" s="70">
        <v>10</v>
      </c>
      <c r="D417" s="70">
        <v>11</v>
      </c>
      <c r="E417" s="70">
        <v>2013</v>
      </c>
      <c r="F417" s="70" t="s">
        <v>180</v>
      </c>
      <c r="G417" s="70" t="s">
        <v>2194</v>
      </c>
      <c r="H417" s="70" t="s">
        <v>2195</v>
      </c>
      <c r="I417" s="148"/>
      <c r="J417" s="71">
        <v>17.14808973136136</v>
      </c>
      <c r="K417" s="71">
        <v>1.234079049336732</v>
      </c>
      <c r="L417" s="71">
        <v>6.8927486019679272</v>
      </c>
      <c r="M417" s="71">
        <v>15.16095401790203</v>
      </c>
      <c r="N417" s="71">
        <v>27.972066853888371</v>
      </c>
      <c r="O417" s="71">
        <v>16.960884855281076</v>
      </c>
      <c r="P417" s="71">
        <v>17.368880349448247</v>
      </c>
      <c r="Q417" s="71">
        <v>1.1712304469955399</v>
      </c>
      <c r="R417" s="71">
        <v>0</v>
      </c>
      <c r="S417" s="71">
        <v>1.1776980022022461</v>
      </c>
      <c r="T417" s="72"/>
      <c r="U417" s="71">
        <v>2040706</v>
      </c>
      <c r="V417" s="71">
        <v>554</v>
      </c>
      <c r="W417" s="71">
        <v>190</v>
      </c>
      <c r="X417" s="71">
        <v>2996</v>
      </c>
      <c r="Y417" s="71">
        <v>4744</v>
      </c>
      <c r="Z417" s="71">
        <v>9267</v>
      </c>
      <c r="AA417" s="71">
        <v>3477</v>
      </c>
      <c r="AB417" s="71">
        <v>15141</v>
      </c>
      <c r="AC417" s="71">
        <v>0</v>
      </c>
      <c r="AD417" s="71">
        <v>1.1776980022022461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9.7189999999999994</v>
      </c>
      <c r="BK417" s="71">
        <v>0</v>
      </c>
      <c r="BL417" s="71">
        <v>0</v>
      </c>
      <c r="BM417" s="71">
        <v>0</v>
      </c>
      <c r="BN417" s="72"/>
      <c r="BO417" s="71">
        <v>0</v>
      </c>
      <c r="BP417" s="71">
        <v>0</v>
      </c>
      <c r="BQ417" s="71">
        <v>1</v>
      </c>
      <c r="BR417" s="71">
        <v>0</v>
      </c>
      <c r="BS417" s="71">
        <v>0</v>
      </c>
      <c r="BT417" s="71">
        <v>0</v>
      </c>
      <c r="BU417"/>
      <c r="BV417" s="70">
        <v>9.7189999999999994</v>
      </c>
      <c r="BW417" s="70">
        <v>0</v>
      </c>
      <c r="BX417" s="70">
        <v>0</v>
      </c>
      <c r="BY417" s="70">
        <v>0</v>
      </c>
      <c r="BZ417" s="70">
        <v>0</v>
      </c>
      <c r="CA417" s="70">
        <v>0</v>
      </c>
      <c r="CB417" s="70">
        <v>0</v>
      </c>
      <c r="CC417" s="70">
        <v>0</v>
      </c>
      <c r="CD417" s="70">
        <v>0</v>
      </c>
    </row>
    <row r="418" spans="1:82">
      <c r="A418" s="70" t="s">
        <v>2205</v>
      </c>
      <c r="B418" s="70">
        <v>181</v>
      </c>
      <c r="C418" s="70">
        <v>11</v>
      </c>
      <c r="D418" s="70">
        <v>11</v>
      </c>
      <c r="E418" s="70">
        <v>2014</v>
      </c>
      <c r="F418" s="70" t="s">
        <v>181</v>
      </c>
      <c r="G418" s="70" t="s">
        <v>2194</v>
      </c>
      <c r="H418" s="70" t="s">
        <v>2195</v>
      </c>
      <c r="I418" s="148"/>
      <c r="J418" s="71">
        <v>14.06324341812107</v>
      </c>
      <c r="K418" s="71">
        <v>1.2482456941074651</v>
      </c>
      <c r="L418" s="71">
        <v>5.1887820731480527</v>
      </c>
      <c r="M418" s="71">
        <v>14.88109024371048</v>
      </c>
      <c r="N418" s="71">
        <v>24.338280100912861</v>
      </c>
      <c r="O418" s="71">
        <v>16.037764825402864</v>
      </c>
      <c r="P418" s="71">
        <v>17.288435948779462</v>
      </c>
      <c r="Q418" s="71">
        <v>1.10420667189482</v>
      </c>
      <c r="R418" s="71">
        <v>0</v>
      </c>
      <c r="S418" s="71">
        <v>1.1744745705350079</v>
      </c>
      <c r="T418" s="72"/>
      <c r="U418" s="71">
        <v>2003881</v>
      </c>
      <c r="V418" s="71">
        <v>512</v>
      </c>
      <c r="W418" s="71">
        <v>118</v>
      </c>
      <c r="X418" s="71">
        <v>2923</v>
      </c>
      <c r="Y418" s="71">
        <v>4729</v>
      </c>
      <c r="Z418" s="71">
        <v>9229</v>
      </c>
      <c r="AA418" s="71">
        <v>3443</v>
      </c>
      <c r="AB418" s="71">
        <v>14878</v>
      </c>
      <c r="AC418" s="71">
        <v>0</v>
      </c>
      <c r="AD418" s="71">
        <v>1.1744745705350079</v>
      </c>
      <c r="AE418" s="72"/>
      <c r="AF418" s="71"/>
      <c r="AG418" s="71"/>
      <c r="AH418" s="71"/>
      <c r="AI418" s="71"/>
      <c r="AJ418" s="71"/>
      <c r="AK418" s="71"/>
      <c r="AL418" s="71"/>
      <c r="AM418" s="71"/>
      <c r="AN418" s="71"/>
      <c r="AO418" s="71"/>
      <c r="AP418" s="71"/>
      <c r="AQ418" s="72"/>
      <c r="AR418" s="71">
        <v>159</v>
      </c>
      <c r="AS418" s="71">
        <v>15</v>
      </c>
      <c r="AT418" s="71">
        <v>0</v>
      </c>
      <c r="AU418" s="71">
        <v>0</v>
      </c>
      <c r="AV418" s="71">
        <v>0</v>
      </c>
      <c r="AW418" s="71">
        <v>0</v>
      </c>
      <c r="AX418" s="71"/>
      <c r="AY418" s="72"/>
      <c r="AZ418" s="71">
        <v>665</v>
      </c>
      <c r="BA418" s="71">
        <v>483.2</v>
      </c>
      <c r="BB418" s="71">
        <v>0</v>
      </c>
      <c r="BC418" s="71">
        <v>0</v>
      </c>
      <c r="BD418" s="71">
        <v>0</v>
      </c>
      <c r="BE418" s="71">
        <v>0</v>
      </c>
      <c r="BF418" s="71"/>
      <c r="BG418" s="72"/>
      <c r="BH418" s="71">
        <v>0</v>
      </c>
      <c r="BI418" s="71">
        <v>0</v>
      </c>
      <c r="BJ418" s="71">
        <v>13.894</v>
      </c>
      <c r="BK418" s="71">
        <v>0</v>
      </c>
      <c r="BL418" s="71">
        <v>0</v>
      </c>
      <c r="BM418" s="71">
        <v>0</v>
      </c>
      <c r="BN418" s="72"/>
      <c r="BO418" s="71">
        <v>0</v>
      </c>
      <c r="BP418" s="71">
        <v>0</v>
      </c>
      <c r="BQ418" s="71">
        <v>2</v>
      </c>
      <c r="BR418" s="71">
        <v>0</v>
      </c>
      <c r="BS418" s="71">
        <v>0</v>
      </c>
      <c r="BT418" s="71">
        <v>0</v>
      </c>
      <c r="BU418"/>
      <c r="BV418" s="70">
        <v>13.894</v>
      </c>
      <c r="BW418" s="70">
        <v>0</v>
      </c>
      <c r="BX418" s="70">
        <v>0</v>
      </c>
      <c r="BY418" s="70">
        <v>0</v>
      </c>
      <c r="BZ418" s="70">
        <v>0</v>
      </c>
      <c r="CA418" s="70">
        <v>0</v>
      </c>
      <c r="CB418" s="70">
        <v>0</v>
      </c>
      <c r="CC418" s="70">
        <v>0</v>
      </c>
      <c r="CD418" s="70">
        <v>0</v>
      </c>
    </row>
    <row r="419" spans="1:82">
      <c r="A419" s="70" t="s">
        <v>2206</v>
      </c>
      <c r="B419" s="70">
        <v>182</v>
      </c>
      <c r="C419" s="70">
        <v>12</v>
      </c>
      <c r="D419" s="70">
        <v>11</v>
      </c>
      <c r="E419" s="70">
        <v>2015</v>
      </c>
      <c r="F419" s="70" t="s">
        <v>182</v>
      </c>
      <c r="G419" s="70" t="s">
        <v>2194</v>
      </c>
      <c r="H419" s="70" t="s">
        <v>2195</v>
      </c>
      <c r="I419" s="148"/>
      <c r="J419" s="71">
        <v>17.327411913327548</v>
      </c>
      <c r="K419" s="71">
        <v>1.263748741759064</v>
      </c>
      <c r="L419" s="71">
        <v>5.2766620541926574</v>
      </c>
      <c r="M419" s="71">
        <v>15.22886789775318</v>
      </c>
      <c r="N419" s="71">
        <v>21.886857813876119</v>
      </c>
      <c r="O419" s="71">
        <v>15.965786041336122</v>
      </c>
      <c r="P419" s="71">
        <v>17.080981790561609</v>
      </c>
      <c r="Q419" s="71">
        <v>1.06561715941878</v>
      </c>
      <c r="R419" s="71">
        <v>0</v>
      </c>
      <c r="S419" s="71">
        <v>1.4295153482496381</v>
      </c>
      <c r="T419" s="72"/>
      <c r="U419" s="71">
        <v>2426632</v>
      </c>
      <c r="V419" s="71">
        <v>512</v>
      </c>
      <c r="W419" s="71">
        <v>118</v>
      </c>
      <c r="X419" s="71">
        <v>2923</v>
      </c>
      <c r="Y419" s="71">
        <v>4734</v>
      </c>
      <c r="Z419" s="71">
        <v>9276</v>
      </c>
      <c r="AA419" s="71">
        <v>3399</v>
      </c>
      <c r="AB419" s="71">
        <v>14667</v>
      </c>
      <c r="AC419" s="71">
        <v>0</v>
      </c>
      <c r="AD419" s="71">
        <v>1.4295153482496381</v>
      </c>
      <c r="AE419" s="72"/>
      <c r="AF419" s="71">
        <v>24153555.883382458</v>
      </c>
      <c r="AG419" s="71">
        <v>911992.46041696076</v>
      </c>
      <c r="AH419" s="71">
        <v>1042928.1521452121</v>
      </c>
      <c r="AI419" s="71">
        <v>19592157.726893041</v>
      </c>
      <c r="AJ419" s="71">
        <v>26559430.797726419</v>
      </c>
      <c r="AK419" s="71">
        <v>0</v>
      </c>
      <c r="AL419" s="71">
        <v>0</v>
      </c>
      <c r="AM419" s="71">
        <v>2010050.824249028</v>
      </c>
      <c r="AN419" s="71">
        <v>0</v>
      </c>
      <c r="AO419" s="71">
        <v>0</v>
      </c>
      <c r="AP419" s="71">
        <v>74270115.844813123</v>
      </c>
      <c r="AQ419" s="72"/>
      <c r="AR419" s="71">
        <v>172</v>
      </c>
      <c r="AS419" s="71">
        <v>24</v>
      </c>
      <c r="AT419" s="71">
        <v>0</v>
      </c>
      <c r="AU419" s="71">
        <v>0</v>
      </c>
      <c r="AV419" s="71">
        <v>0</v>
      </c>
      <c r="AW419" s="71">
        <v>0</v>
      </c>
      <c r="AX419" s="71"/>
      <c r="AY419" s="72"/>
      <c r="AZ419" s="71">
        <v>738.3</v>
      </c>
      <c r="BA419" s="71">
        <v>798.7</v>
      </c>
      <c r="BB419" s="71">
        <v>0</v>
      </c>
      <c r="BC419" s="71">
        <v>0</v>
      </c>
      <c r="BD419" s="71">
        <v>0</v>
      </c>
      <c r="BE419" s="71">
        <v>0</v>
      </c>
      <c r="BF419" s="71"/>
      <c r="BG419" s="72"/>
      <c r="BH419" s="71">
        <v>0</v>
      </c>
      <c r="BI419" s="71">
        <v>0</v>
      </c>
      <c r="BJ419" s="71">
        <v>13.457000000000001</v>
      </c>
      <c r="BK419" s="71">
        <v>0</v>
      </c>
      <c r="BL419" s="71">
        <v>0</v>
      </c>
      <c r="BM419" s="71">
        <v>0</v>
      </c>
      <c r="BN419" s="72"/>
      <c r="BO419" s="71">
        <v>0</v>
      </c>
      <c r="BP419" s="71">
        <v>0</v>
      </c>
      <c r="BQ419" s="71">
        <v>2</v>
      </c>
      <c r="BR419" s="71">
        <v>0</v>
      </c>
      <c r="BS419" s="71">
        <v>0</v>
      </c>
      <c r="BT419" s="71">
        <v>0</v>
      </c>
      <c r="BU419"/>
      <c r="BV419" s="70">
        <v>13.457000000000001</v>
      </c>
      <c r="BW419" s="70">
        <v>0</v>
      </c>
      <c r="BX419" s="70">
        <v>0</v>
      </c>
      <c r="BY419" s="70">
        <v>0</v>
      </c>
      <c r="BZ419" s="70">
        <v>0</v>
      </c>
      <c r="CA419" s="70">
        <v>0</v>
      </c>
      <c r="CB419" s="70">
        <v>0</v>
      </c>
      <c r="CC419" s="70">
        <v>0</v>
      </c>
      <c r="CD419" s="70">
        <v>0</v>
      </c>
    </row>
    <row r="420" spans="1:82">
      <c r="A420" s="70" t="s">
        <v>2207</v>
      </c>
      <c r="B420" s="70">
        <v>183</v>
      </c>
      <c r="C420" s="70">
        <v>13</v>
      </c>
      <c r="D420" s="70">
        <v>11</v>
      </c>
      <c r="E420" s="70">
        <v>2016</v>
      </c>
      <c r="F420" s="70" t="s">
        <v>155</v>
      </c>
      <c r="G420" s="70" t="s">
        <v>2194</v>
      </c>
      <c r="H420" s="70" t="s">
        <v>2195</v>
      </c>
      <c r="I420" s="148"/>
      <c r="J420" s="71">
        <v>16.172825142179097</v>
      </c>
      <c r="K420" s="71">
        <v>1.2620539112196429</v>
      </c>
      <c r="L420" s="71">
        <v>6.1603482769364941</v>
      </c>
      <c r="M420" s="71">
        <v>12.96561241438471</v>
      </c>
      <c r="N420" s="71">
        <v>21.675808180422379</v>
      </c>
      <c r="O420" s="71">
        <v>15.737899985549014</v>
      </c>
      <c r="P420" s="71">
        <v>16.796601726047903</v>
      </c>
      <c r="Q420" s="71">
        <v>1.0136402316940933</v>
      </c>
      <c r="R420" s="71">
        <v>0</v>
      </c>
      <c r="S420" s="71">
        <v>1.4416273671533577</v>
      </c>
      <c r="T420" s="72"/>
      <c r="U420" s="71">
        <v>2406671</v>
      </c>
      <c r="V420" s="71">
        <v>512</v>
      </c>
      <c r="W420" s="71">
        <v>118</v>
      </c>
      <c r="X420" s="71">
        <v>2923</v>
      </c>
      <c r="Y420" s="71">
        <v>4713</v>
      </c>
      <c r="Z420" s="71">
        <v>9256</v>
      </c>
      <c r="AA420" s="71">
        <v>3457</v>
      </c>
      <c r="AB420" s="71">
        <v>14351</v>
      </c>
      <c r="AC420" s="71">
        <v>0</v>
      </c>
      <c r="AD420" s="71">
        <v>1.4416273671533579</v>
      </c>
      <c r="AE420" s="72"/>
      <c r="AF420" s="71">
        <v>22540642.876808479</v>
      </c>
      <c r="AG420" s="71">
        <v>883176.35113684845</v>
      </c>
      <c r="AH420" s="71">
        <v>927146.92070880625</v>
      </c>
      <c r="AI420" s="71">
        <v>18169606.800006431</v>
      </c>
      <c r="AJ420" s="71">
        <v>23342153.774995729</v>
      </c>
      <c r="AK420" s="71">
        <v>0</v>
      </c>
      <c r="AL420" s="71">
        <v>0</v>
      </c>
      <c r="AM420" s="71">
        <v>1968272.317203756</v>
      </c>
      <c r="AN420" s="71">
        <v>0</v>
      </c>
      <c r="AO420" s="71">
        <v>0</v>
      </c>
      <c r="AP420" s="71">
        <v>67830999.040860057</v>
      </c>
      <c r="AQ420" s="72"/>
      <c r="AR420" s="71">
        <v>189</v>
      </c>
      <c r="AS420" s="71">
        <v>26</v>
      </c>
      <c r="AT420" s="71">
        <v>0</v>
      </c>
      <c r="AU420" s="71">
        <v>0</v>
      </c>
      <c r="AV420" s="71">
        <v>0</v>
      </c>
      <c r="AW420" s="71">
        <v>0</v>
      </c>
      <c r="AX420" s="71"/>
      <c r="AY420" s="72"/>
      <c r="AZ420" s="71">
        <v>848.6</v>
      </c>
      <c r="BA420" s="71">
        <v>859.6</v>
      </c>
      <c r="BB420" s="71">
        <v>0</v>
      </c>
      <c r="BC420" s="71">
        <v>0</v>
      </c>
      <c r="BD420" s="71">
        <v>0</v>
      </c>
      <c r="BE420" s="71">
        <v>0</v>
      </c>
      <c r="BF420" s="71"/>
      <c r="BG420" s="72"/>
      <c r="BH420" s="71">
        <v>0</v>
      </c>
      <c r="BI420" s="71">
        <v>0</v>
      </c>
      <c r="BJ420" s="71">
        <v>12.897</v>
      </c>
      <c r="BK420" s="71">
        <v>0</v>
      </c>
      <c r="BL420" s="71">
        <v>0</v>
      </c>
      <c r="BM420" s="71">
        <v>0</v>
      </c>
      <c r="BN420" s="72"/>
      <c r="BO420" s="71">
        <v>0</v>
      </c>
      <c r="BP420" s="71">
        <v>0</v>
      </c>
      <c r="BQ420" s="71">
        <v>2</v>
      </c>
      <c r="BR420" s="71">
        <v>0</v>
      </c>
      <c r="BS420" s="71">
        <v>0</v>
      </c>
      <c r="BT420" s="71">
        <v>0</v>
      </c>
      <c r="BU420"/>
      <c r="BV420" s="70">
        <v>12.897</v>
      </c>
      <c r="BW420" s="70">
        <v>0</v>
      </c>
      <c r="BX420" s="70">
        <v>0</v>
      </c>
      <c r="BY420" s="70">
        <v>0</v>
      </c>
      <c r="BZ420" s="70">
        <v>0</v>
      </c>
      <c r="CA420" s="70">
        <v>0</v>
      </c>
      <c r="CB420" s="70">
        <v>0</v>
      </c>
      <c r="CC420" s="70">
        <v>0</v>
      </c>
      <c r="CD420" s="70">
        <v>0</v>
      </c>
    </row>
    <row r="421" spans="1:82">
      <c r="A421" s="70" t="s">
        <v>2208</v>
      </c>
      <c r="B421" s="70">
        <v>184</v>
      </c>
      <c r="C421" s="70">
        <v>14</v>
      </c>
      <c r="D421" s="70">
        <v>11</v>
      </c>
      <c r="E421" s="70">
        <v>2017</v>
      </c>
      <c r="F421" s="70" t="s">
        <v>156</v>
      </c>
      <c r="G421" s="70" t="s">
        <v>2194</v>
      </c>
      <c r="H421" s="70" t="s">
        <v>2195</v>
      </c>
      <c r="I421" s="148"/>
      <c r="J421" s="71">
        <v>14.603423355881848</v>
      </c>
      <c r="K421" s="71">
        <v>1.212926427579927</v>
      </c>
      <c r="L421" s="71">
        <v>5.4713978010042945</v>
      </c>
      <c r="M421" s="71">
        <v>11.19692694974125</v>
      </c>
      <c r="N421" s="71">
        <v>22.959317158479372</v>
      </c>
      <c r="O421" s="71">
        <v>15.469387128225419</v>
      </c>
      <c r="P421" s="71">
        <v>16.371556970033819</v>
      </c>
      <c r="Q421" s="71">
        <v>0.96040487115407702</v>
      </c>
      <c r="R421" s="71">
        <v>0</v>
      </c>
      <c r="S421" s="71">
        <v>1.8547637783052544</v>
      </c>
      <c r="T421" s="72"/>
      <c r="U421" s="71">
        <v>2506047</v>
      </c>
      <c r="V421" s="71">
        <v>512</v>
      </c>
      <c r="W421" s="71">
        <v>118</v>
      </c>
      <c r="X421" s="71">
        <v>2923</v>
      </c>
      <c r="Y421" s="71">
        <v>4716</v>
      </c>
      <c r="Z421" s="71">
        <v>9249</v>
      </c>
      <c r="AA421" s="71">
        <v>3391</v>
      </c>
      <c r="AB421" s="71">
        <v>14061</v>
      </c>
      <c r="AC421" s="71">
        <v>0</v>
      </c>
      <c r="AD421" s="71">
        <v>1.854763778305254</v>
      </c>
      <c r="AE421" s="72"/>
      <c r="AF421" s="71">
        <v>21044474.20417612</v>
      </c>
      <c r="AG421" s="71">
        <v>865455.10702121002</v>
      </c>
      <c r="AH421" s="71">
        <v>1104892.4667366419</v>
      </c>
      <c r="AI421" s="71">
        <v>16431080.319326749</v>
      </c>
      <c r="AJ421" s="71">
        <v>26631684.973613542</v>
      </c>
      <c r="AK421" s="71">
        <v>0</v>
      </c>
      <c r="AL421" s="71">
        <v>0</v>
      </c>
      <c r="AM421" s="71">
        <v>1931515.730268708</v>
      </c>
      <c r="AN421" s="71">
        <v>0</v>
      </c>
      <c r="AO421" s="71">
        <v>0</v>
      </c>
      <c r="AP421" s="71">
        <v>68009102.801142961</v>
      </c>
      <c r="AQ421" s="72"/>
      <c r="AR421" s="71">
        <v>195</v>
      </c>
      <c r="AS421" s="71">
        <v>27</v>
      </c>
      <c r="AT421" s="71">
        <v>0</v>
      </c>
      <c r="AU421" s="71">
        <v>0</v>
      </c>
      <c r="AV421" s="71">
        <v>0</v>
      </c>
      <c r="AW421" s="71">
        <v>0</v>
      </c>
      <c r="AX421" s="71"/>
      <c r="AY421" s="72"/>
      <c r="AZ421" s="71">
        <v>885.8</v>
      </c>
      <c r="BA421" s="71">
        <v>909.09999999999991</v>
      </c>
      <c r="BB421" s="71">
        <v>0</v>
      </c>
      <c r="BC421" s="71">
        <v>0</v>
      </c>
      <c r="BD421" s="71">
        <v>0</v>
      </c>
      <c r="BE421" s="71">
        <v>0</v>
      </c>
      <c r="BF421" s="71"/>
      <c r="BG421" s="72"/>
      <c r="BH421" s="71">
        <v>0</v>
      </c>
      <c r="BI421" s="71">
        <v>0</v>
      </c>
      <c r="BJ421" s="71">
        <v>17.584</v>
      </c>
      <c r="BK421" s="71">
        <v>0</v>
      </c>
      <c r="BL421" s="71">
        <v>0</v>
      </c>
      <c r="BM421" s="71">
        <v>0</v>
      </c>
      <c r="BN421" s="72"/>
      <c r="BO421" s="71">
        <v>0</v>
      </c>
      <c r="BP421" s="71">
        <v>0</v>
      </c>
      <c r="BQ421" s="71">
        <v>3</v>
      </c>
      <c r="BR421" s="71">
        <v>0</v>
      </c>
      <c r="BS421" s="71">
        <v>0</v>
      </c>
      <c r="BT421" s="71">
        <v>0</v>
      </c>
      <c r="BU421"/>
      <c r="BV421" s="70">
        <v>17.584</v>
      </c>
      <c r="BW421" s="70">
        <v>0</v>
      </c>
      <c r="BX421" s="70">
        <v>0</v>
      </c>
      <c r="BY421" s="70">
        <v>0</v>
      </c>
      <c r="BZ421" s="70">
        <v>0</v>
      </c>
      <c r="CA421" s="70">
        <v>0</v>
      </c>
      <c r="CB421" s="70">
        <v>0</v>
      </c>
      <c r="CC421" s="70">
        <v>0</v>
      </c>
      <c r="CD421" s="70">
        <v>0</v>
      </c>
    </row>
    <row r="422" spans="1:82">
      <c r="A422" s="70" t="s">
        <v>2209</v>
      </c>
      <c r="B422" s="70">
        <v>185</v>
      </c>
      <c r="C422" s="70">
        <v>15</v>
      </c>
      <c r="D422" s="70">
        <v>11</v>
      </c>
      <c r="E422" s="70">
        <v>2018</v>
      </c>
      <c r="F422" s="70" t="s">
        <v>183</v>
      </c>
      <c r="G422" s="70" t="s">
        <v>2194</v>
      </c>
      <c r="H422" s="70" t="s">
        <v>2195</v>
      </c>
      <c r="I422" s="148"/>
      <c r="J422" s="71">
        <v>14.8918262969372</v>
      </c>
      <c r="K422" s="71">
        <v>1.1516239392368952</v>
      </c>
      <c r="L422" s="71">
        <v>5.0489510440168974</v>
      </c>
      <c r="M422" s="71">
        <v>11.312899045661357</v>
      </c>
      <c r="N422" s="71">
        <v>20.713433570335958</v>
      </c>
      <c r="O422" s="71">
        <v>15.162339870307148</v>
      </c>
      <c r="P422" s="71">
        <v>16.084313591673673</v>
      </c>
      <c r="Q422" s="71">
        <v>0.873768168979426</v>
      </c>
      <c r="R422" s="71">
        <v>0</v>
      </c>
      <c r="S422" s="71">
        <v>1.861679082495213</v>
      </c>
      <c r="T422" s="72"/>
      <c r="U422" s="71">
        <v>2427887</v>
      </c>
      <c r="V422" s="71">
        <v>512</v>
      </c>
      <c r="W422" s="71">
        <v>118</v>
      </c>
      <c r="X422" s="71">
        <v>2923</v>
      </c>
      <c r="Y422" s="71">
        <v>4723</v>
      </c>
      <c r="Z422" s="71">
        <v>9239</v>
      </c>
      <c r="AA422" s="71">
        <v>3365</v>
      </c>
      <c r="AB422" s="71">
        <v>13786</v>
      </c>
      <c r="AC422" s="71">
        <v>0</v>
      </c>
      <c r="AD422" s="71">
        <v>1.861679082495213</v>
      </c>
      <c r="AE422" s="72"/>
      <c r="AF422" s="71">
        <v>21318022.140152201</v>
      </c>
      <c r="AG422" s="71">
        <v>769182.85749313107</v>
      </c>
      <c r="AH422" s="71">
        <v>1048421.225239807</v>
      </c>
      <c r="AI422" s="71">
        <v>16255353.569039229</v>
      </c>
      <c r="AJ422" s="71">
        <v>24733016.06751905</v>
      </c>
      <c r="AK422" s="71">
        <v>0</v>
      </c>
      <c r="AL422" s="71">
        <v>0</v>
      </c>
      <c r="AM422" s="71">
        <v>1897658.2122707909</v>
      </c>
      <c r="AN422" s="71">
        <v>0</v>
      </c>
      <c r="AO422" s="71">
        <v>0</v>
      </c>
      <c r="AP422" s="71">
        <v>66021654.071714215</v>
      </c>
      <c r="AQ422" s="72"/>
      <c r="AR422" s="71">
        <v>208</v>
      </c>
      <c r="AS422" s="71">
        <v>28</v>
      </c>
      <c r="AT422" s="71">
        <v>0</v>
      </c>
      <c r="AU422" s="71">
        <v>0</v>
      </c>
      <c r="AV422" s="71">
        <v>0</v>
      </c>
      <c r="AW422" s="71">
        <v>0</v>
      </c>
      <c r="AX422" s="71"/>
      <c r="AY422" s="72"/>
      <c r="AZ422" s="71">
        <v>961.2</v>
      </c>
      <c r="BA422" s="71">
        <v>924</v>
      </c>
      <c r="BB422" s="71">
        <v>0</v>
      </c>
      <c r="BC422" s="71">
        <v>0</v>
      </c>
      <c r="BD422" s="71">
        <v>0</v>
      </c>
      <c r="BE422" s="71">
        <v>0</v>
      </c>
      <c r="BF422" s="71"/>
      <c r="BG422" s="72"/>
      <c r="BH422" s="71">
        <v>0</v>
      </c>
      <c r="BI422" s="71">
        <v>0</v>
      </c>
      <c r="BJ422" s="71">
        <v>16.556000000000001</v>
      </c>
      <c r="BK422" s="71">
        <v>0</v>
      </c>
      <c r="BL422" s="71">
        <v>0</v>
      </c>
      <c r="BM422" s="71">
        <v>0</v>
      </c>
      <c r="BN422" s="72"/>
      <c r="BO422" s="71">
        <v>0</v>
      </c>
      <c r="BP422" s="71">
        <v>0</v>
      </c>
      <c r="BQ422" s="71">
        <v>3</v>
      </c>
      <c r="BR422" s="71">
        <v>0</v>
      </c>
      <c r="BS422" s="71">
        <v>0</v>
      </c>
      <c r="BT422" s="71">
        <v>0</v>
      </c>
      <c r="BU422"/>
      <c r="BV422" s="70">
        <v>16.556000000000001</v>
      </c>
      <c r="BW422" s="70">
        <v>0</v>
      </c>
      <c r="BX422" s="70">
        <v>0</v>
      </c>
      <c r="BY422" s="70">
        <v>0</v>
      </c>
      <c r="BZ422" s="70">
        <v>0</v>
      </c>
      <c r="CA422" s="70">
        <v>0</v>
      </c>
      <c r="CB422" s="70">
        <v>0</v>
      </c>
      <c r="CC422" s="70">
        <v>0</v>
      </c>
      <c r="CD422" s="70">
        <v>0</v>
      </c>
    </row>
    <row r="423" spans="1:82">
      <c r="A423" s="70" t="s">
        <v>2210</v>
      </c>
      <c r="B423" s="70">
        <v>186</v>
      </c>
      <c r="C423" s="70">
        <v>16</v>
      </c>
      <c r="D423" s="70">
        <v>11</v>
      </c>
      <c r="E423" s="70">
        <v>2019</v>
      </c>
      <c r="F423" s="70" t="s">
        <v>158</v>
      </c>
      <c r="G423" s="70" t="s">
        <v>2194</v>
      </c>
      <c r="H423" s="70" t="s">
        <v>2195</v>
      </c>
      <c r="I423" s="148"/>
      <c r="J423" s="71">
        <v>12.150154502001039</v>
      </c>
      <c r="K423" s="71">
        <v>1.0650424996674255</v>
      </c>
      <c r="L423" s="71">
        <v>5.100157867646832</v>
      </c>
      <c r="M423" s="71">
        <v>11.093596324784757</v>
      </c>
      <c r="N423" s="71">
        <v>19.961275047900973</v>
      </c>
      <c r="O423" s="71">
        <v>14.536782469508152</v>
      </c>
      <c r="P423" s="71">
        <v>15.401352974947752</v>
      </c>
      <c r="Q423" s="71">
        <v>0.83574150328404495</v>
      </c>
      <c r="R423" s="71">
        <v>0</v>
      </c>
      <c r="S423" s="71">
        <v>1.749249084782921</v>
      </c>
      <c r="T423" s="72"/>
      <c r="U423" s="71">
        <v>2267391</v>
      </c>
      <c r="V423" s="71">
        <v>512</v>
      </c>
      <c r="W423" s="71">
        <v>118</v>
      </c>
      <c r="X423" s="71">
        <v>2923</v>
      </c>
      <c r="Y423" s="71">
        <v>4736</v>
      </c>
      <c r="Z423" s="71">
        <v>9101</v>
      </c>
      <c r="AA423" s="71">
        <v>3198</v>
      </c>
      <c r="AB423" s="71">
        <v>13543</v>
      </c>
      <c r="AC423" s="71">
        <v>0</v>
      </c>
      <c r="AD423" s="71">
        <v>1.749249084782921</v>
      </c>
      <c r="AE423" s="72"/>
      <c r="AF423" s="71">
        <v>17532280.432935569</v>
      </c>
      <c r="AG423" s="71">
        <v>744126.03137577605</v>
      </c>
      <c r="AH423" s="71">
        <v>1113964.500417111</v>
      </c>
      <c r="AI423" s="71">
        <v>16434295.610380771</v>
      </c>
      <c r="AJ423" s="71">
        <v>24622790.43519628</v>
      </c>
      <c r="AK423" s="71">
        <v>0</v>
      </c>
      <c r="AL423" s="71">
        <v>0</v>
      </c>
      <c r="AM423" s="71">
        <v>1844454.6483505846</v>
      </c>
      <c r="AN423" s="71">
        <v>0</v>
      </c>
      <c r="AO423" s="71">
        <v>0</v>
      </c>
      <c r="AP423" s="71">
        <v>62291911.65865609</v>
      </c>
      <c r="AQ423" s="72"/>
      <c r="AR423" s="71">
        <v>216</v>
      </c>
      <c r="AS423" s="71">
        <v>29</v>
      </c>
      <c r="AT423" s="71">
        <v>0</v>
      </c>
      <c r="AU423" s="71">
        <v>0</v>
      </c>
      <c r="AV423" s="71">
        <v>0</v>
      </c>
      <c r="AW423" s="71">
        <v>0</v>
      </c>
      <c r="AX423" s="71"/>
      <c r="AY423" s="72"/>
      <c r="AZ423" s="71">
        <v>1000.7</v>
      </c>
      <c r="BA423" s="71">
        <v>967.9</v>
      </c>
      <c r="BB423" s="71">
        <v>0</v>
      </c>
      <c r="BC423" s="71">
        <v>0</v>
      </c>
      <c r="BD423" s="71">
        <v>0</v>
      </c>
      <c r="BE423" s="71">
        <v>0</v>
      </c>
      <c r="BF423" s="71"/>
      <c r="BG423" s="72"/>
      <c r="BH423" s="71">
        <v>0</v>
      </c>
      <c r="BI423" s="71">
        <v>0</v>
      </c>
      <c r="BJ423" s="71">
        <v>13.377000000000001</v>
      </c>
      <c r="BK423" s="71">
        <v>0</v>
      </c>
      <c r="BL423" s="71">
        <v>0</v>
      </c>
      <c r="BM423" s="71">
        <v>0</v>
      </c>
      <c r="BN423" s="72"/>
      <c r="BO423" s="71">
        <v>0</v>
      </c>
      <c r="BP423" s="71">
        <v>0</v>
      </c>
      <c r="BQ423" s="71">
        <v>2</v>
      </c>
      <c r="BR423" s="71">
        <v>0</v>
      </c>
      <c r="BS423" s="71">
        <v>0</v>
      </c>
      <c r="BT423" s="71">
        <v>0</v>
      </c>
      <c r="BU423"/>
      <c r="BV423" s="70">
        <v>13.377000000000001</v>
      </c>
      <c r="BW423" s="70">
        <v>0</v>
      </c>
      <c r="BX423" s="70">
        <v>0</v>
      </c>
      <c r="BY423" s="70">
        <v>0</v>
      </c>
      <c r="BZ423" s="70">
        <v>0</v>
      </c>
      <c r="CA423" s="70">
        <v>0</v>
      </c>
      <c r="CB423" s="70">
        <v>0</v>
      </c>
      <c r="CC423" s="70">
        <v>0</v>
      </c>
      <c r="CD423" s="70">
        <v>0</v>
      </c>
    </row>
    <row r="424" spans="1:82">
      <c r="A424" s="70" t="s">
        <v>2211</v>
      </c>
      <c r="B424" s="70">
        <v>187</v>
      </c>
      <c r="C424" s="70">
        <v>17</v>
      </c>
      <c r="D424" s="70">
        <v>11</v>
      </c>
      <c r="E424" s="70">
        <v>2020</v>
      </c>
      <c r="F424" s="70" t="s">
        <v>159</v>
      </c>
      <c r="G424" s="70" t="s">
        <v>2194</v>
      </c>
      <c r="H424" s="70" t="s">
        <v>2195</v>
      </c>
      <c r="I424" s="148"/>
      <c r="J424" s="71">
        <v>11.76080347686878</v>
      </c>
      <c r="K424" s="71">
        <v>1.1199839039312678</v>
      </c>
      <c r="L424" s="71">
        <v>3.762190091328792</v>
      </c>
      <c r="M424" s="71">
        <v>10.535960002705837</v>
      </c>
      <c r="N424" s="71">
        <v>18.585109388376946</v>
      </c>
      <c r="O424" s="71">
        <v>12.62991948032869</v>
      </c>
      <c r="P424" s="71">
        <v>14.444699078660502</v>
      </c>
      <c r="Q424" s="71">
        <v>0.78158334937608198</v>
      </c>
      <c r="R424" s="71">
        <v>0</v>
      </c>
      <c r="S424" s="71">
        <v>1.6603506725097379</v>
      </c>
      <c r="T424" s="72"/>
      <c r="U424" s="71">
        <v>2267776</v>
      </c>
      <c r="V424" s="71">
        <v>476</v>
      </c>
      <c r="W424" s="71">
        <v>110</v>
      </c>
      <c r="X424" s="71">
        <v>2824</v>
      </c>
      <c r="Y424" s="71">
        <v>4740</v>
      </c>
      <c r="Z424" s="71">
        <v>9025</v>
      </c>
      <c r="AA424" s="71">
        <v>3188</v>
      </c>
      <c r="AB424" s="71">
        <v>13256</v>
      </c>
      <c r="AC424" s="71">
        <v>0</v>
      </c>
      <c r="AD424" s="71">
        <v>1.6603506725097379</v>
      </c>
      <c r="AE424" s="72"/>
      <c r="AF424" s="71">
        <v>18380629.035297379</v>
      </c>
      <c r="AG424" s="71">
        <v>758894.98001200485</v>
      </c>
      <c r="AH424" s="71">
        <v>930603.49590766674</v>
      </c>
      <c r="AI424" s="71">
        <v>16600153.832072657</v>
      </c>
      <c r="AJ424" s="71">
        <v>25376863.079175539</v>
      </c>
      <c r="AK424" s="71"/>
      <c r="AL424" s="71"/>
      <c r="AM424" s="71">
        <v>1730055.277231768</v>
      </c>
      <c r="AN424" s="71"/>
      <c r="AO424" s="71"/>
      <c r="AP424" s="71">
        <v>63777199.69969701</v>
      </c>
      <c r="AQ424" s="72"/>
      <c r="AR424" s="71">
        <v>222</v>
      </c>
      <c r="AS424" s="71">
        <v>30</v>
      </c>
      <c r="AT424" s="71">
        <v>0</v>
      </c>
      <c r="AU424" s="71">
        <v>0</v>
      </c>
      <c r="AV424" s="71">
        <v>0</v>
      </c>
      <c r="AW424" s="71">
        <v>0</v>
      </c>
      <c r="AX424" s="71"/>
      <c r="AY424" s="72"/>
      <c r="AZ424" s="71">
        <v>1026.2</v>
      </c>
      <c r="BA424" s="71">
        <v>1000.9</v>
      </c>
      <c r="BB424" s="71">
        <v>0</v>
      </c>
      <c r="BC424" s="71">
        <v>0</v>
      </c>
      <c r="BD424" s="71">
        <v>0</v>
      </c>
      <c r="BE424" s="71">
        <v>0</v>
      </c>
      <c r="BF424" s="71"/>
      <c r="BG424" s="72"/>
      <c r="BH424" s="71">
        <v>0</v>
      </c>
      <c r="BI424" s="71">
        <v>0</v>
      </c>
      <c r="BJ424" s="71">
        <v>13.016999999999999</v>
      </c>
      <c r="BK424" s="71">
        <v>0</v>
      </c>
      <c r="BL424" s="71">
        <v>0</v>
      </c>
      <c r="BM424" s="71">
        <v>0</v>
      </c>
      <c r="BN424" s="72"/>
      <c r="BO424" s="71">
        <v>0</v>
      </c>
      <c r="BP424" s="71">
        <v>0</v>
      </c>
      <c r="BQ424" s="71">
        <v>2</v>
      </c>
      <c r="BR424" s="71">
        <v>0</v>
      </c>
      <c r="BS424" s="71">
        <v>0</v>
      </c>
      <c r="BT424" s="71">
        <v>0</v>
      </c>
      <c r="BU424"/>
      <c r="BV424" s="70">
        <v>13.016999999999999</v>
      </c>
      <c r="BW424" s="70">
        <v>0</v>
      </c>
      <c r="BX424" s="70">
        <v>0</v>
      </c>
      <c r="BY424" s="70">
        <v>0</v>
      </c>
      <c r="BZ424" s="70">
        <v>0</v>
      </c>
      <c r="CA424" s="70">
        <v>0</v>
      </c>
      <c r="CB424" s="70">
        <v>0</v>
      </c>
      <c r="CC424" s="70">
        <v>0</v>
      </c>
      <c r="CD424" s="70">
        <v>0</v>
      </c>
    </row>
    <row r="425" spans="1:82">
      <c r="A425" s="70" t="s">
        <v>2212</v>
      </c>
      <c r="B425" s="70">
        <v>187</v>
      </c>
      <c r="C425" s="70">
        <v>18</v>
      </c>
      <c r="D425" s="70">
        <v>11</v>
      </c>
      <c r="E425" s="70">
        <v>2021</v>
      </c>
      <c r="F425" s="70" t="s">
        <v>160</v>
      </c>
      <c r="G425" s="1064" t="s">
        <v>2194</v>
      </c>
      <c r="H425" s="70" t="s">
        <v>2195</v>
      </c>
      <c r="I425" s="148"/>
      <c r="J425" s="71">
        <v>11.446786331464677</v>
      </c>
      <c r="K425" s="71">
        <v>1.1663059290732978</v>
      </c>
      <c r="L425" s="71">
        <v>3.2688179133824908</v>
      </c>
      <c r="M425" s="71">
        <v>11.081679552725825</v>
      </c>
      <c r="N425" s="71">
        <v>19.596688944655394</v>
      </c>
      <c r="O425" s="71">
        <v>12.219988784223602</v>
      </c>
      <c r="P425" s="71">
        <v>14.622881360423147</v>
      </c>
      <c r="Q425" s="71">
        <v>0.75932433170365599</v>
      </c>
      <c r="R425" s="71">
        <v>0</v>
      </c>
      <c r="S425" s="71">
        <v>1.3391033707895299</v>
      </c>
      <c r="T425" s="72"/>
      <c r="U425" s="71">
        <v>2392526</v>
      </c>
      <c r="V425" s="71">
        <v>476</v>
      </c>
      <c r="W425" s="71">
        <v>110</v>
      </c>
      <c r="X425" s="71">
        <v>2824</v>
      </c>
      <c r="Y425" s="71">
        <v>4712</v>
      </c>
      <c r="Z425" s="71">
        <v>8991</v>
      </c>
      <c r="AA425" s="71">
        <v>3147</v>
      </c>
      <c r="AB425" s="71">
        <v>13005</v>
      </c>
      <c r="AC425" s="71">
        <v>0</v>
      </c>
      <c r="AD425" s="71">
        <v>1.3391033707895299</v>
      </c>
      <c r="AE425" s="72"/>
      <c r="AF425" s="71">
        <v>17241967.022513952</v>
      </c>
      <c r="AG425" s="71">
        <v>769900.51561417826</v>
      </c>
      <c r="AH425" s="71">
        <v>731094.54299991997</v>
      </c>
      <c r="AI425" s="71">
        <v>17156114.743054092</v>
      </c>
      <c r="AJ425" s="71">
        <v>25952165.970833559</v>
      </c>
      <c r="AK425" s="71">
        <v>0</v>
      </c>
      <c r="AL425" s="71">
        <v>0</v>
      </c>
      <c r="AM425" s="71">
        <v>1707086.8609404771</v>
      </c>
      <c r="AN425" s="71">
        <v>0</v>
      </c>
      <c r="AO425" s="71">
        <v>0</v>
      </c>
      <c r="AP425" s="71">
        <v>63558329.655956171</v>
      </c>
      <c r="AQ425" s="72"/>
      <c r="AR425" s="71">
        <v>231</v>
      </c>
      <c r="AS425" s="71">
        <v>33</v>
      </c>
      <c r="AT425" s="71">
        <v>0</v>
      </c>
      <c r="AU425" s="71">
        <v>0</v>
      </c>
      <c r="AV425" s="71">
        <v>0</v>
      </c>
      <c r="AW425" s="71">
        <v>0</v>
      </c>
      <c r="AX425" s="71"/>
      <c r="AY425" s="72"/>
      <c r="AZ425" s="71">
        <v>1083.0999999999999</v>
      </c>
      <c r="BA425" s="71">
        <v>1142.4000000000001</v>
      </c>
      <c r="BB425" s="71">
        <v>0</v>
      </c>
      <c r="BC425" s="71">
        <v>0</v>
      </c>
      <c r="BD425" s="71">
        <v>0</v>
      </c>
      <c r="BE425" s="71">
        <v>0</v>
      </c>
      <c r="BF425" s="71"/>
      <c r="BG425" s="72"/>
      <c r="BH425" s="71">
        <v>0</v>
      </c>
      <c r="BI425" s="71">
        <v>0</v>
      </c>
      <c r="BJ425" s="71">
        <v>12.494</v>
      </c>
      <c r="BK425" s="71">
        <v>0</v>
      </c>
      <c r="BL425" s="71">
        <v>0</v>
      </c>
      <c r="BM425" s="71">
        <v>0</v>
      </c>
      <c r="BN425" s="72"/>
      <c r="BO425" s="71">
        <v>0</v>
      </c>
      <c r="BP425" s="71">
        <v>0</v>
      </c>
      <c r="BQ425" s="71">
        <v>2</v>
      </c>
      <c r="BR425" s="71">
        <v>0</v>
      </c>
      <c r="BS425" s="71">
        <v>0</v>
      </c>
      <c r="BT425" s="71">
        <v>0</v>
      </c>
      <c r="BU425"/>
      <c r="BV425" s="70">
        <v>12.494</v>
      </c>
      <c r="BW425" s="70">
        <v>0</v>
      </c>
      <c r="BX425" s="70">
        <v>0</v>
      </c>
      <c r="BY425" s="70">
        <v>0</v>
      </c>
      <c r="BZ425" s="70">
        <v>0</v>
      </c>
      <c r="CA425" s="70">
        <v>0</v>
      </c>
      <c r="CB425" s="70">
        <v>0</v>
      </c>
      <c r="CC425" s="70">
        <v>0</v>
      </c>
      <c r="CD425" s="70">
        <v>0</v>
      </c>
    </row>
    <row r="426" spans="1:82">
      <c r="A426" s="70" t="s">
        <v>2213</v>
      </c>
      <c r="B426" s="70">
        <v>187</v>
      </c>
      <c r="C426" s="70">
        <v>19</v>
      </c>
      <c r="D426" s="70">
        <v>11</v>
      </c>
      <c r="E426" s="70">
        <v>2022</v>
      </c>
      <c r="F426" s="70" t="s">
        <v>161</v>
      </c>
      <c r="G426" s="1064" t="s">
        <v>2194</v>
      </c>
      <c r="H426" s="70" t="s">
        <v>2195</v>
      </c>
      <c r="I426" s="148"/>
      <c r="J426" s="71">
        <v>13.106288205698046</v>
      </c>
      <c r="K426" s="71">
        <v>1.0628454718878446</v>
      </c>
      <c r="L426" s="71">
        <v>2.8872083953858656</v>
      </c>
      <c r="M426" s="71">
        <v>10.594172651214141</v>
      </c>
      <c r="N426" s="71">
        <v>20.22068363636993</v>
      </c>
      <c r="O426" s="71">
        <v>12.745814748089142</v>
      </c>
      <c r="P426" s="71">
        <v>14.407888055678155</v>
      </c>
      <c r="Q426" s="71">
        <v>0.75106145070538111</v>
      </c>
      <c r="R426" s="71">
        <v>0</v>
      </c>
      <c r="S426" s="71">
        <v>1.3796644511616361</v>
      </c>
      <c r="T426" s="72"/>
      <c r="U426" s="71">
        <v>2533070</v>
      </c>
      <c r="V426" s="71">
        <v>476</v>
      </c>
      <c r="W426" s="71">
        <v>110</v>
      </c>
      <c r="X426" s="71">
        <v>2824</v>
      </c>
      <c r="Y426" s="71">
        <v>4706</v>
      </c>
      <c r="Z426" s="71">
        <v>8910</v>
      </c>
      <c r="AA426" s="71">
        <v>3148</v>
      </c>
      <c r="AB426" s="71">
        <v>12758</v>
      </c>
      <c r="AC426" s="71">
        <v>0</v>
      </c>
      <c r="AD426" s="71">
        <v>1.3796644511616361</v>
      </c>
      <c r="AE426" s="72"/>
      <c r="AF426" s="71">
        <v>20812805.245259002</v>
      </c>
      <c r="AG426" s="71">
        <v>757235.90888419631</v>
      </c>
      <c r="AH426" s="71">
        <v>774928.15992198722</v>
      </c>
      <c r="AI426" s="71">
        <v>16280038.11796746</v>
      </c>
      <c r="AJ426" s="71">
        <v>29750858.460322913</v>
      </c>
      <c r="AK426" s="71">
        <v>0</v>
      </c>
      <c r="AL426" s="71">
        <v>0</v>
      </c>
      <c r="AM426" s="71">
        <v>1647406.0220459802</v>
      </c>
      <c r="AN426" s="71">
        <v>0</v>
      </c>
      <c r="AO426" s="71">
        <v>0</v>
      </c>
      <c r="AP426" s="71">
        <v>70023271.914401546</v>
      </c>
      <c r="AQ426" s="72"/>
      <c r="AR426" s="71">
        <v>241</v>
      </c>
      <c r="AS426" s="71">
        <v>33</v>
      </c>
      <c r="AT426" s="71">
        <v>0</v>
      </c>
      <c r="AU426" s="71">
        <v>0</v>
      </c>
      <c r="AV426" s="71">
        <v>0</v>
      </c>
      <c r="AW426" s="71">
        <v>0</v>
      </c>
      <c r="AX426" s="71"/>
      <c r="AY426" s="72"/>
      <c r="AZ426" s="71">
        <v>1154.0999999999999</v>
      </c>
      <c r="BA426" s="71">
        <v>1142.4000000000001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2214</v>
      </c>
      <c r="B427" s="70">
        <v>187</v>
      </c>
      <c r="C427" s="70">
        <v>20</v>
      </c>
      <c r="D427" s="70">
        <v>11</v>
      </c>
      <c r="E427" s="70">
        <v>2023</v>
      </c>
      <c r="F427" s="70" t="s">
        <v>1539</v>
      </c>
      <c r="G427" s="70" t="s">
        <v>2194</v>
      </c>
      <c r="H427" s="70" t="s">
        <v>2195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253</v>
      </c>
      <c r="AS427" s="71">
        <v>33</v>
      </c>
      <c r="AT427" s="71">
        <v>0</v>
      </c>
      <c r="AU427" s="71">
        <v>0</v>
      </c>
      <c r="AV427" s="71">
        <v>0</v>
      </c>
      <c r="AW427" s="71">
        <v>0</v>
      </c>
      <c r="AX427" s="71"/>
      <c r="AY427" s="72"/>
      <c r="AZ427" s="71">
        <v>1218.1999999999998</v>
      </c>
      <c r="BA427" s="71">
        <v>1142.4000000000001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2215</v>
      </c>
      <c r="B428" s="70">
        <v>187</v>
      </c>
      <c r="C428" s="70">
        <v>21</v>
      </c>
      <c r="D428" s="70">
        <v>11</v>
      </c>
      <c r="E428" s="70">
        <v>2024</v>
      </c>
      <c r="F428" s="70" t="s">
        <v>1554</v>
      </c>
      <c r="G428" s="70" t="s">
        <v>2194</v>
      </c>
      <c r="H428" s="70" t="s">
        <v>2195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2216</v>
      </c>
      <c r="B429" s="70">
        <v>460</v>
      </c>
      <c r="C429" s="70">
        <v>1</v>
      </c>
      <c r="D429" s="70">
        <v>28</v>
      </c>
      <c r="E429" s="70">
        <v>1990</v>
      </c>
      <c r="F429" s="70" t="s">
        <v>787</v>
      </c>
      <c r="G429" s="70" t="s">
        <v>2217</v>
      </c>
      <c r="H429" s="70" t="s">
        <v>2218</v>
      </c>
      <c r="I429" s="148"/>
      <c r="J429" s="71">
        <v>12.306340173485561</v>
      </c>
      <c r="K429" s="71">
        <v>1.684811985010809</v>
      </c>
      <c r="L429" s="71">
        <v>0.2189599403274394</v>
      </c>
      <c r="M429" s="71">
        <v>4.6002945784275502</v>
      </c>
      <c r="N429" s="71">
        <v>10.30433216266203</v>
      </c>
      <c r="O429" s="71">
        <v>12.33371206602019</v>
      </c>
      <c r="P429" s="71">
        <v>18.018122394860839</v>
      </c>
      <c r="Q429" s="71">
        <v>0.88337416182605299</v>
      </c>
      <c r="R429" s="71">
        <v>0</v>
      </c>
      <c r="S429" s="71">
        <v>0.93829552562345342</v>
      </c>
      <c r="T429" s="72"/>
      <c r="U429" s="71">
        <v>2383323</v>
      </c>
      <c r="V429" s="71">
        <v>594</v>
      </c>
      <c r="W429" s="71">
        <v>3</v>
      </c>
      <c r="X429" s="71">
        <v>1829</v>
      </c>
      <c r="Y429" s="71">
        <v>3604</v>
      </c>
      <c r="Z429" s="71">
        <v>5073</v>
      </c>
      <c r="AA429" s="71">
        <v>4375</v>
      </c>
      <c r="AB429" s="71">
        <v>14343</v>
      </c>
      <c r="AC429" s="71">
        <v>0</v>
      </c>
      <c r="AD429" s="71">
        <v>0.93829552562345342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2219</v>
      </c>
      <c r="B430" s="70">
        <v>461</v>
      </c>
      <c r="C430" s="70">
        <v>2</v>
      </c>
      <c r="D430" s="70">
        <v>28</v>
      </c>
      <c r="E430" s="70">
        <v>2005</v>
      </c>
      <c r="F430" s="70" t="s">
        <v>789</v>
      </c>
      <c r="G430" s="70" t="s">
        <v>2217</v>
      </c>
      <c r="H430" s="70" t="s">
        <v>2218</v>
      </c>
      <c r="I430" s="148"/>
      <c r="J430" s="71">
        <v>19.649771124088002</v>
      </c>
      <c r="K430" s="71">
        <v>1.547373100272778</v>
      </c>
      <c r="L430" s="71">
        <v>0.4692828959070276</v>
      </c>
      <c r="M430" s="71">
        <v>8.6899514302547356</v>
      </c>
      <c r="N430" s="71">
        <v>15.068519090123591</v>
      </c>
      <c r="O430" s="71">
        <v>18.639984753771859</v>
      </c>
      <c r="P430" s="71">
        <v>18.25404853416422</v>
      </c>
      <c r="Q430" s="71">
        <v>0.862623428642462</v>
      </c>
      <c r="R430" s="71">
        <v>0</v>
      </c>
      <c r="S430" s="71">
        <v>0</v>
      </c>
      <c r="T430" s="72"/>
      <c r="U430" s="71">
        <v>3489672</v>
      </c>
      <c r="V430" s="71">
        <v>687</v>
      </c>
      <c r="W430" s="71">
        <v>6</v>
      </c>
      <c r="X430" s="71">
        <v>1891</v>
      </c>
      <c r="Y430" s="71">
        <v>4406</v>
      </c>
      <c r="Z430" s="71">
        <v>8872</v>
      </c>
      <c r="AA430" s="71">
        <v>3630</v>
      </c>
      <c r="AB430" s="71">
        <v>14642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2220</v>
      </c>
      <c r="B431" s="70">
        <v>462</v>
      </c>
      <c r="C431" s="70">
        <v>3</v>
      </c>
      <c r="D431" s="70">
        <v>28</v>
      </c>
      <c r="E431" s="70">
        <v>2006</v>
      </c>
      <c r="F431" s="70" t="s">
        <v>790</v>
      </c>
      <c r="G431" s="70" t="s">
        <v>2217</v>
      </c>
      <c r="H431" s="70" t="s">
        <v>2218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2221</v>
      </c>
      <c r="B432" s="70">
        <v>463</v>
      </c>
      <c r="C432" s="70">
        <v>4</v>
      </c>
      <c r="D432" s="70">
        <v>28</v>
      </c>
      <c r="E432" s="70">
        <v>2007</v>
      </c>
      <c r="F432" s="70" t="s">
        <v>791</v>
      </c>
      <c r="G432" s="70" t="s">
        <v>2217</v>
      </c>
      <c r="H432" s="70" t="s">
        <v>2218</v>
      </c>
      <c r="I432" s="148"/>
      <c r="J432" s="71">
        <v>21.334082567342971</v>
      </c>
      <c r="K432" s="71">
        <v>1.5220757015864199</v>
      </c>
      <c r="L432" s="71">
        <v>0.42108174235280799</v>
      </c>
      <c r="M432" s="71">
        <v>9.7341900918668021</v>
      </c>
      <c r="N432" s="71">
        <v>15.08882635174195</v>
      </c>
      <c r="O432" s="71">
        <v>18.254161636363971</v>
      </c>
      <c r="P432" s="71">
        <v>18.204677528032452</v>
      </c>
      <c r="Q432" s="71">
        <v>0.89996205570986498</v>
      </c>
      <c r="R432" s="71">
        <v>0</v>
      </c>
      <c r="S432" s="71">
        <v>0</v>
      </c>
      <c r="T432" s="72"/>
      <c r="U432" s="71">
        <v>3821459</v>
      </c>
      <c r="V432" s="71">
        <v>650</v>
      </c>
      <c r="W432" s="71">
        <v>10</v>
      </c>
      <c r="X432" s="71">
        <v>2270</v>
      </c>
      <c r="Y432" s="71">
        <v>4486</v>
      </c>
      <c r="Z432" s="71">
        <v>9032</v>
      </c>
      <c r="AA432" s="71">
        <v>3565</v>
      </c>
      <c r="AB432" s="71">
        <v>14468</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2222</v>
      </c>
      <c r="B433" s="70">
        <v>464</v>
      </c>
      <c r="C433" s="70">
        <v>5</v>
      </c>
      <c r="D433" s="70">
        <v>28</v>
      </c>
      <c r="E433" s="70">
        <v>2008</v>
      </c>
      <c r="F433" s="70" t="s">
        <v>792</v>
      </c>
      <c r="G433" s="70" t="s">
        <v>2217</v>
      </c>
      <c r="H433" s="70" t="s">
        <v>2218</v>
      </c>
      <c r="I433" s="148"/>
      <c r="J433" s="71">
        <v>19.465871084800408</v>
      </c>
      <c r="K433" s="71">
        <v>1.137101499484972</v>
      </c>
      <c r="L433" s="71">
        <v>0.37110709440379669</v>
      </c>
      <c r="M433" s="71">
        <v>10.319771870408299</v>
      </c>
      <c r="N433" s="71">
        <v>15.599291168066671</v>
      </c>
      <c r="O433" s="71">
        <v>17.783588949715469</v>
      </c>
      <c r="P433" s="71">
        <v>17.847285604769421</v>
      </c>
      <c r="Q433" s="71">
        <v>0.87517921844743496</v>
      </c>
      <c r="R433" s="71">
        <v>0</v>
      </c>
      <c r="S433" s="71">
        <v>0</v>
      </c>
      <c r="T433" s="72"/>
      <c r="U433" s="71">
        <v>3656487</v>
      </c>
      <c r="V433" s="71">
        <v>650</v>
      </c>
      <c r="W433" s="71">
        <v>10</v>
      </c>
      <c r="X433" s="71">
        <v>2270</v>
      </c>
      <c r="Y433" s="71">
        <v>4488</v>
      </c>
      <c r="Z433" s="71">
        <v>9108</v>
      </c>
      <c r="AA433" s="71">
        <v>3499</v>
      </c>
      <c r="AB433" s="71">
        <v>14301</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2223</v>
      </c>
      <c r="B434" s="70">
        <v>465</v>
      </c>
      <c r="C434" s="70">
        <v>6</v>
      </c>
      <c r="D434" s="70">
        <v>28</v>
      </c>
      <c r="E434" s="70">
        <v>2009</v>
      </c>
      <c r="F434" s="70" t="s">
        <v>176</v>
      </c>
      <c r="G434" s="70" t="s">
        <v>2217</v>
      </c>
      <c r="H434" s="70" t="s">
        <v>2218</v>
      </c>
      <c r="I434" s="148"/>
      <c r="J434" s="71">
        <v>13.47809828336878</v>
      </c>
      <c r="K434" s="71">
        <v>1.06743069583962</v>
      </c>
      <c r="L434" s="71">
        <v>0.3844966652967241</v>
      </c>
      <c r="M434" s="71">
        <v>9.411359333062876</v>
      </c>
      <c r="N434" s="71">
        <v>14.039617361869841</v>
      </c>
      <c r="O434" s="71">
        <v>18.088146812090979</v>
      </c>
      <c r="P434" s="71">
        <v>16.927532584637159</v>
      </c>
      <c r="Q434" s="71">
        <v>0.82519910753759496</v>
      </c>
      <c r="R434" s="71">
        <v>0</v>
      </c>
      <c r="S434" s="71">
        <v>0</v>
      </c>
      <c r="T434" s="72"/>
      <c r="U434" s="71">
        <v>2280153</v>
      </c>
      <c r="V434" s="71">
        <v>645</v>
      </c>
      <c r="W434" s="71">
        <v>15</v>
      </c>
      <c r="X434" s="71">
        <v>2215</v>
      </c>
      <c r="Y434" s="71">
        <v>4555</v>
      </c>
      <c r="Z434" s="71">
        <v>9144</v>
      </c>
      <c r="AA434" s="71">
        <v>3407</v>
      </c>
      <c r="AB434" s="71">
        <v>14155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2224</v>
      </c>
      <c r="B435" s="70">
        <v>466</v>
      </c>
      <c r="C435" s="70">
        <v>7</v>
      </c>
      <c r="D435" s="70">
        <v>28</v>
      </c>
      <c r="E435" s="70">
        <v>2010</v>
      </c>
      <c r="F435" s="70" t="s">
        <v>177</v>
      </c>
      <c r="G435" s="70" t="s">
        <v>2217</v>
      </c>
      <c r="H435" s="70" t="s">
        <v>2218</v>
      </c>
      <c r="I435" s="148"/>
      <c r="J435" s="71">
        <v>17.1062939012083</v>
      </c>
      <c r="K435" s="71">
        <v>1.1382580356701379</v>
      </c>
      <c r="L435" s="71">
        <v>0.36951882797325991</v>
      </c>
      <c r="M435" s="71">
        <v>9.7428565753780063</v>
      </c>
      <c r="N435" s="71">
        <v>15.071885836259471</v>
      </c>
      <c r="O435" s="71">
        <v>18.069460397014151</v>
      </c>
      <c r="P435" s="71">
        <v>17.00949900687592</v>
      </c>
      <c r="Q435" s="71">
        <v>0.85570005961761098</v>
      </c>
      <c r="R435" s="71">
        <v>0</v>
      </c>
      <c r="S435" s="71">
        <v>0</v>
      </c>
      <c r="T435" s="72"/>
      <c r="U435" s="71">
        <v>3112058</v>
      </c>
      <c r="V435" s="71">
        <v>645</v>
      </c>
      <c r="W435" s="71">
        <v>15</v>
      </c>
      <c r="X435" s="71">
        <v>2215</v>
      </c>
      <c r="Y435" s="71">
        <v>4595</v>
      </c>
      <c r="Z435" s="71">
        <v>9177</v>
      </c>
      <c r="AA435" s="71">
        <v>3338</v>
      </c>
      <c r="AB435" s="71">
        <v>14065</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2225</v>
      </c>
      <c r="B436" s="70">
        <v>467</v>
      </c>
      <c r="C436" s="70">
        <v>8</v>
      </c>
      <c r="D436" s="70">
        <v>28</v>
      </c>
      <c r="E436" s="70">
        <v>2011</v>
      </c>
      <c r="F436" s="70" t="s">
        <v>178</v>
      </c>
      <c r="G436" s="70" t="s">
        <v>2217</v>
      </c>
      <c r="H436" s="70" t="s">
        <v>2218</v>
      </c>
      <c r="I436" s="148"/>
      <c r="J436" s="71">
        <v>22.64562456594561</v>
      </c>
      <c r="K436" s="71">
        <v>1.4877154513938691</v>
      </c>
      <c r="L436" s="71">
        <v>0.58186175488483427</v>
      </c>
      <c r="M436" s="71">
        <v>11.499159733963699</v>
      </c>
      <c r="N436" s="71">
        <v>16.074850521443889</v>
      </c>
      <c r="O436" s="71">
        <v>17.893378164830548</v>
      </c>
      <c r="P436" s="71">
        <v>16.36949819794307</v>
      </c>
      <c r="Q436" s="71">
        <v>0.97672406782313503</v>
      </c>
      <c r="R436" s="71">
        <v>0</v>
      </c>
      <c r="S436" s="71">
        <v>0</v>
      </c>
      <c r="T436" s="72"/>
      <c r="U436" s="71">
        <v>3657641</v>
      </c>
      <c r="V436" s="71">
        <v>645</v>
      </c>
      <c r="W436" s="71">
        <v>15</v>
      </c>
      <c r="X436" s="71">
        <v>2215</v>
      </c>
      <c r="Y436" s="71">
        <v>4618</v>
      </c>
      <c r="Z436" s="71">
        <v>9285</v>
      </c>
      <c r="AA436" s="71">
        <v>3308</v>
      </c>
      <c r="AB436" s="71">
        <v>13918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2226</v>
      </c>
      <c r="B437" s="70">
        <v>468</v>
      </c>
      <c r="C437" s="70">
        <v>9</v>
      </c>
      <c r="D437" s="70">
        <v>28</v>
      </c>
      <c r="E437" s="70">
        <v>2012</v>
      </c>
      <c r="F437" s="70" t="s">
        <v>179</v>
      </c>
      <c r="G437" s="70" t="s">
        <v>2217</v>
      </c>
      <c r="H437" s="70" t="s">
        <v>2218</v>
      </c>
      <c r="I437" s="148"/>
      <c r="J437" s="71">
        <v>26.79296145681657</v>
      </c>
      <c r="K437" s="71">
        <v>1.4155156342692501</v>
      </c>
      <c r="L437" s="71">
        <v>0.57605377241844224</v>
      </c>
      <c r="M437" s="71">
        <v>11.72167252477686</v>
      </c>
      <c r="N437" s="71">
        <v>19.250865259231389</v>
      </c>
      <c r="O437" s="71">
        <v>17.920825136759284</v>
      </c>
      <c r="P437" s="71">
        <v>16.20384870372736</v>
      </c>
      <c r="Q437" s="71">
        <v>1.05928487016386</v>
      </c>
      <c r="R437" s="71">
        <v>0</v>
      </c>
      <c r="S437" s="71">
        <v>0</v>
      </c>
      <c r="T437" s="72"/>
      <c r="U437" s="71">
        <v>4093433</v>
      </c>
      <c r="V437" s="71">
        <v>645</v>
      </c>
      <c r="W437" s="71">
        <v>15</v>
      </c>
      <c r="X437" s="71">
        <v>2215</v>
      </c>
      <c r="Y437" s="71">
        <v>4712</v>
      </c>
      <c r="Z437" s="71">
        <v>9373</v>
      </c>
      <c r="AA437" s="71">
        <v>3256</v>
      </c>
      <c r="AB437" s="71">
        <v>13893</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2227</v>
      </c>
      <c r="B438" s="70">
        <v>469</v>
      </c>
      <c r="C438" s="70">
        <v>10</v>
      </c>
      <c r="D438" s="70">
        <v>28</v>
      </c>
      <c r="E438" s="70">
        <v>2013</v>
      </c>
      <c r="F438" s="70" t="s">
        <v>180</v>
      </c>
      <c r="G438" s="70" t="s">
        <v>2217</v>
      </c>
      <c r="H438" s="70" t="s">
        <v>2218</v>
      </c>
      <c r="I438" s="148"/>
      <c r="J438" s="71">
        <v>19.78952725826737</v>
      </c>
      <c r="K438" s="71">
        <v>1.219061973033325</v>
      </c>
      <c r="L438" s="71">
        <v>0.5567651038043836</v>
      </c>
      <c r="M438" s="71">
        <v>11.142515023391169</v>
      </c>
      <c r="N438" s="71">
        <v>15.9314145827912</v>
      </c>
      <c r="O438" s="71">
        <v>17.27568707769484</v>
      </c>
      <c r="P438" s="71">
        <v>16.169993008675288</v>
      </c>
      <c r="Q438" s="71">
        <v>1.0666466305806399</v>
      </c>
      <c r="R438" s="71">
        <v>0</v>
      </c>
      <c r="S438" s="71">
        <v>0</v>
      </c>
      <c r="T438" s="72"/>
      <c r="U438" s="71">
        <v>2910908</v>
      </c>
      <c r="V438" s="71">
        <v>645</v>
      </c>
      <c r="W438" s="71">
        <v>15</v>
      </c>
      <c r="X438" s="71">
        <v>2215</v>
      </c>
      <c r="Y438" s="71">
        <v>4723</v>
      </c>
      <c r="Z438" s="71">
        <v>9439</v>
      </c>
      <c r="AA438" s="71">
        <v>3237</v>
      </c>
      <c r="AB438" s="71">
        <v>13789</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2228</v>
      </c>
      <c r="B439" s="70">
        <v>470</v>
      </c>
      <c r="C439" s="70">
        <v>11</v>
      </c>
      <c r="D439" s="70">
        <v>28</v>
      </c>
      <c r="E439" s="70">
        <v>2014</v>
      </c>
      <c r="F439" s="70" t="s">
        <v>181</v>
      </c>
      <c r="G439" s="70" t="s">
        <v>2217</v>
      </c>
      <c r="H439" s="70" t="s">
        <v>2218</v>
      </c>
      <c r="I439" s="148"/>
      <c r="J439" s="71">
        <v>25.472735174320949</v>
      </c>
      <c r="K439" s="71">
        <v>1.0410327729693181</v>
      </c>
      <c r="L439" s="71">
        <v>0.25900507159021641</v>
      </c>
      <c r="M439" s="71">
        <v>10.935921905210391</v>
      </c>
      <c r="N439" s="71">
        <v>16.565959782002359</v>
      </c>
      <c r="O439" s="71">
        <v>16.486106284385844</v>
      </c>
      <c r="P439" s="71">
        <v>16.018039696952219</v>
      </c>
      <c r="Q439" s="71">
        <v>1.01611060256163</v>
      </c>
      <c r="R439" s="71">
        <v>0</v>
      </c>
      <c r="S439" s="71">
        <v>0</v>
      </c>
      <c r="T439" s="72"/>
      <c r="U439" s="71">
        <v>4485697</v>
      </c>
      <c r="V439" s="71">
        <v>490</v>
      </c>
      <c r="W439" s="71">
        <v>11</v>
      </c>
      <c r="X439" s="71">
        <v>2242</v>
      </c>
      <c r="Y439" s="71">
        <v>4750</v>
      </c>
      <c r="Z439" s="71">
        <v>9487</v>
      </c>
      <c r="AA439" s="71">
        <v>3190</v>
      </c>
      <c r="AB439" s="71">
        <v>13691</v>
      </c>
      <c r="AC439" s="71">
        <v>0</v>
      </c>
      <c r="AD439" s="71">
        <v>0</v>
      </c>
      <c r="AE439" s="72"/>
      <c r="AF439" s="71"/>
      <c r="AG439" s="71"/>
      <c r="AH439" s="71"/>
      <c r="AI439" s="71"/>
      <c r="AJ439" s="71"/>
      <c r="AK439" s="71"/>
      <c r="AL439" s="71"/>
      <c r="AM439" s="71"/>
      <c r="AN439" s="71"/>
      <c r="AO439" s="71"/>
      <c r="AP439" s="71"/>
      <c r="AQ439" s="72"/>
      <c r="AR439" s="71">
        <v>129</v>
      </c>
      <c r="AS439" s="71">
        <v>80</v>
      </c>
      <c r="AT439" s="71">
        <v>0</v>
      </c>
      <c r="AU439" s="71">
        <v>0</v>
      </c>
      <c r="AV439" s="71">
        <v>0</v>
      </c>
      <c r="AW439" s="71">
        <v>0</v>
      </c>
      <c r="AX439" s="71"/>
      <c r="AY439" s="72"/>
      <c r="AZ439" s="71">
        <v>601.6</v>
      </c>
      <c r="BA439" s="71">
        <v>3669.5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2229</v>
      </c>
      <c r="B440" s="70">
        <v>471</v>
      </c>
      <c r="C440" s="70">
        <v>12</v>
      </c>
      <c r="D440" s="70">
        <v>28</v>
      </c>
      <c r="E440" s="70">
        <v>2015</v>
      </c>
      <c r="F440" s="70" t="s">
        <v>182</v>
      </c>
      <c r="G440" s="70" t="s">
        <v>2217</v>
      </c>
      <c r="H440" s="70" t="s">
        <v>2218</v>
      </c>
      <c r="I440" s="148"/>
      <c r="J440" s="71">
        <v>25.589912964789121</v>
      </c>
      <c r="K440" s="71">
        <v>1.045215193620165</v>
      </c>
      <c r="L440" s="71">
        <v>0.27849235254176452</v>
      </c>
      <c r="M440" s="71">
        <v>10.87219713831904</v>
      </c>
      <c r="N440" s="71">
        <v>15.334460570522619</v>
      </c>
      <c r="O440" s="71">
        <v>16.33067895215579</v>
      </c>
      <c r="P440" s="71">
        <v>15.975416626123964</v>
      </c>
      <c r="Q440" s="71">
        <v>0.98359072095258504</v>
      </c>
      <c r="R440" s="71">
        <v>0</v>
      </c>
      <c r="S440" s="71">
        <v>0</v>
      </c>
      <c r="T440" s="72"/>
      <c r="U440" s="71">
        <v>5178176</v>
      </c>
      <c r="V440" s="71">
        <v>490</v>
      </c>
      <c r="W440" s="71">
        <v>11</v>
      </c>
      <c r="X440" s="71">
        <v>2242</v>
      </c>
      <c r="Y440" s="71">
        <v>4772</v>
      </c>
      <c r="Z440" s="71">
        <v>9488</v>
      </c>
      <c r="AA440" s="71">
        <v>3179</v>
      </c>
      <c r="AB440" s="71">
        <v>13538</v>
      </c>
      <c r="AC440" s="71">
        <v>0</v>
      </c>
      <c r="AD440" s="71">
        <v>0</v>
      </c>
      <c r="AE440" s="72"/>
      <c r="AF440" s="71">
        <v>35321860.936212949</v>
      </c>
      <c r="AG440" s="71">
        <v>815699.18915467442</v>
      </c>
      <c r="AH440" s="71">
        <v>58803.59412998215</v>
      </c>
      <c r="AI440" s="71">
        <v>14288211.53328529</v>
      </c>
      <c r="AJ440" s="71">
        <v>21443736.147015061</v>
      </c>
      <c r="AK440" s="71">
        <v>0</v>
      </c>
      <c r="AL440" s="71">
        <v>0</v>
      </c>
      <c r="AM440" s="71">
        <v>1855326.110225904</v>
      </c>
      <c r="AN440" s="71">
        <v>0</v>
      </c>
      <c r="AO440" s="71">
        <v>0</v>
      </c>
      <c r="AP440" s="71">
        <v>73783637.510023862</v>
      </c>
      <c r="AQ440" s="72"/>
      <c r="AR440" s="71">
        <v>151</v>
      </c>
      <c r="AS440" s="71">
        <v>132</v>
      </c>
      <c r="AT440" s="71">
        <v>0</v>
      </c>
      <c r="AU440" s="71">
        <v>0</v>
      </c>
      <c r="AV440" s="71">
        <v>0</v>
      </c>
      <c r="AW440" s="71">
        <v>0</v>
      </c>
      <c r="AX440" s="71"/>
      <c r="AY440" s="72"/>
      <c r="AZ440" s="71">
        <v>708.5</v>
      </c>
      <c r="BA440" s="71">
        <v>5809.5</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2230</v>
      </c>
      <c r="B441" s="70">
        <v>472</v>
      </c>
      <c r="C441" s="70">
        <v>13</v>
      </c>
      <c r="D441" s="70">
        <v>28</v>
      </c>
      <c r="E441" s="70">
        <v>2016</v>
      </c>
      <c r="F441" s="70" t="s">
        <v>155</v>
      </c>
      <c r="G441" s="70" t="s">
        <v>2217</v>
      </c>
      <c r="H441" s="70" t="s">
        <v>2218</v>
      </c>
      <c r="I441" s="148"/>
      <c r="J441" s="71">
        <v>24.823062814690008</v>
      </c>
      <c r="K441" s="71">
        <v>1.0437675468718794</v>
      </c>
      <c r="L441" s="71">
        <v>0.30083113666638966</v>
      </c>
      <c r="M441" s="71">
        <v>9.1052767699852595</v>
      </c>
      <c r="N441" s="71">
        <v>15.232524705076845</v>
      </c>
      <c r="O441" s="71">
        <v>16.120465618300585</v>
      </c>
      <c r="P441" s="71">
        <v>15.47988808191745</v>
      </c>
      <c r="Q441" s="71">
        <v>0.94738738956956847</v>
      </c>
      <c r="R441" s="71">
        <v>0</v>
      </c>
      <c r="S441" s="71">
        <v>0</v>
      </c>
      <c r="T441" s="72"/>
      <c r="U441" s="71">
        <v>4890089</v>
      </c>
      <c r="V441" s="71">
        <v>490</v>
      </c>
      <c r="W441" s="71">
        <v>11</v>
      </c>
      <c r="X441" s="71">
        <v>2242</v>
      </c>
      <c r="Y441" s="71">
        <v>4802</v>
      </c>
      <c r="Z441" s="71">
        <v>9481</v>
      </c>
      <c r="AA441" s="71">
        <v>3186</v>
      </c>
      <c r="AB441" s="71">
        <v>13413</v>
      </c>
      <c r="AC441" s="71">
        <v>0</v>
      </c>
      <c r="AD441" s="71">
        <v>0</v>
      </c>
      <c r="AE441" s="72"/>
      <c r="AF441" s="71">
        <v>34061462.763657123</v>
      </c>
      <c r="AG441" s="71">
        <v>784359.19533936412</v>
      </c>
      <c r="AH441" s="71">
        <v>48831.6061284198</v>
      </c>
      <c r="AI441" s="71">
        <v>14107857.98877704</v>
      </c>
      <c r="AJ441" s="71">
        <v>20830750.061960179</v>
      </c>
      <c r="AK441" s="71">
        <v>0</v>
      </c>
      <c r="AL441" s="71">
        <v>0</v>
      </c>
      <c r="AM441" s="71">
        <v>1839623.4820328881</v>
      </c>
      <c r="AN441" s="71">
        <v>0</v>
      </c>
      <c r="AO441" s="71">
        <v>0</v>
      </c>
      <c r="AP441" s="71">
        <v>71672885.097895026</v>
      </c>
      <c r="AQ441" s="72"/>
      <c r="AR441" s="71">
        <v>176</v>
      </c>
      <c r="AS441" s="71">
        <v>159</v>
      </c>
      <c r="AT441" s="71">
        <v>0</v>
      </c>
      <c r="AU441" s="71">
        <v>0</v>
      </c>
      <c r="AV441" s="71">
        <v>0</v>
      </c>
      <c r="AW441" s="71">
        <v>0</v>
      </c>
      <c r="AX441" s="71"/>
      <c r="AY441" s="72"/>
      <c r="AZ441" s="71">
        <v>862</v>
      </c>
      <c r="BA441" s="71">
        <v>6734.4</v>
      </c>
      <c r="BB441" s="71">
        <v>0</v>
      </c>
      <c r="BC441" s="71">
        <v>0</v>
      </c>
      <c r="BD441" s="71">
        <v>0</v>
      </c>
      <c r="BE441" s="71">
        <v>0</v>
      </c>
      <c r="BF441" s="71"/>
      <c r="BG441" s="72"/>
      <c r="BH441" s="71">
        <v>0</v>
      </c>
      <c r="BI441" s="71">
        <v>0</v>
      </c>
      <c r="BJ441" s="71">
        <v>3.375</v>
      </c>
      <c r="BK441" s="71">
        <v>0</v>
      </c>
      <c r="BL441" s="71">
        <v>0</v>
      </c>
      <c r="BM441" s="71">
        <v>0</v>
      </c>
      <c r="BN441" s="72"/>
      <c r="BO441" s="71">
        <v>0</v>
      </c>
      <c r="BP441" s="71">
        <v>0</v>
      </c>
      <c r="BQ441" s="71">
        <v>1</v>
      </c>
      <c r="BR441" s="71">
        <v>0</v>
      </c>
      <c r="BS441" s="71">
        <v>0</v>
      </c>
      <c r="BT441" s="71">
        <v>0</v>
      </c>
      <c r="BU441"/>
      <c r="BV441" s="70">
        <v>3.375</v>
      </c>
      <c r="BW441" s="70">
        <v>0</v>
      </c>
      <c r="BX441" s="70">
        <v>0</v>
      </c>
      <c r="BY441" s="70">
        <v>0</v>
      </c>
      <c r="BZ441" s="70">
        <v>0</v>
      </c>
      <c r="CA441" s="70">
        <v>0</v>
      </c>
      <c r="CB441" s="70">
        <v>0</v>
      </c>
      <c r="CC441" s="70">
        <v>0</v>
      </c>
      <c r="CD441" s="70">
        <v>0</v>
      </c>
    </row>
    <row r="442" spans="1:82">
      <c r="A442" s="70" t="s">
        <v>2231</v>
      </c>
      <c r="B442" s="70">
        <v>473</v>
      </c>
      <c r="C442" s="70">
        <v>14</v>
      </c>
      <c r="D442" s="70">
        <v>28</v>
      </c>
      <c r="E442" s="70">
        <v>2017</v>
      </c>
      <c r="F442" s="70" t="s">
        <v>156</v>
      </c>
      <c r="G442" s="70" t="s">
        <v>2217</v>
      </c>
      <c r="H442" s="70" t="s">
        <v>2218</v>
      </c>
      <c r="I442" s="148"/>
      <c r="J442" s="71">
        <v>23.764544003694159</v>
      </c>
      <c r="K442" s="71">
        <v>1.0521621328190573</v>
      </c>
      <c r="L442" s="71">
        <v>0.26539926266088382</v>
      </c>
      <c r="M442" s="71">
        <v>8.5975934883764893</v>
      </c>
      <c r="N442" s="71">
        <v>14.87526324675536</v>
      </c>
      <c r="O442" s="71">
        <v>15.909266987099169</v>
      </c>
      <c r="P442" s="71">
        <v>15.183882828297362</v>
      </c>
      <c r="Q442" s="71">
        <v>0.90535286019111705</v>
      </c>
      <c r="R442" s="71">
        <v>0</v>
      </c>
      <c r="S442" s="71">
        <v>0</v>
      </c>
      <c r="T442" s="72"/>
      <c r="U442" s="71">
        <v>4925026</v>
      </c>
      <c r="V442" s="71">
        <v>490</v>
      </c>
      <c r="W442" s="71">
        <v>11</v>
      </c>
      <c r="X442" s="71">
        <v>2242</v>
      </c>
      <c r="Y442" s="71">
        <v>4877</v>
      </c>
      <c r="Z442" s="71">
        <v>9512</v>
      </c>
      <c r="AA442" s="71">
        <v>3145</v>
      </c>
      <c r="AB442" s="71">
        <v>13255</v>
      </c>
      <c r="AC442" s="71">
        <v>0</v>
      </c>
      <c r="AD442" s="71">
        <v>0</v>
      </c>
      <c r="AE442" s="72"/>
      <c r="AF442" s="71">
        <v>34054382.571478277</v>
      </c>
      <c r="AG442" s="71">
        <v>795394.24080186279</v>
      </c>
      <c r="AH442" s="71">
        <v>56812.904633003491</v>
      </c>
      <c r="AI442" s="71">
        <v>13866546.5076246</v>
      </c>
      <c r="AJ442" s="71">
        <v>21419207.456828371</v>
      </c>
      <c r="AK442" s="71">
        <v>0</v>
      </c>
      <c r="AL442" s="71">
        <v>0</v>
      </c>
      <c r="AM442" s="71">
        <v>1820798.0232353129</v>
      </c>
      <c r="AN442" s="71">
        <v>0</v>
      </c>
      <c r="AO442" s="71">
        <v>0</v>
      </c>
      <c r="AP442" s="71">
        <v>72013141.704601422</v>
      </c>
      <c r="AQ442" s="72"/>
      <c r="AR442" s="71">
        <v>196</v>
      </c>
      <c r="AS442" s="71">
        <v>182</v>
      </c>
      <c r="AT442" s="71">
        <v>0</v>
      </c>
      <c r="AU442" s="71">
        <v>0</v>
      </c>
      <c r="AV442" s="71">
        <v>0</v>
      </c>
      <c r="AW442" s="71">
        <v>0</v>
      </c>
      <c r="AX442" s="71"/>
      <c r="AY442" s="72"/>
      <c r="AZ442" s="71">
        <v>971.5</v>
      </c>
      <c r="BA442" s="71">
        <v>7679.4000000000005</v>
      </c>
      <c r="BB442" s="71">
        <v>0</v>
      </c>
      <c r="BC442" s="71">
        <v>0</v>
      </c>
      <c r="BD442" s="71">
        <v>0</v>
      </c>
      <c r="BE442" s="71">
        <v>0</v>
      </c>
      <c r="BF442" s="71"/>
      <c r="BG442" s="72"/>
      <c r="BH442" s="71">
        <v>0</v>
      </c>
      <c r="BI442" s="71">
        <v>0</v>
      </c>
      <c r="BJ442" s="71">
        <v>3.48</v>
      </c>
      <c r="BK442" s="71">
        <v>0</v>
      </c>
      <c r="BL442" s="71">
        <v>0</v>
      </c>
      <c r="BM442" s="71">
        <v>0</v>
      </c>
      <c r="BN442" s="72"/>
      <c r="BO442" s="71">
        <v>0</v>
      </c>
      <c r="BP442" s="71">
        <v>0</v>
      </c>
      <c r="BQ442" s="71">
        <v>1</v>
      </c>
      <c r="BR442" s="71">
        <v>0</v>
      </c>
      <c r="BS442" s="71">
        <v>0</v>
      </c>
      <c r="BT442" s="71">
        <v>0</v>
      </c>
      <c r="BU442"/>
      <c r="BV442" s="70">
        <v>3.48</v>
      </c>
      <c r="BW442" s="70">
        <v>0</v>
      </c>
      <c r="BX442" s="70">
        <v>0</v>
      </c>
      <c r="BY442" s="70">
        <v>0</v>
      </c>
      <c r="BZ442" s="70">
        <v>0</v>
      </c>
      <c r="CA442" s="70">
        <v>0</v>
      </c>
      <c r="CB442" s="70">
        <v>0</v>
      </c>
      <c r="CC442" s="70">
        <v>0</v>
      </c>
      <c r="CD442" s="70">
        <v>0</v>
      </c>
    </row>
    <row r="443" spans="1:82">
      <c r="A443" s="70" t="s">
        <v>2232</v>
      </c>
      <c r="B443" s="70">
        <v>474</v>
      </c>
      <c r="C443" s="70">
        <v>15</v>
      </c>
      <c r="D443" s="70">
        <v>28</v>
      </c>
      <c r="E443" s="70">
        <v>2018</v>
      </c>
      <c r="F443" s="70" t="s">
        <v>183</v>
      </c>
      <c r="G443" s="70" t="s">
        <v>2217</v>
      </c>
      <c r="H443" s="70" t="s">
        <v>2218</v>
      </c>
      <c r="I443" s="148"/>
      <c r="J443" s="71">
        <v>23.76942019333713</v>
      </c>
      <c r="K443" s="71">
        <v>0.98886990748048698</v>
      </c>
      <c r="L443" s="71">
        <v>0.23916827273520136</v>
      </c>
      <c r="M443" s="71">
        <v>8.4782855773429038</v>
      </c>
      <c r="N443" s="71">
        <v>15.770300162775124</v>
      </c>
      <c r="O443" s="71">
        <v>15.54636276560446</v>
      </c>
      <c r="P443" s="71">
        <v>15.023179084288371</v>
      </c>
      <c r="Q443" s="71">
        <v>0.83675376228539</v>
      </c>
      <c r="R443" s="71">
        <v>0</v>
      </c>
      <c r="S443" s="71">
        <v>0</v>
      </c>
      <c r="T443" s="72"/>
      <c r="U443" s="71">
        <v>4867608</v>
      </c>
      <c r="V443" s="71">
        <v>490</v>
      </c>
      <c r="W443" s="71">
        <v>11</v>
      </c>
      <c r="X443" s="71">
        <v>2242</v>
      </c>
      <c r="Y443" s="71">
        <v>4977</v>
      </c>
      <c r="Z443" s="71">
        <v>9473</v>
      </c>
      <c r="AA443" s="71">
        <v>3143</v>
      </c>
      <c r="AB443" s="71">
        <v>13202</v>
      </c>
      <c r="AC443" s="71">
        <v>0</v>
      </c>
      <c r="AD443" s="71">
        <v>0</v>
      </c>
      <c r="AE443" s="72"/>
      <c r="AF443" s="71">
        <v>34300494.102260329</v>
      </c>
      <c r="AG443" s="71">
        <v>703339.81422145106</v>
      </c>
      <c r="AH443" s="71">
        <v>53755.628145552007</v>
      </c>
      <c r="AI443" s="71">
        <v>13290967.58073454</v>
      </c>
      <c r="AJ443" s="71">
        <v>21374658.907729339</v>
      </c>
      <c r="AK443" s="71">
        <v>0</v>
      </c>
      <c r="AL443" s="71">
        <v>0</v>
      </c>
      <c r="AM443" s="71">
        <v>1817269.9636151879</v>
      </c>
      <c r="AN443" s="71">
        <v>0</v>
      </c>
      <c r="AO443" s="71">
        <v>0</v>
      </c>
      <c r="AP443" s="71">
        <v>71540485.996706411</v>
      </c>
      <c r="AQ443" s="72"/>
      <c r="AR443" s="71">
        <v>217</v>
      </c>
      <c r="AS443" s="71">
        <v>203</v>
      </c>
      <c r="AT443" s="71">
        <v>0</v>
      </c>
      <c r="AU443" s="71">
        <v>0</v>
      </c>
      <c r="AV443" s="71">
        <v>0</v>
      </c>
      <c r="AW443" s="71">
        <v>0</v>
      </c>
      <c r="AX443" s="71"/>
      <c r="AY443" s="72"/>
      <c r="AZ443" s="71">
        <v>1082.8</v>
      </c>
      <c r="BA443" s="71">
        <v>8896</v>
      </c>
      <c r="BB443" s="71">
        <v>0</v>
      </c>
      <c r="BC443" s="71">
        <v>0</v>
      </c>
      <c r="BD443" s="71">
        <v>0</v>
      </c>
      <c r="BE443" s="71">
        <v>0</v>
      </c>
      <c r="BF443" s="71"/>
      <c r="BG443" s="72"/>
      <c r="BH443" s="71">
        <v>0</v>
      </c>
      <c r="BI443" s="71">
        <v>0</v>
      </c>
      <c r="BJ443" s="71">
        <v>3.5649999999999999</v>
      </c>
      <c r="BK443" s="71">
        <v>0</v>
      </c>
      <c r="BL443" s="71">
        <v>0</v>
      </c>
      <c r="BM443" s="71">
        <v>0</v>
      </c>
      <c r="BN443" s="72"/>
      <c r="BO443" s="71">
        <v>0</v>
      </c>
      <c r="BP443" s="71">
        <v>0</v>
      </c>
      <c r="BQ443" s="71">
        <v>1</v>
      </c>
      <c r="BR443" s="71">
        <v>0</v>
      </c>
      <c r="BS443" s="71">
        <v>0</v>
      </c>
      <c r="BT443" s="71">
        <v>0</v>
      </c>
      <c r="BU443"/>
      <c r="BV443" s="70">
        <v>3.5649999999999999</v>
      </c>
      <c r="BW443" s="70">
        <v>0</v>
      </c>
      <c r="BX443" s="70">
        <v>0</v>
      </c>
      <c r="BY443" s="70">
        <v>0</v>
      </c>
      <c r="BZ443" s="70">
        <v>0</v>
      </c>
      <c r="CA443" s="70">
        <v>0</v>
      </c>
      <c r="CB443" s="70">
        <v>0</v>
      </c>
      <c r="CC443" s="70">
        <v>0</v>
      </c>
      <c r="CD443" s="70">
        <v>0</v>
      </c>
    </row>
    <row r="444" spans="1:82">
      <c r="A444" s="70" t="s">
        <v>2233</v>
      </c>
      <c r="B444" s="70">
        <v>475</v>
      </c>
      <c r="C444" s="70">
        <v>16</v>
      </c>
      <c r="D444" s="70">
        <v>28</v>
      </c>
      <c r="E444" s="70">
        <v>2019</v>
      </c>
      <c r="F444" s="70" t="s">
        <v>158</v>
      </c>
      <c r="G444" s="1064" t="s">
        <v>2217</v>
      </c>
      <c r="H444" s="70" t="s">
        <v>2218</v>
      </c>
      <c r="I444" s="148"/>
      <c r="J444" s="71">
        <v>22.31692760419611</v>
      </c>
      <c r="K444" s="71">
        <v>0.9059246827755425</v>
      </c>
      <c r="L444" s="71">
        <v>0.24108141677174208</v>
      </c>
      <c r="M444" s="71">
        <v>8.0144213763408931</v>
      </c>
      <c r="N444" s="71">
        <v>14.107588561081243</v>
      </c>
      <c r="O444" s="71">
        <v>15.116592604266032</v>
      </c>
      <c r="P444" s="71">
        <v>14.972734959072094</v>
      </c>
      <c r="Q444" s="71">
        <v>0.810995705246911</v>
      </c>
      <c r="R444" s="71">
        <v>0</v>
      </c>
      <c r="S444" s="71">
        <v>0</v>
      </c>
      <c r="T444" s="72"/>
      <c r="U444" s="71">
        <v>4771677</v>
      </c>
      <c r="V444" s="71">
        <v>490</v>
      </c>
      <c r="W444" s="71">
        <v>11</v>
      </c>
      <c r="X444" s="71">
        <v>2242</v>
      </c>
      <c r="Y444" s="71">
        <v>5086</v>
      </c>
      <c r="Z444" s="71">
        <v>9464</v>
      </c>
      <c r="AA444" s="71">
        <v>3109</v>
      </c>
      <c r="AB444" s="71">
        <v>13142</v>
      </c>
      <c r="AC444" s="71">
        <v>0</v>
      </c>
      <c r="AD444" s="71">
        <v>0</v>
      </c>
      <c r="AE444" s="72"/>
      <c r="AF444" s="71">
        <v>32914458.96258745</v>
      </c>
      <c r="AG444" s="71">
        <v>680062.96979852242</v>
      </c>
      <c r="AH444" s="71">
        <v>56776.308020047712</v>
      </c>
      <c r="AI444" s="71">
        <v>13045781.43970811</v>
      </c>
      <c r="AJ444" s="71">
        <v>19753312.203265309</v>
      </c>
      <c r="AK444" s="71">
        <v>0</v>
      </c>
      <c r="AL444" s="71">
        <v>0</v>
      </c>
      <c r="AM444" s="71">
        <v>1789841.4670769684</v>
      </c>
      <c r="AN444" s="71">
        <v>0</v>
      </c>
      <c r="AO444" s="71">
        <v>0</v>
      </c>
      <c r="AP444" s="71">
        <v>68240233.350456417</v>
      </c>
      <c r="AQ444" s="72"/>
      <c r="AR444" s="71">
        <v>249</v>
      </c>
      <c r="AS444" s="71">
        <v>228</v>
      </c>
      <c r="AT444" s="71">
        <v>0</v>
      </c>
      <c r="AU444" s="71">
        <v>0</v>
      </c>
      <c r="AV444" s="71">
        <v>0</v>
      </c>
      <c r="AW444" s="71">
        <v>0</v>
      </c>
      <c r="AX444" s="71"/>
      <c r="AY444" s="72"/>
      <c r="AZ444" s="71">
        <v>1284.5999999999999</v>
      </c>
      <c r="BA444" s="71">
        <v>11651.5</v>
      </c>
      <c r="BB444" s="71">
        <v>0</v>
      </c>
      <c r="BC444" s="71">
        <v>0</v>
      </c>
      <c r="BD444" s="71">
        <v>0</v>
      </c>
      <c r="BE444" s="71">
        <v>0</v>
      </c>
      <c r="BF444" s="71"/>
      <c r="BG444" s="72"/>
      <c r="BH444" s="71">
        <v>0</v>
      </c>
      <c r="BI444" s="71">
        <v>0</v>
      </c>
      <c r="BJ444" s="71">
        <v>2.968</v>
      </c>
      <c r="BK444" s="71">
        <v>0</v>
      </c>
      <c r="BL444" s="71">
        <v>0</v>
      </c>
      <c r="BM444" s="71">
        <v>0</v>
      </c>
      <c r="BN444" s="72"/>
      <c r="BO444" s="71">
        <v>0</v>
      </c>
      <c r="BP444" s="71">
        <v>0</v>
      </c>
      <c r="BQ444" s="71">
        <v>1</v>
      </c>
      <c r="BR444" s="71">
        <v>0</v>
      </c>
      <c r="BS444" s="71">
        <v>0</v>
      </c>
      <c r="BT444" s="71">
        <v>0</v>
      </c>
      <c r="BU444"/>
      <c r="BV444" s="70">
        <v>2.968</v>
      </c>
      <c r="BW444" s="70">
        <v>0</v>
      </c>
      <c r="BX444" s="70">
        <v>0</v>
      </c>
      <c r="BY444" s="70">
        <v>0</v>
      </c>
      <c r="BZ444" s="70">
        <v>0</v>
      </c>
      <c r="CA444" s="70">
        <v>0</v>
      </c>
      <c r="CB444" s="70">
        <v>0</v>
      </c>
      <c r="CC444" s="70">
        <v>0</v>
      </c>
      <c r="CD444" s="70">
        <v>0</v>
      </c>
    </row>
    <row r="445" spans="1:82">
      <c r="A445" s="70" t="s">
        <v>2234</v>
      </c>
      <c r="B445" s="70">
        <v>476</v>
      </c>
      <c r="C445" s="70">
        <v>17</v>
      </c>
      <c r="D445" s="70">
        <v>28</v>
      </c>
      <c r="E445" s="70">
        <v>2020</v>
      </c>
      <c r="F445" s="70" t="s">
        <v>159</v>
      </c>
      <c r="G445" s="1064" t="s">
        <v>2217</v>
      </c>
      <c r="H445" s="70" t="s">
        <v>2218</v>
      </c>
      <c r="I445" s="148"/>
      <c r="J445" s="71">
        <v>22.440073500176211</v>
      </c>
      <c r="K445" s="71">
        <v>0.79059432719809974</v>
      </c>
      <c r="L445" s="71">
        <v>0.26797337894483392</v>
      </c>
      <c r="M445" s="71">
        <v>7.5484959159011593</v>
      </c>
      <c r="N445" s="71">
        <v>13.253352097481191</v>
      </c>
      <c r="O445" s="71">
        <v>13.280657713941194</v>
      </c>
      <c r="P445" s="71">
        <v>13.973479284375466</v>
      </c>
      <c r="Q445" s="71">
        <v>0.76312864295222005</v>
      </c>
      <c r="R445" s="71">
        <v>0</v>
      </c>
      <c r="S445" s="71">
        <v>0</v>
      </c>
      <c r="T445" s="72"/>
      <c r="U445" s="71">
        <v>4315258</v>
      </c>
      <c r="V445" s="71">
        <v>369</v>
      </c>
      <c r="W445" s="71">
        <v>15</v>
      </c>
      <c r="X445" s="71">
        <v>2210</v>
      </c>
      <c r="Y445" s="71">
        <v>5069</v>
      </c>
      <c r="Z445" s="71">
        <v>9490</v>
      </c>
      <c r="AA445" s="71">
        <v>3084</v>
      </c>
      <c r="AB445" s="71">
        <v>12943</v>
      </c>
      <c r="AC445" s="71">
        <v>0</v>
      </c>
      <c r="AD445" s="71">
        <v>0</v>
      </c>
      <c r="AE445" s="72"/>
      <c r="AF445" s="71">
        <v>33582667.338176273</v>
      </c>
      <c r="AG445" s="71">
        <v>558357.24377827439</v>
      </c>
      <c r="AH445" s="71">
        <v>67371.790193196299</v>
      </c>
      <c r="AI445" s="71">
        <v>12504872.960650599</v>
      </c>
      <c r="AJ445" s="71">
        <v>20223524.337553881</v>
      </c>
      <c r="AK445" s="71"/>
      <c r="AL445" s="71"/>
      <c r="AM445" s="71">
        <v>1689205.2997292376</v>
      </c>
      <c r="AN445" s="71"/>
      <c r="AO445" s="71"/>
      <c r="AP445" s="71">
        <v>68625998.970081463</v>
      </c>
      <c r="AQ445" s="72"/>
      <c r="AR445" s="71">
        <v>270</v>
      </c>
      <c r="AS445" s="71">
        <v>243</v>
      </c>
      <c r="AT445" s="71">
        <v>0</v>
      </c>
      <c r="AU445" s="71">
        <v>0</v>
      </c>
      <c r="AV445" s="71">
        <v>0</v>
      </c>
      <c r="AW445" s="71">
        <v>0</v>
      </c>
      <c r="AX445" s="71"/>
      <c r="AY445" s="72"/>
      <c r="AZ445" s="71">
        <v>1414</v>
      </c>
      <c r="BA445" s="71">
        <v>12344.9</v>
      </c>
      <c r="BB445" s="71">
        <v>0</v>
      </c>
      <c r="BC445" s="71">
        <v>0</v>
      </c>
      <c r="BD445" s="71">
        <v>0</v>
      </c>
      <c r="BE445" s="71">
        <v>0</v>
      </c>
      <c r="BF445" s="71"/>
      <c r="BG445" s="72"/>
      <c r="BH445" s="71">
        <v>0</v>
      </c>
      <c r="BI445" s="71">
        <v>0</v>
      </c>
      <c r="BJ445" s="71">
        <v>2.105</v>
      </c>
      <c r="BK445" s="71">
        <v>0</v>
      </c>
      <c r="BL445" s="71">
        <v>0</v>
      </c>
      <c r="BM445" s="71">
        <v>0</v>
      </c>
      <c r="BN445" s="72"/>
      <c r="BO445" s="71">
        <v>0</v>
      </c>
      <c r="BP445" s="71">
        <v>0</v>
      </c>
      <c r="BQ445" s="71">
        <v>1</v>
      </c>
      <c r="BR445" s="71">
        <v>0</v>
      </c>
      <c r="BS445" s="71">
        <v>0</v>
      </c>
      <c r="BT445" s="71">
        <v>0</v>
      </c>
      <c r="BU445"/>
      <c r="BV445" s="70">
        <v>2.105</v>
      </c>
      <c r="BW445" s="70">
        <v>0</v>
      </c>
      <c r="BX445" s="70">
        <v>0</v>
      </c>
      <c r="BY445" s="70">
        <v>0</v>
      </c>
      <c r="BZ445" s="70">
        <v>0</v>
      </c>
      <c r="CA445" s="70">
        <v>0</v>
      </c>
      <c r="CB445" s="70">
        <v>0</v>
      </c>
      <c r="CC445" s="70">
        <v>0</v>
      </c>
      <c r="CD445" s="70">
        <v>0</v>
      </c>
    </row>
    <row r="446" spans="1:82">
      <c r="A446" s="70" t="s">
        <v>2235</v>
      </c>
      <c r="B446" s="70">
        <v>476</v>
      </c>
      <c r="C446" s="70">
        <v>18</v>
      </c>
      <c r="D446" s="70">
        <v>28</v>
      </c>
      <c r="E446" s="70">
        <v>2021</v>
      </c>
      <c r="F446" s="70" t="s">
        <v>160</v>
      </c>
      <c r="G446" s="70" t="s">
        <v>2217</v>
      </c>
      <c r="H446" s="70" t="s">
        <v>2218</v>
      </c>
      <c r="I446" s="148"/>
      <c r="J446" s="71">
        <v>24.02381916199705</v>
      </c>
      <c r="K446" s="71">
        <v>0.86776823113076018</v>
      </c>
      <c r="L446" s="71">
        <v>0.26245654566335586</v>
      </c>
      <c r="M446" s="71">
        <v>8.4030153647104822</v>
      </c>
      <c r="N446" s="71">
        <v>14.518483495933028</v>
      </c>
      <c r="O446" s="71">
        <v>12.803057985472844</v>
      </c>
      <c r="P446" s="71">
        <v>14.213979689079888</v>
      </c>
      <c r="Q446" s="71">
        <v>0.74542820014306599</v>
      </c>
      <c r="R446" s="71">
        <v>0</v>
      </c>
      <c r="S446" s="71">
        <v>0</v>
      </c>
      <c r="T446" s="72"/>
      <c r="U446" s="71">
        <v>4906599</v>
      </c>
      <c r="V446" s="71">
        <v>369</v>
      </c>
      <c r="W446" s="71">
        <v>15</v>
      </c>
      <c r="X446" s="71">
        <v>2210</v>
      </c>
      <c r="Y446" s="71">
        <v>5081</v>
      </c>
      <c r="Z446" s="71">
        <v>9420</v>
      </c>
      <c r="AA446" s="71">
        <v>3059</v>
      </c>
      <c r="AB446" s="71">
        <v>12767</v>
      </c>
      <c r="AC446" s="71">
        <v>0</v>
      </c>
      <c r="AD446" s="71">
        <v>0</v>
      </c>
      <c r="AE446" s="72"/>
      <c r="AF446" s="71">
        <v>35347849.881676815</v>
      </c>
      <c r="AG446" s="71">
        <v>603413.79259884218</v>
      </c>
      <c r="AH446" s="71">
        <v>62975.959020547089</v>
      </c>
      <c r="AI446" s="71">
        <v>13766046.425289247</v>
      </c>
      <c r="AJ446" s="71">
        <v>21447529.572904941</v>
      </c>
      <c r="AK446" s="71">
        <v>0</v>
      </c>
      <c r="AL446" s="71">
        <v>0</v>
      </c>
      <c r="AM446" s="71">
        <v>1675846.05564222</v>
      </c>
      <c r="AN446" s="71">
        <v>0</v>
      </c>
      <c r="AO446" s="71">
        <v>0</v>
      </c>
      <c r="AP446" s="71">
        <v>72903661.687132612</v>
      </c>
      <c r="AQ446" s="72"/>
      <c r="AR446" s="71">
        <v>292</v>
      </c>
      <c r="AS446" s="71">
        <v>252</v>
      </c>
      <c r="AT446" s="71">
        <v>0</v>
      </c>
      <c r="AU446" s="71">
        <v>0</v>
      </c>
      <c r="AV446" s="71">
        <v>0</v>
      </c>
      <c r="AW446" s="71">
        <v>0</v>
      </c>
      <c r="AX446" s="71"/>
      <c r="AY446" s="72"/>
      <c r="AZ446" s="71">
        <v>1557</v>
      </c>
      <c r="BA446" s="71">
        <v>12723.3</v>
      </c>
      <c r="BB446" s="71">
        <v>0</v>
      </c>
      <c r="BC446" s="71">
        <v>0</v>
      </c>
      <c r="BD446" s="71">
        <v>0</v>
      </c>
      <c r="BE446" s="71">
        <v>0</v>
      </c>
      <c r="BF446" s="71"/>
      <c r="BG446" s="72"/>
      <c r="BH446" s="71">
        <v>0</v>
      </c>
      <c r="BI446" s="71">
        <v>0</v>
      </c>
      <c r="BJ446" s="71">
        <v>8.282</v>
      </c>
      <c r="BK446" s="71">
        <v>0</v>
      </c>
      <c r="BL446" s="71">
        <v>0</v>
      </c>
      <c r="BM446" s="71">
        <v>0</v>
      </c>
      <c r="BN446" s="72"/>
      <c r="BO446" s="71">
        <v>0</v>
      </c>
      <c r="BP446" s="71">
        <v>0</v>
      </c>
      <c r="BQ446" s="71">
        <v>2</v>
      </c>
      <c r="BR446" s="71">
        <v>0</v>
      </c>
      <c r="BS446" s="71">
        <v>0</v>
      </c>
      <c r="BT446" s="71">
        <v>0</v>
      </c>
      <c r="BU446"/>
      <c r="BV446" s="70">
        <v>8.282</v>
      </c>
      <c r="BW446" s="70">
        <v>0</v>
      </c>
      <c r="BX446" s="70">
        <v>0</v>
      </c>
      <c r="BY446" s="70">
        <v>0</v>
      </c>
      <c r="BZ446" s="70">
        <v>0</v>
      </c>
      <c r="CA446" s="70">
        <v>0</v>
      </c>
      <c r="CB446" s="70">
        <v>0</v>
      </c>
      <c r="CC446" s="70">
        <v>0</v>
      </c>
      <c r="CD446" s="70">
        <v>0</v>
      </c>
    </row>
    <row r="447" spans="1:82">
      <c r="A447" s="70" t="s">
        <v>2236</v>
      </c>
      <c r="B447" s="70">
        <v>476</v>
      </c>
      <c r="C447" s="70">
        <v>19</v>
      </c>
      <c r="D447" s="70">
        <v>28</v>
      </c>
      <c r="E447" s="70">
        <v>2022</v>
      </c>
      <c r="F447" s="70" t="s">
        <v>161</v>
      </c>
      <c r="G447" s="70" t="s">
        <v>2217</v>
      </c>
      <c r="H447" s="70" t="s">
        <v>2218</v>
      </c>
      <c r="I447" s="148"/>
      <c r="J447" s="71">
        <v>21.033735242537613</v>
      </c>
      <c r="K447" s="71">
        <v>0.76729614237044164</v>
      </c>
      <c r="L447" s="71">
        <v>0.25367149556931562</v>
      </c>
      <c r="M447" s="71">
        <v>8.0790707286501995</v>
      </c>
      <c r="N447" s="71">
        <v>15.618877251287493</v>
      </c>
      <c r="O447" s="71">
        <v>13.379529218729266</v>
      </c>
      <c r="P447" s="71">
        <v>13.927319997912523</v>
      </c>
      <c r="Q447" s="71">
        <v>0.74181888543176888</v>
      </c>
      <c r="R447" s="71">
        <v>0</v>
      </c>
      <c r="S447" s="71">
        <v>0</v>
      </c>
      <c r="T447" s="72"/>
      <c r="U447" s="71">
        <v>5043636</v>
      </c>
      <c r="V447" s="71">
        <v>369</v>
      </c>
      <c r="W447" s="71">
        <v>15</v>
      </c>
      <c r="X447" s="71">
        <v>2210</v>
      </c>
      <c r="Y447" s="71">
        <v>5081</v>
      </c>
      <c r="Z447" s="71">
        <v>9353</v>
      </c>
      <c r="AA447" s="71">
        <v>3043</v>
      </c>
      <c r="AB447" s="71">
        <v>12601</v>
      </c>
      <c r="AC447" s="71">
        <v>0</v>
      </c>
      <c r="AD447" s="71">
        <v>0</v>
      </c>
      <c r="AE447" s="72"/>
      <c r="AF447" s="71">
        <v>30468904.713692266</v>
      </c>
      <c r="AG447" s="71">
        <v>574411.92434541404</v>
      </c>
      <c r="AH447" s="71">
        <v>71248.438426898239</v>
      </c>
      <c r="AI447" s="71">
        <v>12921261.115124628</v>
      </c>
      <c r="AJ447" s="71">
        <v>24713139.755682573</v>
      </c>
      <c r="AK447" s="71">
        <v>0</v>
      </c>
      <c r="AL447" s="71">
        <v>0</v>
      </c>
      <c r="AM447" s="71">
        <v>1627133.0368240632</v>
      </c>
      <c r="AN447" s="71">
        <v>0</v>
      </c>
      <c r="AO447" s="71">
        <v>0</v>
      </c>
      <c r="AP447" s="71">
        <v>70376098.984095842</v>
      </c>
      <c r="AQ447" s="72"/>
      <c r="AR447" s="71">
        <v>316</v>
      </c>
      <c r="AS447" s="71">
        <v>261</v>
      </c>
      <c r="AT447" s="71">
        <v>0</v>
      </c>
      <c r="AU447" s="71">
        <v>0</v>
      </c>
      <c r="AV447" s="71">
        <v>0</v>
      </c>
      <c r="AW447" s="71">
        <v>0</v>
      </c>
      <c r="AX447" s="71"/>
      <c r="AY447" s="72"/>
      <c r="AZ447" s="71">
        <v>1692.7000000000007</v>
      </c>
      <c r="BA447" s="71">
        <v>13168.799999999996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2237</v>
      </c>
      <c r="B448" s="70">
        <v>476</v>
      </c>
      <c r="C448" s="70">
        <v>20</v>
      </c>
      <c r="D448" s="70">
        <v>28</v>
      </c>
      <c r="E448" s="70">
        <v>2023</v>
      </c>
      <c r="F448" s="70" t="s">
        <v>1539</v>
      </c>
      <c r="G448" s="70" t="s">
        <v>2217</v>
      </c>
      <c r="H448" s="70" t="s">
        <v>2218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347</v>
      </c>
      <c r="AS448" s="71">
        <v>266</v>
      </c>
      <c r="AT448" s="71">
        <v>0</v>
      </c>
      <c r="AU448" s="71">
        <v>0</v>
      </c>
      <c r="AV448" s="71">
        <v>0</v>
      </c>
      <c r="AW448" s="71">
        <v>0</v>
      </c>
      <c r="AX448" s="71"/>
      <c r="AY448" s="72"/>
      <c r="AZ448" s="71">
        <v>1897.800000000002</v>
      </c>
      <c r="BA448" s="71">
        <v>13733.599999999995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2238</v>
      </c>
      <c r="B449" s="70">
        <v>476</v>
      </c>
      <c r="C449" s="70">
        <v>21</v>
      </c>
      <c r="D449" s="70">
        <v>28</v>
      </c>
      <c r="E449" s="70">
        <v>2024</v>
      </c>
      <c r="F449" s="70" t="s">
        <v>1554</v>
      </c>
      <c r="G449" s="70" t="s">
        <v>2217</v>
      </c>
      <c r="H449" s="70" t="s">
        <v>2218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2239</v>
      </c>
      <c r="B450" s="70">
        <v>103</v>
      </c>
      <c r="C450" s="70">
        <v>1</v>
      </c>
      <c r="D450" s="70">
        <v>7</v>
      </c>
      <c r="E450" s="70">
        <v>1990</v>
      </c>
      <c r="F450" s="70" t="s">
        <v>787</v>
      </c>
      <c r="G450" s="70" t="s">
        <v>2240</v>
      </c>
      <c r="H450" s="70" t="s">
        <v>2241</v>
      </c>
      <c r="I450" s="148"/>
      <c r="J450" s="71">
        <v>9.4922488217055179</v>
      </c>
      <c r="K450" s="71">
        <v>2.630088009611943</v>
      </c>
      <c r="L450" s="71">
        <v>4.8035999197800718</v>
      </c>
      <c r="M450" s="71">
        <v>7.2454544023027161</v>
      </c>
      <c r="N450" s="71">
        <v>18.307656014398091</v>
      </c>
      <c r="O450" s="71">
        <v>13.099554624820961</v>
      </c>
      <c r="P450" s="71">
        <v>23.952777108231</v>
      </c>
      <c r="Q450" s="71">
        <v>1.21361555175223</v>
      </c>
      <c r="R450" s="71">
        <v>0</v>
      </c>
      <c r="S450" s="71">
        <v>0.99011882099349158</v>
      </c>
      <c r="T450" s="72"/>
      <c r="U450" s="71">
        <v>1542381</v>
      </c>
      <c r="V450" s="71">
        <v>756</v>
      </c>
      <c r="W450" s="71">
        <v>69</v>
      </c>
      <c r="X450" s="71">
        <v>3039</v>
      </c>
      <c r="Y450" s="71">
        <v>4759</v>
      </c>
      <c r="Z450" s="71">
        <v>5388</v>
      </c>
      <c r="AA450" s="71">
        <v>5816</v>
      </c>
      <c r="AB450" s="71">
        <v>19705</v>
      </c>
      <c r="AC450" s="71">
        <v>0</v>
      </c>
      <c r="AD450" s="71">
        <v>0.99011882099349158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2242</v>
      </c>
      <c r="B451" s="70">
        <v>104</v>
      </c>
      <c r="C451" s="70">
        <v>2</v>
      </c>
      <c r="D451" s="70">
        <v>7</v>
      </c>
      <c r="E451" s="70">
        <v>2005</v>
      </c>
      <c r="F451" s="70" t="s">
        <v>789</v>
      </c>
      <c r="G451" s="70" t="s">
        <v>2240</v>
      </c>
      <c r="H451" s="70" t="s">
        <v>2241</v>
      </c>
      <c r="I451" s="148"/>
      <c r="J451" s="71">
        <v>10.18077959213395</v>
      </c>
      <c r="K451" s="71">
        <v>1.9197705008591679</v>
      </c>
      <c r="L451" s="71">
        <v>13.469765523887199</v>
      </c>
      <c r="M451" s="71">
        <v>14.410882028436539</v>
      </c>
      <c r="N451" s="71">
        <v>27.335778928074181</v>
      </c>
      <c r="O451" s="71">
        <v>19.051778826330381</v>
      </c>
      <c r="P451" s="71">
        <v>22.29709399462374</v>
      </c>
      <c r="Q451" s="71">
        <v>1.01585956700464</v>
      </c>
      <c r="R451" s="71">
        <v>0</v>
      </c>
      <c r="S451" s="71">
        <v>0.7123321796628278</v>
      </c>
      <c r="T451" s="72"/>
      <c r="U451" s="71">
        <v>1314943</v>
      </c>
      <c r="V451" s="71">
        <v>708</v>
      </c>
      <c r="W451" s="71">
        <v>151</v>
      </c>
      <c r="X451" s="71">
        <v>2400</v>
      </c>
      <c r="Y451" s="71">
        <v>5077</v>
      </c>
      <c r="Z451" s="71">
        <v>9068</v>
      </c>
      <c r="AA451" s="71">
        <v>4434</v>
      </c>
      <c r="AB451" s="71">
        <v>17243</v>
      </c>
      <c r="AC451" s="71">
        <v>0</v>
      </c>
      <c r="AD451" s="71">
        <v>0.7123321796628278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2243</v>
      </c>
      <c r="B452" s="70">
        <v>105</v>
      </c>
      <c r="C452" s="70">
        <v>3</v>
      </c>
      <c r="D452" s="70">
        <v>7</v>
      </c>
      <c r="E452" s="70">
        <v>2006</v>
      </c>
      <c r="F452" s="70" t="s">
        <v>790</v>
      </c>
      <c r="G452" s="70" t="s">
        <v>2240</v>
      </c>
      <c r="H452" s="70" t="s">
        <v>2241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2244</v>
      </c>
      <c r="B453" s="70">
        <v>106</v>
      </c>
      <c r="C453" s="70">
        <v>4</v>
      </c>
      <c r="D453" s="70">
        <v>7</v>
      </c>
      <c r="E453" s="70">
        <v>2007</v>
      </c>
      <c r="F453" s="70" t="s">
        <v>791</v>
      </c>
      <c r="G453" s="70" t="s">
        <v>2240</v>
      </c>
      <c r="H453" s="70" t="s">
        <v>2241</v>
      </c>
      <c r="I453" s="148"/>
      <c r="J453" s="71">
        <v>10.16477227848322</v>
      </c>
      <c r="K453" s="71">
        <v>1.685357734935093</v>
      </c>
      <c r="L453" s="71">
        <v>11.47987250878476</v>
      </c>
      <c r="M453" s="71">
        <v>15.132168538509699</v>
      </c>
      <c r="N453" s="71">
        <v>27.349092416309759</v>
      </c>
      <c r="O453" s="71">
        <v>18.29862482901234</v>
      </c>
      <c r="P453" s="71">
        <v>21.600500965940331</v>
      </c>
      <c r="Q453" s="71">
        <v>1.03743206836668</v>
      </c>
      <c r="R453" s="71">
        <v>0</v>
      </c>
      <c r="S453" s="71">
        <v>0.70210141477661769</v>
      </c>
      <c r="T453" s="72"/>
      <c r="U453" s="71">
        <v>1461230</v>
      </c>
      <c r="V453" s="71">
        <v>656</v>
      </c>
      <c r="W453" s="71">
        <v>133</v>
      </c>
      <c r="X453" s="71">
        <v>3105</v>
      </c>
      <c r="Y453" s="71">
        <v>5094</v>
      </c>
      <c r="Z453" s="71">
        <v>9054</v>
      </c>
      <c r="AA453" s="71">
        <v>4230</v>
      </c>
      <c r="AB453" s="71">
        <v>16678</v>
      </c>
      <c r="AC453" s="71">
        <v>0</v>
      </c>
      <c r="AD453" s="71">
        <v>0.70210141477661769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2245</v>
      </c>
      <c r="B454" s="70">
        <v>107</v>
      </c>
      <c r="C454" s="70">
        <v>5</v>
      </c>
      <c r="D454" s="70">
        <v>7</v>
      </c>
      <c r="E454" s="70">
        <v>2008</v>
      </c>
      <c r="F454" s="70" t="s">
        <v>792</v>
      </c>
      <c r="G454" s="70" t="s">
        <v>2240</v>
      </c>
      <c r="H454" s="70" t="s">
        <v>2241</v>
      </c>
      <c r="I454" s="148"/>
      <c r="J454" s="71">
        <v>8.7701134726980019</v>
      </c>
      <c r="K454" s="71">
        <v>1.260479094187547</v>
      </c>
      <c r="L454" s="71">
        <v>10.227369922029339</v>
      </c>
      <c r="M454" s="71">
        <v>15.306736056883301</v>
      </c>
      <c r="N454" s="71">
        <v>26.483064855256661</v>
      </c>
      <c r="O454" s="71">
        <v>17.656674887162609</v>
      </c>
      <c r="P454" s="71">
        <v>21.162728772274459</v>
      </c>
      <c r="Q454" s="71">
        <v>1.0065693157837501</v>
      </c>
      <c r="R454" s="71">
        <v>0</v>
      </c>
      <c r="S454" s="71">
        <v>0.55394731513740614</v>
      </c>
      <c r="T454" s="72"/>
      <c r="U454" s="71">
        <v>1442362</v>
      </c>
      <c r="V454" s="71">
        <v>656</v>
      </c>
      <c r="W454" s="71">
        <v>133</v>
      </c>
      <c r="X454" s="71">
        <v>3105</v>
      </c>
      <c r="Y454" s="71">
        <v>5075</v>
      </c>
      <c r="Z454" s="71">
        <v>9043</v>
      </c>
      <c r="AA454" s="71">
        <v>4149</v>
      </c>
      <c r="AB454" s="71">
        <v>16448</v>
      </c>
      <c r="AC454" s="71">
        <v>0</v>
      </c>
      <c r="AD454" s="71">
        <v>0.55394731513740614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2246</v>
      </c>
      <c r="B455" s="70">
        <v>108</v>
      </c>
      <c r="C455" s="70">
        <v>6</v>
      </c>
      <c r="D455" s="70">
        <v>7</v>
      </c>
      <c r="E455" s="70">
        <v>2009</v>
      </c>
      <c r="F455" s="70" t="s">
        <v>176</v>
      </c>
      <c r="G455" s="70" t="s">
        <v>2240</v>
      </c>
      <c r="H455" s="70" t="s">
        <v>2241</v>
      </c>
      <c r="I455" s="148"/>
      <c r="J455" s="71">
        <v>8.1446726614962568</v>
      </c>
      <c r="K455" s="71">
        <v>1.264912650690172</v>
      </c>
      <c r="L455" s="71">
        <v>5.2194985877051971</v>
      </c>
      <c r="M455" s="71">
        <v>16.218908298800471</v>
      </c>
      <c r="N455" s="71">
        <v>23.897875217220228</v>
      </c>
      <c r="O455" s="71">
        <v>17.923960877554279</v>
      </c>
      <c r="P455" s="71">
        <v>20.2017456674889</v>
      </c>
      <c r="Q455" s="71">
        <v>0.94132744538393098</v>
      </c>
      <c r="R455" s="71">
        <v>0</v>
      </c>
      <c r="S455" s="71">
        <v>0.83457248781522564</v>
      </c>
      <c r="T455" s="72"/>
      <c r="U455" s="71">
        <v>1060141</v>
      </c>
      <c r="V455" s="71">
        <v>605</v>
      </c>
      <c r="W455" s="71">
        <v>97</v>
      </c>
      <c r="X455" s="71">
        <v>3314</v>
      </c>
      <c r="Y455" s="71">
        <v>5071</v>
      </c>
      <c r="Z455" s="71">
        <v>9061</v>
      </c>
      <c r="AA455" s="71">
        <v>4066</v>
      </c>
      <c r="AB455" s="71">
        <v>16147</v>
      </c>
      <c r="AC455" s="71">
        <v>0</v>
      </c>
      <c r="AD455" s="71">
        <v>0.83457248781522564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3.355</v>
      </c>
      <c r="BK455" s="71">
        <v>0</v>
      </c>
      <c r="BL455" s="71">
        <v>0</v>
      </c>
      <c r="BM455" s="71">
        <v>0</v>
      </c>
      <c r="BN455" s="72"/>
      <c r="BO455" s="71">
        <v>0</v>
      </c>
      <c r="BP455" s="71">
        <v>0</v>
      </c>
      <c r="BQ455" s="71">
        <v>1</v>
      </c>
      <c r="BR455" s="71">
        <v>0</v>
      </c>
      <c r="BS455" s="71">
        <v>0</v>
      </c>
      <c r="BT455" s="71">
        <v>0</v>
      </c>
      <c r="BU455"/>
      <c r="BV455" s="70">
        <v>3.355</v>
      </c>
      <c r="BW455" s="70">
        <v>0</v>
      </c>
      <c r="BX455" s="70">
        <v>0</v>
      </c>
      <c r="BY455" s="70">
        <v>0</v>
      </c>
      <c r="BZ455" s="70">
        <v>0</v>
      </c>
      <c r="CA455" s="70">
        <v>0</v>
      </c>
      <c r="CB455" s="70">
        <v>0</v>
      </c>
      <c r="CC455" s="70">
        <v>0</v>
      </c>
      <c r="CD455" s="70">
        <v>0</v>
      </c>
    </row>
    <row r="456" spans="1:82">
      <c r="A456" s="70" t="s">
        <v>2247</v>
      </c>
      <c r="B456" s="70">
        <v>109</v>
      </c>
      <c r="C456" s="70">
        <v>7</v>
      </c>
      <c r="D456" s="70">
        <v>7</v>
      </c>
      <c r="E456" s="70">
        <v>2010</v>
      </c>
      <c r="F456" s="70" t="s">
        <v>177</v>
      </c>
      <c r="G456" s="70" t="s">
        <v>2240</v>
      </c>
      <c r="H456" s="70" t="s">
        <v>2241</v>
      </c>
      <c r="I456" s="148"/>
      <c r="J456" s="71">
        <v>7.4437917191759357</v>
      </c>
      <c r="K456" s="71">
        <v>1.295783692237541</v>
      </c>
      <c r="L456" s="71">
        <v>4.9491817143205799</v>
      </c>
      <c r="M456" s="71">
        <v>15.57444152374037</v>
      </c>
      <c r="N456" s="71">
        <v>24.573373384201741</v>
      </c>
      <c r="O456" s="71">
        <v>17.829243096323761</v>
      </c>
      <c r="P456" s="71">
        <v>20.25037419212849</v>
      </c>
      <c r="Q456" s="71">
        <v>0.96575774947529003</v>
      </c>
      <c r="R456" s="71">
        <v>0</v>
      </c>
      <c r="S456" s="71">
        <v>0.62960496372556629</v>
      </c>
      <c r="T456" s="72"/>
      <c r="U456" s="71">
        <v>1110177</v>
      </c>
      <c r="V456" s="71">
        <v>605</v>
      </c>
      <c r="W456" s="71">
        <v>97</v>
      </c>
      <c r="X456" s="71">
        <v>3314</v>
      </c>
      <c r="Y456" s="71">
        <v>5066</v>
      </c>
      <c r="Z456" s="71">
        <v>9055</v>
      </c>
      <c r="AA456" s="71">
        <v>3974</v>
      </c>
      <c r="AB456" s="71">
        <v>15874</v>
      </c>
      <c r="AC456" s="71">
        <v>0</v>
      </c>
      <c r="AD456" s="71">
        <v>0.62960496372556629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3.1389999999999998</v>
      </c>
      <c r="BK456" s="71">
        <v>0</v>
      </c>
      <c r="BL456" s="71">
        <v>0</v>
      </c>
      <c r="BM456" s="71">
        <v>0</v>
      </c>
      <c r="BN456" s="72"/>
      <c r="BO456" s="71">
        <v>0</v>
      </c>
      <c r="BP456" s="71">
        <v>0</v>
      </c>
      <c r="BQ456" s="71">
        <v>1</v>
      </c>
      <c r="BR456" s="71">
        <v>0</v>
      </c>
      <c r="BS456" s="71">
        <v>0</v>
      </c>
      <c r="BT456" s="71">
        <v>0</v>
      </c>
      <c r="BU456"/>
      <c r="BV456" s="70">
        <v>3.1389999999999998</v>
      </c>
      <c r="BW456" s="70">
        <v>0</v>
      </c>
      <c r="BX456" s="70">
        <v>0</v>
      </c>
      <c r="BY456" s="70">
        <v>0</v>
      </c>
      <c r="BZ456" s="70">
        <v>0</v>
      </c>
      <c r="CA456" s="70">
        <v>0</v>
      </c>
      <c r="CB456" s="70">
        <v>0</v>
      </c>
      <c r="CC456" s="70">
        <v>0</v>
      </c>
      <c r="CD456" s="70">
        <v>0</v>
      </c>
    </row>
    <row r="457" spans="1:82">
      <c r="A457" s="70" t="s">
        <v>2248</v>
      </c>
      <c r="B457" s="70">
        <v>110</v>
      </c>
      <c r="C457" s="70">
        <v>8</v>
      </c>
      <c r="D457" s="70">
        <v>7</v>
      </c>
      <c r="E457" s="70">
        <v>2011</v>
      </c>
      <c r="F457" s="70" t="s">
        <v>178</v>
      </c>
      <c r="G457" s="70" t="s">
        <v>2240</v>
      </c>
      <c r="H457" s="70" t="s">
        <v>2241</v>
      </c>
      <c r="I457" s="148"/>
      <c r="J457" s="71">
        <v>7.626845911271289</v>
      </c>
      <c r="K457" s="71">
        <v>1.664607875595242</v>
      </c>
      <c r="L457" s="71">
        <v>3.9109172486057089</v>
      </c>
      <c r="M457" s="71">
        <v>17.547037252967499</v>
      </c>
      <c r="N457" s="71">
        <v>28.352067338460671</v>
      </c>
      <c r="O457" s="71">
        <v>17.482900022761736</v>
      </c>
      <c r="P457" s="71">
        <v>19.437541995622844</v>
      </c>
      <c r="Q457" s="71">
        <v>1.0967268093073601</v>
      </c>
      <c r="R457" s="71">
        <v>0</v>
      </c>
      <c r="S457" s="71">
        <v>0.50146629689854172</v>
      </c>
      <c r="T457" s="72"/>
      <c r="U457" s="71">
        <v>1049704</v>
      </c>
      <c r="V457" s="71">
        <v>605</v>
      </c>
      <c r="W457" s="71">
        <v>97</v>
      </c>
      <c r="X457" s="71">
        <v>3314</v>
      </c>
      <c r="Y457" s="71">
        <v>5050</v>
      </c>
      <c r="Z457" s="71">
        <v>9072</v>
      </c>
      <c r="AA457" s="71">
        <v>3928</v>
      </c>
      <c r="AB457" s="71">
        <v>15628</v>
      </c>
      <c r="AC457" s="71">
        <v>0</v>
      </c>
      <c r="AD457" s="71">
        <v>0.50146629689854172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2.6120000000000001</v>
      </c>
      <c r="BK457" s="71">
        <v>0</v>
      </c>
      <c r="BL457" s="71">
        <v>0</v>
      </c>
      <c r="BM457" s="71">
        <v>0</v>
      </c>
      <c r="BN457" s="72"/>
      <c r="BO457" s="71">
        <v>0</v>
      </c>
      <c r="BP457" s="71">
        <v>0</v>
      </c>
      <c r="BQ457" s="71">
        <v>1</v>
      </c>
      <c r="BR457" s="71">
        <v>0</v>
      </c>
      <c r="BS457" s="71">
        <v>0</v>
      </c>
      <c r="BT457" s="71">
        <v>0</v>
      </c>
      <c r="BU457"/>
      <c r="BV457" s="70">
        <v>2.6120000000000001</v>
      </c>
      <c r="BW457" s="70">
        <v>0</v>
      </c>
      <c r="BX457" s="70">
        <v>0</v>
      </c>
      <c r="BY457" s="70">
        <v>0</v>
      </c>
      <c r="BZ457" s="70">
        <v>0</v>
      </c>
      <c r="CA457" s="70">
        <v>0</v>
      </c>
      <c r="CB457" s="70">
        <v>0</v>
      </c>
      <c r="CC457" s="70">
        <v>0</v>
      </c>
      <c r="CD457" s="70">
        <v>0</v>
      </c>
    </row>
    <row r="458" spans="1:82">
      <c r="A458" s="70" t="s">
        <v>2249</v>
      </c>
      <c r="B458" s="70">
        <v>111</v>
      </c>
      <c r="C458" s="70">
        <v>9</v>
      </c>
      <c r="D458" s="70">
        <v>7</v>
      </c>
      <c r="E458" s="70">
        <v>2012</v>
      </c>
      <c r="F458" s="70" t="s">
        <v>179</v>
      </c>
      <c r="G458" s="70" t="s">
        <v>2240</v>
      </c>
      <c r="H458" s="70" t="s">
        <v>2241</v>
      </c>
      <c r="I458" s="148"/>
      <c r="J458" s="71">
        <v>8.5710343622332879</v>
      </c>
      <c r="K458" s="71">
        <v>1.562428537367506</v>
      </c>
      <c r="L458" s="71">
        <v>3.8520863020284848</v>
      </c>
      <c r="M458" s="71">
        <v>17.482528930654428</v>
      </c>
      <c r="N458" s="71">
        <v>28.21591449343374</v>
      </c>
      <c r="O458" s="71">
        <v>17.492545521840469</v>
      </c>
      <c r="P458" s="71">
        <v>19.164932849525204</v>
      </c>
      <c r="Q458" s="71">
        <v>1.1737300288852199</v>
      </c>
      <c r="R458" s="71">
        <v>0</v>
      </c>
      <c r="S458" s="71">
        <v>0.76003157912525476</v>
      </c>
      <c r="T458" s="72"/>
      <c r="U458" s="71">
        <v>1040178</v>
      </c>
      <c r="V458" s="71">
        <v>605</v>
      </c>
      <c r="W458" s="71">
        <v>97</v>
      </c>
      <c r="X458" s="71">
        <v>3314</v>
      </c>
      <c r="Y458" s="71">
        <v>5041</v>
      </c>
      <c r="Z458" s="71">
        <v>9149</v>
      </c>
      <c r="AA458" s="71">
        <v>3851</v>
      </c>
      <c r="AB458" s="71">
        <v>15394</v>
      </c>
      <c r="AC458" s="71">
        <v>0</v>
      </c>
      <c r="AD458" s="71">
        <v>0.76003157912525476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2250</v>
      </c>
      <c r="B459" s="70">
        <v>112</v>
      </c>
      <c r="C459" s="70">
        <v>10</v>
      </c>
      <c r="D459" s="70">
        <v>7</v>
      </c>
      <c r="E459" s="70">
        <v>2013</v>
      </c>
      <c r="F459" s="70" t="s">
        <v>180</v>
      </c>
      <c r="G459" s="70" t="s">
        <v>2240</v>
      </c>
      <c r="H459" s="70" t="s">
        <v>2241</v>
      </c>
      <c r="I459" s="148"/>
      <c r="J459" s="71">
        <v>9.2351103102700502</v>
      </c>
      <c r="K459" s="71">
        <v>1.347685604420078</v>
      </c>
      <c r="L459" s="71">
        <v>3.5189295494257311</v>
      </c>
      <c r="M459" s="71">
        <v>16.770160752779478</v>
      </c>
      <c r="N459" s="71">
        <v>29.6760987511847</v>
      </c>
      <c r="O459" s="71">
        <v>16.754067116137147</v>
      </c>
      <c r="P459" s="71">
        <v>18.947415348132647</v>
      </c>
      <c r="Q459" s="71">
        <v>1.1760264504110101</v>
      </c>
      <c r="R459" s="71">
        <v>0</v>
      </c>
      <c r="S459" s="71">
        <v>0.69650284520868322</v>
      </c>
      <c r="T459" s="72"/>
      <c r="U459" s="71">
        <v>1099023</v>
      </c>
      <c r="V459" s="71">
        <v>605</v>
      </c>
      <c r="W459" s="71">
        <v>97</v>
      </c>
      <c r="X459" s="71">
        <v>3314</v>
      </c>
      <c r="Y459" s="71">
        <v>5033</v>
      </c>
      <c r="Z459" s="71">
        <v>9154</v>
      </c>
      <c r="AA459" s="71">
        <v>3793</v>
      </c>
      <c r="AB459" s="71">
        <v>15203</v>
      </c>
      <c r="AC459" s="71">
        <v>0</v>
      </c>
      <c r="AD459" s="71">
        <v>0.69650284520868322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2251</v>
      </c>
      <c r="B460" s="70">
        <v>113</v>
      </c>
      <c r="C460" s="70">
        <v>11</v>
      </c>
      <c r="D460" s="70">
        <v>7</v>
      </c>
      <c r="E460" s="70">
        <v>2014</v>
      </c>
      <c r="F460" s="70" t="s">
        <v>181</v>
      </c>
      <c r="G460" s="70" t="s">
        <v>2240</v>
      </c>
      <c r="H460" s="70" t="s">
        <v>2241</v>
      </c>
      <c r="I460" s="148"/>
      <c r="J460" s="71">
        <v>7.9049595814489324</v>
      </c>
      <c r="K460" s="71">
        <v>1.15804043886923</v>
      </c>
      <c r="L460" s="71">
        <v>5.9363184735168399</v>
      </c>
      <c r="M460" s="71">
        <v>15.171279140012739</v>
      </c>
      <c r="N460" s="71">
        <v>25.907993662084021</v>
      </c>
      <c r="O460" s="71">
        <v>15.869202338886005</v>
      </c>
      <c r="P460" s="71">
        <v>18.644194794603006</v>
      </c>
      <c r="Q460" s="71">
        <v>1.10524571567803</v>
      </c>
      <c r="R460" s="71">
        <v>0</v>
      </c>
      <c r="S460" s="71">
        <v>0.54582937939132758</v>
      </c>
      <c r="T460" s="72"/>
      <c r="U460" s="71">
        <v>1126383</v>
      </c>
      <c r="V460" s="71">
        <v>475</v>
      </c>
      <c r="W460" s="71">
        <v>135</v>
      </c>
      <c r="X460" s="71">
        <v>2980</v>
      </c>
      <c r="Y460" s="71">
        <v>5034</v>
      </c>
      <c r="Z460" s="71">
        <v>9132</v>
      </c>
      <c r="AA460" s="71">
        <v>3713</v>
      </c>
      <c r="AB460" s="71">
        <v>14892</v>
      </c>
      <c r="AC460" s="71">
        <v>0</v>
      </c>
      <c r="AD460" s="71">
        <v>0.54582937939132758</v>
      </c>
      <c r="AE460" s="72"/>
      <c r="AF460" s="71"/>
      <c r="AG460" s="71"/>
      <c r="AH460" s="71"/>
      <c r="AI460" s="71"/>
      <c r="AJ460" s="71"/>
      <c r="AK460" s="71"/>
      <c r="AL460" s="71"/>
      <c r="AM460" s="71"/>
      <c r="AN460" s="71"/>
      <c r="AO460" s="71"/>
      <c r="AP460" s="71"/>
      <c r="AQ460" s="72"/>
      <c r="AR460" s="71">
        <v>67</v>
      </c>
      <c r="AS460" s="71">
        <v>18</v>
      </c>
      <c r="AT460" s="71">
        <v>2</v>
      </c>
      <c r="AU460" s="71">
        <v>1</v>
      </c>
      <c r="AV460" s="71">
        <v>0</v>
      </c>
      <c r="AW460" s="71">
        <v>0</v>
      </c>
      <c r="AX460" s="71"/>
      <c r="AY460" s="72"/>
      <c r="AZ460" s="71">
        <v>277.89999999999998</v>
      </c>
      <c r="BA460" s="71">
        <v>2153.9</v>
      </c>
      <c r="BB460" s="71">
        <v>16550</v>
      </c>
      <c r="BC460" s="71">
        <v>570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2252</v>
      </c>
      <c r="B461" s="70">
        <v>114</v>
      </c>
      <c r="C461" s="70">
        <v>12</v>
      </c>
      <c r="D461" s="70">
        <v>7</v>
      </c>
      <c r="E461" s="70">
        <v>2015</v>
      </c>
      <c r="F461" s="70" t="s">
        <v>182</v>
      </c>
      <c r="G461" s="70" t="s">
        <v>2240</v>
      </c>
      <c r="H461" s="70" t="s">
        <v>2241</v>
      </c>
      <c r="I461" s="148"/>
      <c r="J461" s="71">
        <v>8.4393008659041762</v>
      </c>
      <c r="K461" s="71">
        <v>1.172423149092882</v>
      </c>
      <c r="L461" s="71">
        <v>6.0368591297966843</v>
      </c>
      <c r="M461" s="71">
        <v>15.525838636778809</v>
      </c>
      <c r="N461" s="71">
        <v>23.149027687806861</v>
      </c>
      <c r="O461" s="71">
        <v>15.692116358221371</v>
      </c>
      <c r="P461" s="71">
        <v>18.332280544856939</v>
      </c>
      <c r="Q461" s="71">
        <v>1.0643093862634301</v>
      </c>
      <c r="R461" s="71">
        <v>0</v>
      </c>
      <c r="S461" s="71">
        <v>0.61338988487815138</v>
      </c>
      <c r="T461" s="72"/>
      <c r="U461" s="71">
        <v>1181889</v>
      </c>
      <c r="V461" s="71">
        <v>475</v>
      </c>
      <c r="W461" s="71">
        <v>135</v>
      </c>
      <c r="X461" s="71">
        <v>2980</v>
      </c>
      <c r="Y461" s="71">
        <v>5007</v>
      </c>
      <c r="Z461" s="71">
        <v>9117</v>
      </c>
      <c r="AA461" s="71">
        <v>3648</v>
      </c>
      <c r="AB461" s="71">
        <v>14649</v>
      </c>
      <c r="AC461" s="71">
        <v>0</v>
      </c>
      <c r="AD461" s="71">
        <v>0.61338988487815138</v>
      </c>
      <c r="AE461" s="72"/>
      <c r="AF461" s="71">
        <v>11763968.33531207</v>
      </c>
      <c r="AG461" s="71">
        <v>846086.75526964129</v>
      </c>
      <c r="AH461" s="71">
        <v>1193180.5130474879</v>
      </c>
      <c r="AI461" s="71">
        <v>19974214.856702451</v>
      </c>
      <c r="AJ461" s="71">
        <v>28091058.302538268</v>
      </c>
      <c r="AK461" s="71">
        <v>0</v>
      </c>
      <c r="AL461" s="71">
        <v>0</v>
      </c>
      <c r="AM461" s="71">
        <v>2007583.9997561879</v>
      </c>
      <c r="AN461" s="71">
        <v>0</v>
      </c>
      <c r="AO461" s="71">
        <v>0</v>
      </c>
      <c r="AP461" s="71">
        <v>63876092.762626104</v>
      </c>
      <c r="AQ461" s="72"/>
      <c r="AR461" s="71">
        <v>83</v>
      </c>
      <c r="AS461" s="71">
        <v>30</v>
      </c>
      <c r="AT461" s="71">
        <v>2</v>
      </c>
      <c r="AU461" s="71">
        <v>1</v>
      </c>
      <c r="AV461" s="71">
        <v>0</v>
      </c>
      <c r="AW461" s="71">
        <v>0</v>
      </c>
      <c r="AX461" s="71"/>
      <c r="AY461" s="72"/>
      <c r="AZ461" s="71">
        <v>365.8</v>
      </c>
      <c r="BA461" s="71">
        <v>20796.3</v>
      </c>
      <c r="BB461" s="71">
        <v>16550</v>
      </c>
      <c r="BC461" s="71">
        <v>570</v>
      </c>
      <c r="BD461" s="71">
        <v>0</v>
      </c>
      <c r="BE461" s="71">
        <v>0</v>
      </c>
      <c r="BF461" s="71"/>
      <c r="BG461" s="72"/>
      <c r="BH461" s="71">
        <v>0</v>
      </c>
      <c r="BI461" s="71">
        <v>0</v>
      </c>
      <c r="BJ461" s="71">
        <v>5.9189999999999996</v>
      </c>
      <c r="BK461" s="71">
        <v>0</v>
      </c>
      <c r="BL461" s="71">
        <v>0</v>
      </c>
      <c r="BM461" s="71">
        <v>0</v>
      </c>
      <c r="BN461" s="72"/>
      <c r="BO461" s="71">
        <v>0</v>
      </c>
      <c r="BP461" s="71">
        <v>0</v>
      </c>
      <c r="BQ461" s="71">
        <v>1</v>
      </c>
      <c r="BR461" s="71">
        <v>0</v>
      </c>
      <c r="BS461" s="71">
        <v>0</v>
      </c>
      <c r="BT461" s="71">
        <v>0</v>
      </c>
      <c r="BU461"/>
      <c r="BV461" s="70">
        <v>5.407</v>
      </c>
      <c r="BW461" s="70">
        <v>0.51200000000000001</v>
      </c>
      <c r="BX461" s="70">
        <v>0</v>
      </c>
      <c r="BY461" s="70">
        <v>0</v>
      </c>
      <c r="BZ461" s="70">
        <v>0</v>
      </c>
      <c r="CA461" s="70">
        <v>0</v>
      </c>
      <c r="CB461" s="70">
        <v>0</v>
      </c>
      <c r="CC461" s="70">
        <v>0</v>
      </c>
      <c r="CD461" s="70">
        <v>0</v>
      </c>
    </row>
    <row r="462" spans="1:82">
      <c r="A462" s="70" t="s">
        <v>2253</v>
      </c>
      <c r="B462" s="70">
        <v>115</v>
      </c>
      <c r="C462" s="70">
        <v>13</v>
      </c>
      <c r="D462" s="70">
        <v>7</v>
      </c>
      <c r="E462" s="70">
        <v>2016</v>
      </c>
      <c r="F462" s="70" t="s">
        <v>155</v>
      </c>
      <c r="G462" s="1064" t="s">
        <v>2240</v>
      </c>
      <c r="H462" s="70" t="s">
        <v>2241</v>
      </c>
      <c r="I462" s="148"/>
      <c r="J462" s="71">
        <v>8.1573992736298671</v>
      </c>
      <c r="K462" s="71">
        <v>1.1708507965416608</v>
      </c>
      <c r="L462" s="71">
        <v>7.0478560795459888</v>
      </c>
      <c r="M462" s="71">
        <v>13.218448510046677</v>
      </c>
      <c r="N462" s="71">
        <v>22.949773566795603</v>
      </c>
      <c r="O462" s="71">
        <v>15.450550688060053</v>
      </c>
      <c r="P462" s="71">
        <v>17.763487390925988</v>
      </c>
      <c r="Q462" s="71">
        <v>1.0128632793877292</v>
      </c>
      <c r="R462" s="71">
        <v>0</v>
      </c>
      <c r="S462" s="71">
        <v>0.69566172535036663</v>
      </c>
      <c r="T462" s="72"/>
      <c r="U462" s="71">
        <v>1213899</v>
      </c>
      <c r="V462" s="71">
        <v>475</v>
      </c>
      <c r="W462" s="71">
        <v>135</v>
      </c>
      <c r="X462" s="71">
        <v>2980</v>
      </c>
      <c r="Y462" s="71">
        <v>4990</v>
      </c>
      <c r="Z462" s="71">
        <v>9087</v>
      </c>
      <c r="AA462" s="71">
        <v>3656</v>
      </c>
      <c r="AB462" s="71">
        <v>14340</v>
      </c>
      <c r="AC462" s="71">
        <v>0</v>
      </c>
      <c r="AD462" s="71">
        <v>0.69566172535036663</v>
      </c>
      <c r="AE462" s="72"/>
      <c r="AF462" s="71">
        <v>11369258.13603727</v>
      </c>
      <c r="AG462" s="71">
        <v>819353.0601367245</v>
      </c>
      <c r="AH462" s="71">
        <v>1060718.9347092269</v>
      </c>
      <c r="AI462" s="71">
        <v>18523923.456729099</v>
      </c>
      <c r="AJ462" s="71">
        <v>24714056.29900885</v>
      </c>
      <c r="AK462" s="71">
        <v>0</v>
      </c>
      <c r="AL462" s="71">
        <v>0</v>
      </c>
      <c r="AM462" s="71">
        <v>1966763.642164439</v>
      </c>
      <c r="AN462" s="71">
        <v>0</v>
      </c>
      <c r="AO462" s="71">
        <v>0</v>
      </c>
      <c r="AP462" s="71">
        <v>58454073.528785609</v>
      </c>
      <c r="AQ462" s="72"/>
      <c r="AR462" s="71">
        <v>91</v>
      </c>
      <c r="AS462" s="71">
        <v>40</v>
      </c>
      <c r="AT462" s="71">
        <v>3</v>
      </c>
      <c r="AU462" s="71">
        <v>1</v>
      </c>
      <c r="AV462" s="71">
        <v>0</v>
      </c>
      <c r="AW462" s="71">
        <v>0</v>
      </c>
      <c r="AX462" s="71"/>
      <c r="AY462" s="72"/>
      <c r="AZ462" s="71">
        <v>406.1</v>
      </c>
      <c r="BA462" s="71">
        <v>22753.4</v>
      </c>
      <c r="BB462" s="71">
        <v>16559.8</v>
      </c>
      <c r="BC462" s="71">
        <v>570</v>
      </c>
      <c r="BD462" s="71">
        <v>0</v>
      </c>
      <c r="BE462" s="71">
        <v>0</v>
      </c>
      <c r="BF462" s="71"/>
      <c r="BG462" s="72"/>
      <c r="BH462" s="71">
        <v>0</v>
      </c>
      <c r="BI462" s="71">
        <v>0</v>
      </c>
      <c r="BJ462" s="71">
        <v>5.9669999999999996</v>
      </c>
      <c r="BK462" s="71">
        <v>0</v>
      </c>
      <c r="BL462" s="71">
        <v>0</v>
      </c>
      <c r="BM462" s="71">
        <v>0</v>
      </c>
      <c r="BN462" s="72"/>
      <c r="BO462" s="71">
        <v>0</v>
      </c>
      <c r="BP462" s="71">
        <v>0</v>
      </c>
      <c r="BQ462" s="71">
        <v>1</v>
      </c>
      <c r="BR462" s="71">
        <v>0</v>
      </c>
      <c r="BS462" s="71">
        <v>0</v>
      </c>
      <c r="BT462" s="71">
        <v>0</v>
      </c>
      <c r="BU462"/>
      <c r="BV462" s="70">
        <v>5.4870000000000001</v>
      </c>
      <c r="BW462" s="70">
        <v>0.48</v>
      </c>
      <c r="BX462" s="70">
        <v>0</v>
      </c>
      <c r="BY462" s="70">
        <v>0</v>
      </c>
      <c r="BZ462" s="70">
        <v>0</v>
      </c>
      <c r="CA462" s="70">
        <v>0</v>
      </c>
      <c r="CB462" s="70">
        <v>0</v>
      </c>
      <c r="CC462" s="70">
        <v>0</v>
      </c>
      <c r="CD462" s="70">
        <v>0</v>
      </c>
    </row>
    <row r="463" spans="1:82">
      <c r="A463" s="70" t="s">
        <v>2254</v>
      </c>
      <c r="B463" s="70">
        <v>116</v>
      </c>
      <c r="C463" s="70">
        <v>14</v>
      </c>
      <c r="D463" s="70">
        <v>7</v>
      </c>
      <c r="E463" s="70">
        <v>2017</v>
      </c>
      <c r="F463" s="70" t="s">
        <v>156</v>
      </c>
      <c r="G463" s="1064" t="s">
        <v>2240</v>
      </c>
      <c r="H463" s="70" t="s">
        <v>2241</v>
      </c>
      <c r="I463" s="148"/>
      <c r="J463" s="71">
        <v>7.282263149860543</v>
      </c>
      <c r="K463" s="71">
        <v>1.1252735412118464</v>
      </c>
      <c r="L463" s="71">
        <v>6.25965002657271</v>
      </c>
      <c r="M463" s="71">
        <v>11.415272771203876</v>
      </c>
      <c r="N463" s="71">
        <v>24.317597372053534</v>
      </c>
      <c r="O463" s="71">
        <v>15.161638481712988</v>
      </c>
      <c r="P463" s="71">
        <v>17.462672238458367</v>
      </c>
      <c r="Q463" s="71">
        <v>0.96621060432014605</v>
      </c>
      <c r="R463" s="71">
        <v>0</v>
      </c>
      <c r="S463" s="71">
        <v>1.2105824807282897</v>
      </c>
      <c r="T463" s="72"/>
      <c r="U463" s="71">
        <v>1249686</v>
      </c>
      <c r="V463" s="71">
        <v>475</v>
      </c>
      <c r="W463" s="71">
        <v>135</v>
      </c>
      <c r="X463" s="71">
        <v>2980</v>
      </c>
      <c r="Y463" s="71">
        <v>4995</v>
      </c>
      <c r="Z463" s="71">
        <v>9065</v>
      </c>
      <c r="AA463" s="71">
        <v>3617</v>
      </c>
      <c r="AB463" s="71">
        <v>14146</v>
      </c>
      <c r="AC463" s="71">
        <v>0</v>
      </c>
      <c r="AD463" s="71">
        <v>1.2105824807282899</v>
      </c>
      <c r="AE463" s="72"/>
      <c r="AF463" s="71">
        <v>10494210.519722911</v>
      </c>
      <c r="AG463" s="71">
        <v>802912.45280288043</v>
      </c>
      <c r="AH463" s="71">
        <v>1264071.889910565</v>
      </c>
      <c r="AI463" s="71">
        <v>16751494.817514099</v>
      </c>
      <c r="AJ463" s="71">
        <v>28207223.588464729</v>
      </c>
      <c r="AK463" s="71">
        <v>0</v>
      </c>
      <c r="AL463" s="71">
        <v>0</v>
      </c>
      <c r="AM463" s="71">
        <v>1943191.9152536199</v>
      </c>
      <c r="AN463" s="71">
        <v>0</v>
      </c>
      <c r="AO463" s="71">
        <v>0</v>
      </c>
      <c r="AP463" s="71">
        <v>59463105.1836688</v>
      </c>
      <c r="AQ463" s="72"/>
      <c r="AR463" s="71">
        <v>113</v>
      </c>
      <c r="AS463" s="71">
        <v>49</v>
      </c>
      <c r="AT463" s="71">
        <v>8</v>
      </c>
      <c r="AU463" s="71">
        <v>1</v>
      </c>
      <c r="AV463" s="71">
        <v>0</v>
      </c>
      <c r="AW463" s="71">
        <v>0</v>
      </c>
      <c r="AX463" s="71"/>
      <c r="AY463" s="72"/>
      <c r="AZ463" s="71">
        <v>524.79999999999995</v>
      </c>
      <c r="BA463" s="71">
        <v>27634.1</v>
      </c>
      <c r="BB463" s="71">
        <v>23539</v>
      </c>
      <c r="BC463" s="71">
        <v>570</v>
      </c>
      <c r="BD463" s="71">
        <v>0</v>
      </c>
      <c r="BE463" s="71">
        <v>0</v>
      </c>
      <c r="BF463" s="71"/>
      <c r="BG463" s="72"/>
      <c r="BH463" s="71">
        <v>0</v>
      </c>
      <c r="BI463" s="71">
        <v>0</v>
      </c>
      <c r="BJ463" s="71">
        <v>6.11</v>
      </c>
      <c r="BK463" s="71">
        <v>0</v>
      </c>
      <c r="BL463" s="71">
        <v>0</v>
      </c>
      <c r="BM463" s="71">
        <v>0</v>
      </c>
      <c r="BN463" s="72"/>
      <c r="BO463" s="71">
        <v>0</v>
      </c>
      <c r="BP463" s="71">
        <v>0</v>
      </c>
      <c r="BQ463" s="71">
        <v>1</v>
      </c>
      <c r="BR463" s="71">
        <v>0</v>
      </c>
      <c r="BS463" s="71">
        <v>0</v>
      </c>
      <c r="BT463" s="71">
        <v>0</v>
      </c>
      <c r="BU463"/>
      <c r="BV463" s="70">
        <v>5.6970000000000001</v>
      </c>
      <c r="BW463" s="70">
        <v>0.41299999999999998</v>
      </c>
      <c r="BX463" s="70">
        <v>0</v>
      </c>
      <c r="BY463" s="70">
        <v>0</v>
      </c>
      <c r="BZ463" s="70">
        <v>0</v>
      </c>
      <c r="CA463" s="70">
        <v>0</v>
      </c>
      <c r="CB463" s="70">
        <v>0</v>
      </c>
      <c r="CC463" s="70">
        <v>0</v>
      </c>
      <c r="CD463" s="70">
        <v>0</v>
      </c>
    </row>
    <row r="464" spans="1:82">
      <c r="A464" s="70" t="s">
        <v>2255</v>
      </c>
      <c r="B464" s="70">
        <v>117</v>
      </c>
      <c r="C464" s="70">
        <v>15</v>
      </c>
      <c r="D464" s="70">
        <v>7</v>
      </c>
      <c r="E464" s="70">
        <v>2018</v>
      </c>
      <c r="F464" s="70" t="s">
        <v>183</v>
      </c>
      <c r="G464" s="70" t="s">
        <v>2240</v>
      </c>
      <c r="H464" s="70" t="s">
        <v>2241</v>
      </c>
      <c r="I464" s="148"/>
      <c r="J464" s="71">
        <v>7.9711535387225441</v>
      </c>
      <c r="K464" s="71">
        <v>1.0684011155029789</v>
      </c>
      <c r="L464" s="71">
        <v>5.7763422961210269</v>
      </c>
      <c r="M464" s="71">
        <v>11.533506382507985</v>
      </c>
      <c r="N464" s="71">
        <v>21.928259125911449</v>
      </c>
      <c r="O464" s="71">
        <v>14.793087086367423</v>
      </c>
      <c r="P464" s="71">
        <v>17.102429132543364</v>
      </c>
      <c r="Q464" s="71">
        <v>0.88232458148575299</v>
      </c>
      <c r="R464" s="71">
        <v>0</v>
      </c>
      <c r="S464" s="71">
        <v>1.8330366657005563</v>
      </c>
      <c r="T464" s="72"/>
      <c r="U464" s="71">
        <v>1299576</v>
      </c>
      <c r="V464" s="71">
        <v>475</v>
      </c>
      <c r="W464" s="71">
        <v>135</v>
      </c>
      <c r="X464" s="71">
        <v>2980</v>
      </c>
      <c r="Y464" s="71">
        <v>5000</v>
      </c>
      <c r="Z464" s="71">
        <v>9014</v>
      </c>
      <c r="AA464" s="71">
        <v>3578</v>
      </c>
      <c r="AB464" s="71">
        <v>13921</v>
      </c>
      <c r="AC464" s="71">
        <v>0</v>
      </c>
      <c r="AD464" s="71">
        <v>1.8330366657005559</v>
      </c>
      <c r="AE464" s="72"/>
      <c r="AF464" s="71">
        <v>11410905.837384701</v>
      </c>
      <c r="AG464" s="71">
        <v>713597.37755710399</v>
      </c>
      <c r="AH464" s="71">
        <v>1199464.961079441</v>
      </c>
      <c r="AI464" s="71">
        <v>16572341.305418041</v>
      </c>
      <c r="AJ464" s="71">
        <v>26183586.774845481</v>
      </c>
      <c r="AK464" s="71">
        <v>0</v>
      </c>
      <c r="AL464" s="71">
        <v>0</v>
      </c>
      <c r="AM464" s="71">
        <v>1916241.112216864</v>
      </c>
      <c r="AN464" s="71">
        <v>0</v>
      </c>
      <c r="AO464" s="71">
        <v>0</v>
      </c>
      <c r="AP464" s="71">
        <v>57996137.368501633</v>
      </c>
      <c r="AQ464" s="72"/>
      <c r="AR464" s="71">
        <v>130</v>
      </c>
      <c r="AS464" s="71">
        <v>56</v>
      </c>
      <c r="AT464" s="71">
        <v>8</v>
      </c>
      <c r="AU464" s="71">
        <v>2</v>
      </c>
      <c r="AV464" s="71">
        <v>0</v>
      </c>
      <c r="AW464" s="71">
        <v>0</v>
      </c>
      <c r="AX464" s="71"/>
      <c r="AY464" s="72"/>
      <c r="AZ464" s="71">
        <v>632</v>
      </c>
      <c r="BA464" s="71">
        <v>43401</v>
      </c>
      <c r="BB464" s="71">
        <v>23549</v>
      </c>
      <c r="BC464" s="71">
        <v>630</v>
      </c>
      <c r="BD464" s="71">
        <v>0</v>
      </c>
      <c r="BE464" s="71">
        <v>0</v>
      </c>
      <c r="BF464" s="71"/>
      <c r="BG464" s="72"/>
      <c r="BH464" s="71">
        <v>0</v>
      </c>
      <c r="BI464" s="71">
        <v>0</v>
      </c>
      <c r="BJ464" s="71">
        <v>5.7910000000000004</v>
      </c>
      <c r="BK464" s="71">
        <v>0</v>
      </c>
      <c r="BL464" s="71">
        <v>0</v>
      </c>
      <c r="BM464" s="71">
        <v>0</v>
      </c>
      <c r="BN464" s="72"/>
      <c r="BO464" s="71">
        <v>0</v>
      </c>
      <c r="BP464" s="71">
        <v>0</v>
      </c>
      <c r="BQ464" s="71">
        <v>1</v>
      </c>
      <c r="BR464" s="71">
        <v>0</v>
      </c>
      <c r="BS464" s="71">
        <v>0</v>
      </c>
      <c r="BT464" s="71">
        <v>0</v>
      </c>
      <c r="BU464"/>
      <c r="BV464" s="70">
        <v>5.2569999999999997</v>
      </c>
      <c r="BW464" s="70">
        <v>0.53400000000000003</v>
      </c>
      <c r="BX464" s="70">
        <v>0</v>
      </c>
      <c r="BY464" s="70">
        <v>0</v>
      </c>
      <c r="BZ464" s="70">
        <v>0</v>
      </c>
      <c r="CA464" s="70">
        <v>0</v>
      </c>
      <c r="CB464" s="70">
        <v>0</v>
      </c>
      <c r="CC464" s="70">
        <v>0</v>
      </c>
      <c r="CD464" s="70">
        <v>0</v>
      </c>
    </row>
    <row r="465" spans="1:82">
      <c r="A465" s="70" t="s">
        <v>2256</v>
      </c>
      <c r="B465" s="70">
        <v>118</v>
      </c>
      <c r="C465" s="70">
        <v>16</v>
      </c>
      <c r="D465" s="70">
        <v>7</v>
      </c>
      <c r="E465" s="70">
        <v>2019</v>
      </c>
      <c r="F465" s="70" t="s">
        <v>158</v>
      </c>
      <c r="G465" s="70" t="s">
        <v>2240</v>
      </c>
      <c r="H465" s="70" t="s">
        <v>2241</v>
      </c>
      <c r="I465" s="148"/>
      <c r="J465" s="71">
        <v>7.0843977105033815</v>
      </c>
      <c r="K465" s="71">
        <v>0.98807653777739668</v>
      </c>
      <c r="L465" s="71">
        <v>5.8349263740027322</v>
      </c>
      <c r="M465" s="71">
        <v>11.30992714603441</v>
      </c>
      <c r="N465" s="71">
        <v>20.926463389533005</v>
      </c>
      <c r="O465" s="71">
        <v>14.292399685436649</v>
      </c>
      <c r="P465" s="71">
        <v>16.60533616560971</v>
      </c>
      <c r="Q465" s="71">
        <v>0.84265304787297002</v>
      </c>
      <c r="R465" s="71">
        <v>0</v>
      </c>
      <c r="S465" s="71">
        <v>2.4409166586069282</v>
      </c>
      <c r="T465" s="72"/>
      <c r="U465" s="71">
        <v>1322049</v>
      </c>
      <c r="V465" s="71">
        <v>475</v>
      </c>
      <c r="W465" s="71">
        <v>135</v>
      </c>
      <c r="X465" s="71">
        <v>2980</v>
      </c>
      <c r="Y465" s="71">
        <v>4965</v>
      </c>
      <c r="Z465" s="71">
        <v>8948</v>
      </c>
      <c r="AA465" s="71">
        <v>3448</v>
      </c>
      <c r="AB465" s="71">
        <v>13655</v>
      </c>
      <c r="AC465" s="71">
        <v>0</v>
      </c>
      <c r="AD465" s="71">
        <v>2.4409166586069282</v>
      </c>
      <c r="AE465" s="72"/>
      <c r="AF465" s="71">
        <v>10222557.033207791</v>
      </c>
      <c r="AG465" s="71">
        <v>690351.2986396359</v>
      </c>
      <c r="AH465" s="71">
        <v>1274450.9114941531</v>
      </c>
      <c r="AI465" s="71">
        <v>16754772.80839367</v>
      </c>
      <c r="AJ465" s="71">
        <v>25813377.21933056</v>
      </c>
      <c r="AK465" s="71">
        <v>0</v>
      </c>
      <c r="AL465" s="71">
        <v>0</v>
      </c>
      <c r="AM465" s="71">
        <v>1859708.2052150359</v>
      </c>
      <c r="AN465" s="71">
        <v>0</v>
      </c>
      <c r="AO465" s="71">
        <v>0</v>
      </c>
      <c r="AP465" s="71">
        <v>56615217.476280853</v>
      </c>
      <c r="AQ465" s="72"/>
      <c r="AR465" s="71">
        <v>139</v>
      </c>
      <c r="AS465" s="71">
        <v>59</v>
      </c>
      <c r="AT465" s="71">
        <v>8</v>
      </c>
      <c r="AU465" s="71">
        <v>2</v>
      </c>
      <c r="AV465" s="71">
        <v>0</v>
      </c>
      <c r="AW465" s="71">
        <v>0</v>
      </c>
      <c r="AX465" s="71"/>
      <c r="AY465" s="72"/>
      <c r="AZ465" s="71">
        <v>685.2</v>
      </c>
      <c r="BA465" s="71">
        <v>43516</v>
      </c>
      <c r="BB465" s="71">
        <v>23549</v>
      </c>
      <c r="BC465" s="71">
        <v>630.1</v>
      </c>
      <c r="BD465" s="71">
        <v>0</v>
      </c>
      <c r="BE465" s="71">
        <v>0</v>
      </c>
      <c r="BF465" s="71"/>
      <c r="BG465" s="72"/>
      <c r="BH465" s="71">
        <v>0</v>
      </c>
      <c r="BI465" s="71">
        <v>0</v>
      </c>
      <c r="BJ465" s="71">
        <v>6.1479999999999997</v>
      </c>
      <c r="BK465" s="71">
        <v>0</v>
      </c>
      <c r="BL465" s="71">
        <v>0</v>
      </c>
      <c r="BM465" s="71">
        <v>0</v>
      </c>
      <c r="BN465" s="72"/>
      <c r="BO465" s="71">
        <v>0</v>
      </c>
      <c r="BP465" s="71">
        <v>0</v>
      </c>
      <c r="BQ465" s="71">
        <v>1</v>
      </c>
      <c r="BR465" s="71">
        <v>0</v>
      </c>
      <c r="BS465" s="71">
        <v>0</v>
      </c>
      <c r="BT465" s="71">
        <v>0</v>
      </c>
      <c r="BU465"/>
      <c r="BV465" s="70">
        <v>5.5720000000000001</v>
      </c>
      <c r="BW465" s="70">
        <v>0.57599999999999996</v>
      </c>
      <c r="BX465" s="70">
        <v>0</v>
      </c>
      <c r="BY465" s="70">
        <v>0</v>
      </c>
      <c r="BZ465" s="70">
        <v>0</v>
      </c>
      <c r="CA465" s="70">
        <v>0</v>
      </c>
      <c r="CB465" s="70">
        <v>0</v>
      </c>
      <c r="CC465" s="70">
        <v>0</v>
      </c>
      <c r="CD465" s="70">
        <v>0</v>
      </c>
    </row>
    <row r="466" spans="1:82">
      <c r="A466" s="70" t="s">
        <v>2257</v>
      </c>
      <c r="B466" s="70">
        <v>119</v>
      </c>
      <c r="C466" s="70">
        <v>17</v>
      </c>
      <c r="D466" s="70">
        <v>7</v>
      </c>
      <c r="E466" s="70">
        <v>2020</v>
      </c>
      <c r="F466" s="70" t="s">
        <v>159</v>
      </c>
      <c r="G466" s="70" t="s">
        <v>2240</v>
      </c>
      <c r="H466" s="70" t="s">
        <v>2241</v>
      </c>
      <c r="I466" s="148"/>
      <c r="J466" s="71">
        <v>7.1137122405494999</v>
      </c>
      <c r="K466" s="71">
        <v>0.85410537211565163</v>
      </c>
      <c r="L466" s="71">
        <v>15.151365549624138</v>
      </c>
      <c r="M466" s="71">
        <v>10.050947679635101</v>
      </c>
      <c r="N466" s="71">
        <v>19.482997584566462</v>
      </c>
      <c r="O466" s="71">
        <v>12.406009550483528</v>
      </c>
      <c r="P466" s="71">
        <v>15.346360031186673</v>
      </c>
      <c r="Q466" s="71">
        <v>0.78983785065193102</v>
      </c>
      <c r="R466" s="71">
        <v>0</v>
      </c>
      <c r="S466" s="71">
        <v>2.44674605044808</v>
      </c>
      <c r="T466" s="72"/>
      <c r="U466" s="71">
        <v>1371701</v>
      </c>
      <c r="V466" s="71">
        <v>363</v>
      </c>
      <c r="W466" s="71">
        <v>443</v>
      </c>
      <c r="X466" s="71">
        <v>2694</v>
      </c>
      <c r="Y466" s="71">
        <v>4969</v>
      </c>
      <c r="Z466" s="71">
        <v>8865</v>
      </c>
      <c r="AA466" s="71">
        <v>3387</v>
      </c>
      <c r="AB466" s="71">
        <v>13396</v>
      </c>
      <c r="AC466" s="71">
        <v>0</v>
      </c>
      <c r="AD466" s="71">
        <v>2.44674605044808</v>
      </c>
      <c r="AE466" s="72"/>
      <c r="AF466" s="71">
        <v>11117820.820198489</v>
      </c>
      <c r="AG466" s="71">
        <v>578737.13811839861</v>
      </c>
      <c r="AH466" s="71">
        <v>3747794.0789736034</v>
      </c>
      <c r="AI466" s="71">
        <v>15835982.444618886</v>
      </c>
      <c r="AJ466" s="71">
        <v>26602876.084477492</v>
      </c>
      <c r="AK466" s="71"/>
      <c r="AL466" s="71"/>
      <c r="AM466" s="71">
        <v>1748326.8326642099</v>
      </c>
      <c r="AN466" s="71"/>
      <c r="AO466" s="71"/>
      <c r="AP466" s="71">
        <v>59631537.399051078</v>
      </c>
      <c r="AQ466" s="72"/>
      <c r="AR466" s="71">
        <v>147</v>
      </c>
      <c r="AS466" s="71">
        <v>61</v>
      </c>
      <c r="AT466" s="71">
        <v>8</v>
      </c>
      <c r="AU466" s="71">
        <v>2</v>
      </c>
      <c r="AV466" s="71">
        <v>0</v>
      </c>
      <c r="AW466" s="71">
        <v>0</v>
      </c>
      <c r="AX466" s="71"/>
      <c r="AY466" s="72"/>
      <c r="AZ466" s="71">
        <v>733.5999999999998</v>
      </c>
      <c r="BA466" s="71">
        <v>43582</v>
      </c>
      <c r="BB466" s="71">
        <v>23549</v>
      </c>
      <c r="BC466" s="71">
        <v>630.1</v>
      </c>
      <c r="BD466" s="71">
        <v>0</v>
      </c>
      <c r="BE466" s="71">
        <v>0</v>
      </c>
      <c r="BF466" s="71"/>
      <c r="BG466" s="72"/>
      <c r="BH466" s="71">
        <v>0</v>
      </c>
      <c r="BI466" s="71">
        <v>0</v>
      </c>
      <c r="BJ466" s="71">
        <v>5.0860000000000003</v>
      </c>
      <c r="BK466" s="71">
        <v>0</v>
      </c>
      <c r="BL466" s="71">
        <v>0</v>
      </c>
      <c r="BM466" s="71">
        <v>0</v>
      </c>
      <c r="BN466" s="72"/>
      <c r="BO466" s="71">
        <v>0</v>
      </c>
      <c r="BP466" s="71">
        <v>0</v>
      </c>
      <c r="BQ466" s="71">
        <v>1</v>
      </c>
      <c r="BR466" s="71">
        <v>0</v>
      </c>
      <c r="BS466" s="71">
        <v>0</v>
      </c>
      <c r="BT466" s="71">
        <v>0</v>
      </c>
      <c r="BU466"/>
      <c r="BV466" s="70">
        <v>4.6420000000000003</v>
      </c>
      <c r="BW466" s="70">
        <v>0.44400000000000001</v>
      </c>
      <c r="BX466" s="70">
        <v>0</v>
      </c>
      <c r="BY466" s="70">
        <v>0</v>
      </c>
      <c r="BZ466" s="70">
        <v>0</v>
      </c>
      <c r="CA466" s="70">
        <v>0</v>
      </c>
      <c r="CB466" s="70">
        <v>0</v>
      </c>
      <c r="CC466" s="70">
        <v>0</v>
      </c>
      <c r="CD466" s="70">
        <v>0</v>
      </c>
    </row>
    <row r="467" spans="1:82">
      <c r="A467" s="70" t="s">
        <v>2258</v>
      </c>
      <c r="B467" s="70">
        <v>119</v>
      </c>
      <c r="C467" s="70">
        <v>18</v>
      </c>
      <c r="D467" s="70">
        <v>7</v>
      </c>
      <c r="E467" s="70">
        <v>2021</v>
      </c>
      <c r="F467" s="70" t="s">
        <v>160</v>
      </c>
      <c r="G467" s="70" t="s">
        <v>2240</v>
      </c>
      <c r="H467" s="70" t="s">
        <v>2241</v>
      </c>
      <c r="I467" s="148"/>
      <c r="J467" s="71">
        <v>6.7514971756404654</v>
      </c>
      <c r="K467" s="71">
        <v>0.88943078204539305</v>
      </c>
      <c r="L467" s="71">
        <v>13.16442123298585</v>
      </c>
      <c r="M467" s="71">
        <v>10.571545578981365</v>
      </c>
      <c r="N467" s="71">
        <v>20.661364744704589</v>
      </c>
      <c r="O467" s="71">
        <v>11.915542394760129</v>
      </c>
      <c r="P467" s="71">
        <v>15.700894857600829</v>
      </c>
      <c r="Q467" s="71">
        <v>0.76247723550311697</v>
      </c>
      <c r="R467" s="71">
        <v>0</v>
      </c>
      <c r="S467" s="71">
        <v>2.2811429215228758</v>
      </c>
      <c r="T467" s="72"/>
      <c r="U467" s="71">
        <v>1411150</v>
      </c>
      <c r="V467" s="71">
        <v>363</v>
      </c>
      <c r="W467" s="71">
        <v>443</v>
      </c>
      <c r="X467" s="71">
        <v>2694</v>
      </c>
      <c r="Y467" s="71">
        <v>4968</v>
      </c>
      <c r="Z467" s="71">
        <v>8767</v>
      </c>
      <c r="AA467" s="71">
        <v>3379</v>
      </c>
      <c r="AB467" s="71">
        <v>13059</v>
      </c>
      <c r="AC467" s="71">
        <v>0</v>
      </c>
      <c r="AD467" s="71">
        <v>2.2811429215228758</v>
      </c>
      <c r="AE467" s="72"/>
      <c r="AF467" s="71">
        <v>10169587.191035984</v>
      </c>
      <c r="AG467" s="71">
        <v>587130.01505871152</v>
      </c>
      <c r="AH467" s="71">
        <v>2944317.1140814954</v>
      </c>
      <c r="AI467" s="71">
        <v>16366350.254174126</v>
      </c>
      <c r="AJ467" s="71">
        <v>27362130.845310081</v>
      </c>
      <c r="AK467" s="71">
        <v>0</v>
      </c>
      <c r="AL467" s="71">
        <v>0</v>
      </c>
      <c r="AM467" s="71">
        <v>1714175.1108820983</v>
      </c>
      <c r="AN467" s="71">
        <v>0</v>
      </c>
      <c r="AO467" s="71">
        <v>0</v>
      </c>
      <c r="AP467" s="71">
        <v>59143690.5305425</v>
      </c>
      <c r="AQ467" s="72"/>
      <c r="AR467" s="71">
        <v>153</v>
      </c>
      <c r="AS467" s="71">
        <v>64</v>
      </c>
      <c r="AT467" s="71">
        <v>8</v>
      </c>
      <c r="AU467" s="71">
        <v>2</v>
      </c>
      <c r="AV467" s="71">
        <v>0</v>
      </c>
      <c r="AW467" s="71">
        <v>0</v>
      </c>
      <c r="AX467" s="71"/>
      <c r="AY467" s="72"/>
      <c r="AZ467" s="71">
        <v>768.39999999999975</v>
      </c>
      <c r="BA467" s="71">
        <v>43697.5</v>
      </c>
      <c r="BB467" s="71">
        <v>23549</v>
      </c>
      <c r="BC467" s="71">
        <v>630.1</v>
      </c>
      <c r="BD467" s="71">
        <v>0</v>
      </c>
      <c r="BE467" s="71">
        <v>0</v>
      </c>
      <c r="BF467" s="71"/>
      <c r="BG467" s="72"/>
      <c r="BH467" s="71">
        <v>0</v>
      </c>
      <c r="BI467" s="71">
        <v>0</v>
      </c>
      <c r="BJ467" s="71">
        <v>5.4169999999999998</v>
      </c>
      <c r="BK467" s="71">
        <v>0</v>
      </c>
      <c r="BL467" s="71">
        <v>0</v>
      </c>
      <c r="BM467" s="71">
        <v>0</v>
      </c>
      <c r="BN467" s="72"/>
      <c r="BO467" s="71">
        <v>0</v>
      </c>
      <c r="BP467" s="71">
        <v>0</v>
      </c>
      <c r="BQ467" s="71">
        <v>1</v>
      </c>
      <c r="BR467" s="71">
        <v>0</v>
      </c>
      <c r="BS467" s="71">
        <v>0</v>
      </c>
      <c r="BT467" s="71">
        <v>0</v>
      </c>
      <c r="BU467"/>
      <c r="BV467" s="70">
        <v>5.4169999999999998</v>
      </c>
      <c r="BW467" s="70">
        <v>0</v>
      </c>
      <c r="BX467" s="70">
        <v>0</v>
      </c>
      <c r="BY467" s="70">
        <v>0</v>
      </c>
      <c r="BZ467" s="70">
        <v>0</v>
      </c>
      <c r="CA467" s="70">
        <v>0</v>
      </c>
      <c r="CB467" s="70">
        <v>0</v>
      </c>
      <c r="CC467" s="70">
        <v>0</v>
      </c>
      <c r="CD467" s="70">
        <v>0</v>
      </c>
    </row>
    <row r="468" spans="1:82">
      <c r="A468" s="70" t="s">
        <v>2259</v>
      </c>
      <c r="B468" s="70">
        <v>119</v>
      </c>
      <c r="C468" s="70">
        <v>19</v>
      </c>
      <c r="D468" s="70">
        <v>7</v>
      </c>
      <c r="E468" s="70">
        <v>2022</v>
      </c>
      <c r="F468" s="70" t="s">
        <v>161</v>
      </c>
      <c r="G468" s="70" t="s">
        <v>2240</v>
      </c>
      <c r="H468" s="70" t="s">
        <v>2241</v>
      </c>
      <c r="I468" s="148"/>
      <c r="J468" s="71">
        <v>7.5198885329300884</v>
      </c>
      <c r="K468" s="71">
        <v>0.81053131574640247</v>
      </c>
      <c r="L468" s="71">
        <v>11.627575628690352</v>
      </c>
      <c r="M468" s="71">
        <v>10.10648056741179</v>
      </c>
      <c r="N468" s="71">
        <v>21.200351266861286</v>
      </c>
      <c r="O468" s="71">
        <v>12.474018473999699</v>
      </c>
      <c r="P468" s="71">
        <v>15.341563139337095</v>
      </c>
      <c r="Q468" s="71">
        <v>0.7532985047206503</v>
      </c>
      <c r="R468" s="71">
        <v>0</v>
      </c>
      <c r="S468" s="71">
        <v>1.660336411782886</v>
      </c>
      <c r="T468" s="72"/>
      <c r="U468" s="71">
        <v>1453379</v>
      </c>
      <c r="V468" s="71">
        <v>363</v>
      </c>
      <c r="W468" s="71">
        <v>443</v>
      </c>
      <c r="X468" s="71">
        <v>2694</v>
      </c>
      <c r="Y468" s="71">
        <v>4934</v>
      </c>
      <c r="Z468" s="71">
        <v>8720</v>
      </c>
      <c r="AA468" s="71">
        <v>3352</v>
      </c>
      <c r="AB468" s="71">
        <v>12796</v>
      </c>
      <c r="AC468" s="71">
        <v>0</v>
      </c>
      <c r="AD468" s="71">
        <v>1.660336411782886</v>
      </c>
      <c r="AE468" s="72"/>
      <c r="AF468" s="71">
        <v>11941594.221458264</v>
      </c>
      <c r="AG468" s="71">
        <v>577471.92211126746</v>
      </c>
      <c r="AH468" s="71">
        <v>3120847.0440494572</v>
      </c>
      <c r="AI468" s="71">
        <v>15530602.935483124</v>
      </c>
      <c r="AJ468" s="71">
        <v>31192251.517899118</v>
      </c>
      <c r="AK468" s="71">
        <v>0</v>
      </c>
      <c r="AL468" s="71">
        <v>0</v>
      </c>
      <c r="AM468" s="71">
        <v>1652312.8592334506</v>
      </c>
      <c r="AN468" s="71">
        <v>0</v>
      </c>
      <c r="AO468" s="71">
        <v>0</v>
      </c>
      <c r="AP468" s="71">
        <v>64015080.500234686</v>
      </c>
      <c r="AQ468" s="72"/>
      <c r="AR468" s="71">
        <v>169</v>
      </c>
      <c r="AS468" s="71">
        <v>65</v>
      </c>
      <c r="AT468" s="71">
        <v>8</v>
      </c>
      <c r="AU468" s="71">
        <v>2</v>
      </c>
      <c r="AV468" s="71">
        <v>0</v>
      </c>
      <c r="AW468" s="71">
        <v>0</v>
      </c>
      <c r="AX468" s="71"/>
      <c r="AY468" s="72"/>
      <c r="AZ468" s="71">
        <v>869.99999999999966</v>
      </c>
      <c r="BA468" s="71">
        <v>43717.3</v>
      </c>
      <c r="BB468" s="71">
        <v>23549</v>
      </c>
      <c r="BC468" s="71">
        <v>630.1</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2260</v>
      </c>
      <c r="B469" s="70">
        <v>119</v>
      </c>
      <c r="C469" s="70">
        <v>20</v>
      </c>
      <c r="D469" s="70">
        <v>7</v>
      </c>
      <c r="E469" s="70">
        <v>2023</v>
      </c>
      <c r="F469" s="70" t="s">
        <v>1539</v>
      </c>
      <c r="G469" s="70" t="s">
        <v>2240</v>
      </c>
      <c r="H469" s="70" t="s">
        <v>2241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183</v>
      </c>
      <c r="AS469" s="71">
        <v>67</v>
      </c>
      <c r="AT469" s="71">
        <v>8</v>
      </c>
      <c r="AU469" s="71">
        <v>2</v>
      </c>
      <c r="AV469" s="71">
        <v>0</v>
      </c>
      <c r="AW469" s="71">
        <v>0</v>
      </c>
      <c r="AX469" s="71"/>
      <c r="AY469" s="72"/>
      <c r="AZ469" s="71">
        <v>971.7999999999995</v>
      </c>
      <c r="BA469" s="71">
        <v>45103.3</v>
      </c>
      <c r="BB469" s="71">
        <v>23549</v>
      </c>
      <c r="BC469" s="71">
        <v>630.1</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2261</v>
      </c>
      <c r="B470" s="70">
        <v>119</v>
      </c>
      <c r="C470" s="70">
        <v>21</v>
      </c>
      <c r="D470" s="70">
        <v>7</v>
      </c>
      <c r="E470" s="70">
        <v>2024</v>
      </c>
      <c r="F470" s="70" t="s">
        <v>1554</v>
      </c>
      <c r="G470" s="70" t="s">
        <v>2240</v>
      </c>
      <c r="H470" s="70" t="s">
        <v>2241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2262</v>
      </c>
      <c r="B471" s="70">
        <v>188</v>
      </c>
      <c r="C471" s="70">
        <v>1</v>
      </c>
      <c r="D471" s="70">
        <v>12</v>
      </c>
      <c r="E471" s="70">
        <v>1990</v>
      </c>
      <c r="F471" s="70" t="s">
        <v>787</v>
      </c>
      <c r="G471" s="70" t="s">
        <v>1742</v>
      </c>
      <c r="H471" s="70" t="s">
        <v>1743</v>
      </c>
      <c r="I471" s="148"/>
      <c r="J471" s="71">
        <v>20.19874587410203</v>
      </c>
      <c r="K471" s="71">
        <v>1.823488377558101</v>
      </c>
      <c r="L471" s="71">
        <v>0.45565854337338252</v>
      </c>
      <c r="M471" s="71">
        <v>7.5969792817153747</v>
      </c>
      <c r="N471" s="71">
        <v>21.69391627301798</v>
      </c>
      <c r="O471" s="71">
        <v>9.6787911955108132</v>
      </c>
      <c r="P471" s="71">
        <v>19.50899332216132</v>
      </c>
      <c r="Q471" s="71">
        <v>1.0941940569616899</v>
      </c>
      <c r="R471" s="71">
        <v>0</v>
      </c>
      <c r="S471" s="71">
        <v>1.257748234744311</v>
      </c>
      <c r="T471" s="72"/>
      <c r="U471" s="71">
        <v>428603</v>
      </c>
      <c r="V471" s="71">
        <v>562</v>
      </c>
      <c r="W471" s="71">
        <v>6</v>
      </c>
      <c r="X471" s="71">
        <v>3158</v>
      </c>
      <c r="Y471" s="71">
        <v>4764</v>
      </c>
      <c r="Z471" s="71">
        <v>3981</v>
      </c>
      <c r="AA471" s="71">
        <v>4737</v>
      </c>
      <c r="AB471" s="71">
        <v>17766</v>
      </c>
      <c r="AC471" s="71">
        <v>0</v>
      </c>
      <c r="AD471" s="71">
        <v>1.257748234744311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2263</v>
      </c>
      <c r="B472" s="70">
        <v>189</v>
      </c>
      <c r="C472" s="70">
        <v>2</v>
      </c>
      <c r="D472" s="70">
        <v>12</v>
      </c>
      <c r="E472" s="70">
        <v>2005</v>
      </c>
      <c r="F472" s="70" t="s">
        <v>789</v>
      </c>
      <c r="G472" s="70" t="s">
        <v>1742</v>
      </c>
      <c r="H472" s="70" t="s">
        <v>1743</v>
      </c>
      <c r="I472" s="148"/>
      <c r="J472" s="71">
        <v>17.48499272223119</v>
      </c>
      <c r="K472" s="71">
        <v>1.676474263008658</v>
      </c>
      <c r="L472" s="71">
        <v>0.97683482428394075</v>
      </c>
      <c r="M472" s="71">
        <v>15.28516131548392</v>
      </c>
      <c r="N472" s="71">
        <v>35.065159216136792</v>
      </c>
      <c r="O472" s="71">
        <v>15.248986625662321</v>
      </c>
      <c r="P472" s="71">
        <v>20.572262411368001</v>
      </c>
      <c r="Q472" s="71">
        <v>0.96183513837022605</v>
      </c>
      <c r="R472" s="71">
        <v>0</v>
      </c>
      <c r="S472" s="71">
        <v>1.042211986072082</v>
      </c>
      <c r="T472" s="72"/>
      <c r="U472" s="71">
        <v>436650</v>
      </c>
      <c r="V472" s="71">
        <v>565</v>
      </c>
      <c r="W472" s="71">
        <v>10</v>
      </c>
      <c r="X472" s="71">
        <v>2541</v>
      </c>
      <c r="Y472" s="71">
        <v>5350</v>
      </c>
      <c r="Z472" s="71">
        <v>7258</v>
      </c>
      <c r="AA472" s="71">
        <v>4091</v>
      </c>
      <c r="AB472" s="71">
        <v>16326</v>
      </c>
      <c r="AC472" s="71">
        <v>0</v>
      </c>
      <c r="AD472" s="71">
        <v>1.042211986072082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2264</v>
      </c>
      <c r="B473" s="70">
        <v>190</v>
      </c>
      <c r="C473" s="70">
        <v>3</v>
      </c>
      <c r="D473" s="70">
        <v>12</v>
      </c>
      <c r="E473" s="70">
        <v>2006</v>
      </c>
      <c r="F473" s="70" t="s">
        <v>790</v>
      </c>
      <c r="G473" s="70" t="s">
        <v>1742</v>
      </c>
      <c r="H473" s="70" t="s">
        <v>1743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2265</v>
      </c>
      <c r="B474" s="70">
        <v>191</v>
      </c>
      <c r="C474" s="70">
        <v>4</v>
      </c>
      <c r="D474" s="70">
        <v>12</v>
      </c>
      <c r="E474" s="70">
        <v>2007</v>
      </c>
      <c r="F474" s="70" t="s">
        <v>791</v>
      </c>
      <c r="G474" s="70" t="s">
        <v>1742</v>
      </c>
      <c r="H474" s="70" t="s">
        <v>1743</v>
      </c>
      <c r="I474" s="148"/>
      <c r="J474" s="71">
        <v>11.23855147666292</v>
      </c>
      <c r="K474" s="71">
        <v>1.9015814379848579</v>
      </c>
      <c r="L474" s="71">
        <v>0.25281997708326942</v>
      </c>
      <c r="M474" s="71">
        <v>14.314117383921671</v>
      </c>
      <c r="N474" s="71">
        <v>30.301283945945691</v>
      </c>
      <c r="O474" s="71">
        <v>14.88102215772231</v>
      </c>
      <c r="P474" s="71">
        <v>20.216639083725241</v>
      </c>
      <c r="Q474" s="71">
        <v>0.99115257089307396</v>
      </c>
      <c r="R474" s="71">
        <v>0</v>
      </c>
      <c r="S474" s="71">
        <v>0.88139878676978345</v>
      </c>
      <c r="T474" s="72"/>
      <c r="U474" s="71">
        <v>436135</v>
      </c>
      <c r="V474" s="71">
        <v>598</v>
      </c>
      <c r="W474" s="71">
        <v>3</v>
      </c>
      <c r="X474" s="71">
        <v>3098</v>
      </c>
      <c r="Y474" s="71">
        <v>5370</v>
      </c>
      <c r="Z474" s="71">
        <v>7363</v>
      </c>
      <c r="AA474" s="71">
        <v>3959</v>
      </c>
      <c r="AB474" s="71">
        <v>15934</v>
      </c>
      <c r="AC474" s="71">
        <v>0</v>
      </c>
      <c r="AD474" s="71">
        <v>0.88139878676978345</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2266</v>
      </c>
      <c r="B475" s="70">
        <v>192</v>
      </c>
      <c r="C475" s="70">
        <v>5</v>
      </c>
      <c r="D475" s="70">
        <v>12</v>
      </c>
      <c r="E475" s="70">
        <v>2008</v>
      </c>
      <c r="F475" s="70" t="s">
        <v>792</v>
      </c>
      <c r="G475" s="70" t="s">
        <v>1742</v>
      </c>
      <c r="H475" s="70" t="s">
        <v>1743</v>
      </c>
      <c r="I475" s="148"/>
      <c r="J475" s="71">
        <v>10.21892932297289</v>
      </c>
      <c r="K475" s="71">
        <v>1.3708454426477039</v>
      </c>
      <c r="L475" s="71">
        <v>0.224848218779517</v>
      </c>
      <c r="M475" s="71">
        <v>15.08710266408864</v>
      </c>
      <c r="N475" s="71">
        <v>28.88780969572619</v>
      </c>
      <c r="O475" s="71">
        <v>14.466250606987479</v>
      </c>
      <c r="P475" s="71">
        <v>19.566215370075881</v>
      </c>
      <c r="Q475" s="71">
        <v>0.96330299123005902</v>
      </c>
      <c r="R475" s="71">
        <v>0</v>
      </c>
      <c r="S475" s="71">
        <v>0.9558715709817398</v>
      </c>
      <c r="T475" s="72"/>
      <c r="U475" s="71">
        <v>434860</v>
      </c>
      <c r="V475" s="71">
        <v>598</v>
      </c>
      <c r="W475" s="71">
        <v>3</v>
      </c>
      <c r="X475" s="71">
        <v>3098</v>
      </c>
      <c r="Y475" s="71">
        <v>5383</v>
      </c>
      <c r="Z475" s="71">
        <v>7409</v>
      </c>
      <c r="AA475" s="71">
        <v>3836</v>
      </c>
      <c r="AB475" s="71">
        <v>15741</v>
      </c>
      <c r="AC475" s="71">
        <v>0</v>
      </c>
      <c r="AD475" s="71">
        <v>0.9558715709817398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2267</v>
      </c>
      <c r="B476" s="70">
        <v>193</v>
      </c>
      <c r="C476" s="70">
        <v>6</v>
      </c>
      <c r="D476" s="70">
        <v>12</v>
      </c>
      <c r="E476" s="70">
        <v>2009</v>
      </c>
      <c r="F476" s="70" t="s">
        <v>176</v>
      </c>
      <c r="G476" s="70" t="s">
        <v>1742</v>
      </c>
      <c r="H476" s="70" t="s">
        <v>1743</v>
      </c>
      <c r="I476" s="148"/>
      <c r="J476" s="71">
        <v>9.8943851282074551</v>
      </c>
      <c r="K476" s="71">
        <v>1.1292173537331049</v>
      </c>
      <c r="L476" s="71">
        <v>0.65693309689272839</v>
      </c>
      <c r="M476" s="71">
        <v>14.59404168731362</v>
      </c>
      <c r="N476" s="71">
        <v>29.472503873520921</v>
      </c>
      <c r="O476" s="71">
        <v>14.632329611661961</v>
      </c>
      <c r="P476" s="71">
        <v>18.840388482813061</v>
      </c>
      <c r="Q476" s="71">
        <v>0.90448351490256296</v>
      </c>
      <c r="R476" s="71">
        <v>0</v>
      </c>
      <c r="S476" s="71">
        <v>0.9787081439354226</v>
      </c>
      <c r="T476" s="72"/>
      <c r="U476" s="71">
        <v>397696</v>
      </c>
      <c r="V476" s="71">
        <v>512</v>
      </c>
      <c r="W476" s="71">
        <v>11</v>
      </c>
      <c r="X476" s="71">
        <v>3065</v>
      </c>
      <c r="Y476" s="71">
        <v>5378</v>
      </c>
      <c r="Z476" s="71">
        <v>7397</v>
      </c>
      <c r="AA476" s="71">
        <v>3792</v>
      </c>
      <c r="AB476" s="71">
        <v>15515</v>
      </c>
      <c r="AC476" s="71">
        <v>0</v>
      </c>
      <c r="AD476" s="71">
        <v>0.9787081439354226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2268</v>
      </c>
      <c r="B477" s="70">
        <v>194</v>
      </c>
      <c r="C477" s="70">
        <v>7</v>
      </c>
      <c r="D477" s="70">
        <v>12</v>
      </c>
      <c r="E477" s="70">
        <v>2010</v>
      </c>
      <c r="F477" s="70" t="s">
        <v>177</v>
      </c>
      <c r="G477" s="70" t="s">
        <v>1742</v>
      </c>
      <c r="H477" s="70" t="s">
        <v>1743</v>
      </c>
      <c r="I477" s="148"/>
      <c r="J477" s="71">
        <v>9.8344266056201324</v>
      </c>
      <c r="K477" s="71">
        <v>1.3118818763838931</v>
      </c>
      <c r="L477" s="71">
        <v>0.60642559803386609</v>
      </c>
      <c r="M477" s="71">
        <v>13.868018331832319</v>
      </c>
      <c r="N477" s="71">
        <v>30.255914049209711</v>
      </c>
      <c r="O477" s="71">
        <v>14.747767066975699</v>
      </c>
      <c r="P477" s="71">
        <v>18.915296678706842</v>
      </c>
      <c r="Q477" s="71">
        <v>0.93673756259739505</v>
      </c>
      <c r="R477" s="71">
        <v>0</v>
      </c>
      <c r="S477" s="71">
        <v>1.004344180291328</v>
      </c>
      <c r="T477" s="72"/>
      <c r="U477" s="71">
        <v>389714</v>
      </c>
      <c r="V477" s="71">
        <v>512</v>
      </c>
      <c r="W477" s="71">
        <v>11</v>
      </c>
      <c r="X477" s="71">
        <v>3065</v>
      </c>
      <c r="Y477" s="71">
        <v>5411</v>
      </c>
      <c r="Z477" s="71">
        <v>7490</v>
      </c>
      <c r="AA477" s="71">
        <v>3712</v>
      </c>
      <c r="AB477" s="71">
        <v>15397</v>
      </c>
      <c r="AC477" s="71">
        <v>0</v>
      </c>
      <c r="AD477" s="71">
        <v>1.004344180291328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2269</v>
      </c>
      <c r="B478" s="70">
        <v>195</v>
      </c>
      <c r="C478" s="70">
        <v>8</v>
      </c>
      <c r="D478" s="70">
        <v>12</v>
      </c>
      <c r="E478" s="70">
        <v>2011</v>
      </c>
      <c r="F478" s="70" t="s">
        <v>178</v>
      </c>
      <c r="G478" s="70" t="s">
        <v>1742</v>
      </c>
      <c r="H478" s="70" t="s">
        <v>1743</v>
      </c>
      <c r="I478" s="148"/>
      <c r="J478" s="71">
        <v>8.3715425564138659</v>
      </c>
      <c r="K478" s="71">
        <v>1.5254784438202571</v>
      </c>
      <c r="L478" s="71">
        <v>0.54907705345860724</v>
      </c>
      <c r="M478" s="71">
        <v>16.336159244606989</v>
      </c>
      <c r="N478" s="71">
        <v>34.563916977038538</v>
      </c>
      <c r="O478" s="71">
        <v>14.709763654512825</v>
      </c>
      <c r="P478" s="71">
        <v>18.150942983692619</v>
      </c>
      <c r="Q478" s="71">
        <v>1.0666208583736001</v>
      </c>
      <c r="R478" s="71">
        <v>0</v>
      </c>
      <c r="S478" s="71">
        <v>1.0704533217459971</v>
      </c>
      <c r="T478" s="72"/>
      <c r="U478" s="71">
        <v>314204</v>
      </c>
      <c r="V478" s="71">
        <v>512</v>
      </c>
      <c r="W478" s="71">
        <v>11</v>
      </c>
      <c r="X478" s="71">
        <v>3065</v>
      </c>
      <c r="Y478" s="71">
        <v>5428</v>
      </c>
      <c r="Z478" s="71">
        <v>7633</v>
      </c>
      <c r="AA478" s="71">
        <v>3668</v>
      </c>
      <c r="AB478" s="71">
        <v>15199</v>
      </c>
      <c r="AC478" s="71">
        <v>0</v>
      </c>
      <c r="AD478" s="71">
        <v>1.0704533217459971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2270</v>
      </c>
      <c r="B479" s="70">
        <v>196</v>
      </c>
      <c r="C479" s="70">
        <v>9</v>
      </c>
      <c r="D479" s="70">
        <v>12</v>
      </c>
      <c r="E479" s="70">
        <v>2012</v>
      </c>
      <c r="F479" s="70" t="s">
        <v>179</v>
      </c>
      <c r="G479" s="70" t="s">
        <v>1742</v>
      </c>
      <c r="H479" s="70" t="s">
        <v>1743</v>
      </c>
      <c r="I479" s="148"/>
      <c r="J479" s="71">
        <v>9.7466889340178238</v>
      </c>
      <c r="K479" s="71">
        <v>1.677687292983717</v>
      </c>
      <c r="L479" s="71">
        <v>0.53505086651180511</v>
      </c>
      <c r="M479" s="71">
        <v>17.714300502277862</v>
      </c>
      <c r="N479" s="71">
        <v>34.713727796027882</v>
      </c>
      <c r="O479" s="71">
        <v>14.737407463367179</v>
      </c>
      <c r="P479" s="71">
        <v>18.159657223556859</v>
      </c>
      <c r="Q479" s="71">
        <v>1.1397243388187801</v>
      </c>
      <c r="R479" s="71">
        <v>0</v>
      </c>
      <c r="S479" s="71">
        <v>1.1040372124232929</v>
      </c>
      <c r="T479" s="72"/>
      <c r="U479" s="71">
        <v>323867</v>
      </c>
      <c r="V479" s="71">
        <v>512</v>
      </c>
      <c r="W479" s="71">
        <v>11</v>
      </c>
      <c r="X479" s="71">
        <v>3065</v>
      </c>
      <c r="Y479" s="71">
        <v>5442</v>
      </c>
      <c r="Z479" s="71">
        <v>7708</v>
      </c>
      <c r="AA479" s="71">
        <v>3649</v>
      </c>
      <c r="AB479" s="71">
        <v>14948</v>
      </c>
      <c r="AC479" s="71">
        <v>0</v>
      </c>
      <c r="AD479" s="71">
        <v>1.1040372124232929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2271</v>
      </c>
      <c r="B480" s="70">
        <v>197</v>
      </c>
      <c r="C480" s="70">
        <v>10</v>
      </c>
      <c r="D480" s="70">
        <v>12</v>
      </c>
      <c r="E480" s="70">
        <v>2013</v>
      </c>
      <c r="F480" s="70" t="s">
        <v>180</v>
      </c>
      <c r="G480" s="70" t="s">
        <v>1742</v>
      </c>
      <c r="H480" s="70" t="s">
        <v>1743</v>
      </c>
      <c r="I480" s="148"/>
      <c r="J480" s="71">
        <v>9.2238568395401686</v>
      </c>
      <c r="K480" s="71">
        <v>1.5504330269999611</v>
      </c>
      <c r="L480" s="71">
        <v>0.46180315632482571</v>
      </c>
      <c r="M480" s="71">
        <v>16.511066465627849</v>
      </c>
      <c r="N480" s="71">
        <v>34.416312300989091</v>
      </c>
      <c r="O480" s="71">
        <v>14.210025900118945</v>
      </c>
      <c r="P480" s="71">
        <v>18.193115396229658</v>
      </c>
      <c r="Q480" s="71">
        <v>1.1495710767320999</v>
      </c>
      <c r="R480" s="71">
        <v>0</v>
      </c>
      <c r="S480" s="71">
        <v>1.239317624472591</v>
      </c>
      <c r="T480" s="72"/>
      <c r="U480" s="71">
        <v>307015</v>
      </c>
      <c r="V480" s="71">
        <v>512</v>
      </c>
      <c r="W480" s="71">
        <v>11</v>
      </c>
      <c r="X480" s="71">
        <v>3065</v>
      </c>
      <c r="Y480" s="71">
        <v>5494</v>
      </c>
      <c r="Z480" s="71">
        <v>7764</v>
      </c>
      <c r="AA480" s="71">
        <v>3642</v>
      </c>
      <c r="AB480" s="71">
        <v>14861</v>
      </c>
      <c r="AC480" s="71">
        <v>0</v>
      </c>
      <c r="AD480" s="71">
        <v>1.239317624472591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2272</v>
      </c>
      <c r="B481" s="70">
        <v>198</v>
      </c>
      <c r="C481" s="70">
        <v>11</v>
      </c>
      <c r="D481" s="70">
        <v>12</v>
      </c>
      <c r="E481" s="70">
        <v>2014</v>
      </c>
      <c r="F481" s="70" t="s">
        <v>181</v>
      </c>
      <c r="G481" s="70" t="s">
        <v>1742</v>
      </c>
      <c r="H481" s="70" t="s">
        <v>1743</v>
      </c>
      <c r="I481" s="148"/>
      <c r="J481" s="71">
        <v>8.3585679496274778</v>
      </c>
      <c r="K481" s="71">
        <v>1.3831602339212259</v>
      </c>
      <c r="L481" s="71">
        <v>0.81352666506176818</v>
      </c>
      <c r="M481" s="71">
        <v>16.473519690154991</v>
      </c>
      <c r="N481" s="71">
        <v>32.982356273354043</v>
      </c>
      <c r="O481" s="71">
        <v>13.491949951720427</v>
      </c>
      <c r="P481" s="71">
        <v>18.157125875918251</v>
      </c>
      <c r="Q481" s="71">
        <v>1.0860234056887299</v>
      </c>
      <c r="R481" s="71">
        <v>0</v>
      </c>
      <c r="S481" s="71">
        <v>1.0493033470739579</v>
      </c>
      <c r="T481" s="72"/>
      <c r="U481" s="71">
        <v>327894</v>
      </c>
      <c r="V481" s="71">
        <v>415</v>
      </c>
      <c r="W481" s="71">
        <v>16</v>
      </c>
      <c r="X481" s="71">
        <v>2990</v>
      </c>
      <c r="Y481" s="71">
        <v>5486</v>
      </c>
      <c r="Z481" s="71">
        <v>7764</v>
      </c>
      <c r="AA481" s="71">
        <v>3616</v>
      </c>
      <c r="AB481" s="71">
        <v>14633</v>
      </c>
      <c r="AC481" s="71">
        <v>0</v>
      </c>
      <c r="AD481" s="71">
        <v>1.0493033470739579</v>
      </c>
      <c r="AE481" s="72"/>
      <c r="AF481" s="71"/>
      <c r="AG481" s="71"/>
      <c r="AH481" s="71"/>
      <c r="AI481" s="71"/>
      <c r="AJ481" s="71"/>
      <c r="AK481" s="71"/>
      <c r="AL481" s="71"/>
      <c r="AM481" s="71"/>
      <c r="AN481" s="71"/>
      <c r="AO481" s="71"/>
      <c r="AP481" s="71"/>
      <c r="AQ481" s="72"/>
      <c r="AR481" s="71">
        <v>57</v>
      </c>
      <c r="AS481" s="71">
        <v>3</v>
      </c>
      <c r="AT481" s="71">
        <v>0</v>
      </c>
      <c r="AU481" s="71">
        <v>0</v>
      </c>
      <c r="AV481" s="71">
        <v>0</v>
      </c>
      <c r="AW481" s="71">
        <v>0</v>
      </c>
      <c r="AX481" s="71"/>
      <c r="AY481" s="72"/>
      <c r="AZ481" s="71">
        <v>248.5</v>
      </c>
      <c r="BA481" s="71">
        <v>250.1</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2273</v>
      </c>
      <c r="B482" s="70">
        <v>199</v>
      </c>
      <c r="C482" s="70">
        <v>12</v>
      </c>
      <c r="D482" s="70">
        <v>12</v>
      </c>
      <c r="E482" s="70">
        <v>2015</v>
      </c>
      <c r="F482" s="70" t="s">
        <v>182</v>
      </c>
      <c r="G482" s="1064" t="s">
        <v>1742</v>
      </c>
      <c r="H482" s="70" t="s">
        <v>1743</v>
      </c>
      <c r="I482" s="148"/>
      <c r="J482" s="71">
        <v>10.107013842361249</v>
      </c>
      <c r="K482" s="71">
        <v>1.3326531098043399</v>
      </c>
      <c r="L482" s="71">
        <v>0.71906308369155092</v>
      </c>
      <c r="M482" s="71">
        <v>14.26019789823291</v>
      </c>
      <c r="N482" s="71">
        <v>30.50846165084041</v>
      </c>
      <c r="O482" s="71">
        <v>13.375390613111581</v>
      </c>
      <c r="P482" s="71">
        <v>17.804624443648063</v>
      </c>
      <c r="Q482" s="71">
        <v>1.0449107511257201</v>
      </c>
      <c r="R482" s="71">
        <v>0</v>
      </c>
      <c r="S482" s="71">
        <v>1.223809711036723</v>
      </c>
      <c r="T482" s="72"/>
      <c r="U482" s="71">
        <v>395885</v>
      </c>
      <c r="V482" s="71">
        <v>415</v>
      </c>
      <c r="W482" s="71">
        <v>16</v>
      </c>
      <c r="X482" s="71">
        <v>2990</v>
      </c>
      <c r="Y482" s="71">
        <v>5478</v>
      </c>
      <c r="Z482" s="71">
        <v>7771</v>
      </c>
      <c r="AA482" s="71">
        <v>3543</v>
      </c>
      <c r="AB482" s="71">
        <v>14382</v>
      </c>
      <c r="AC482" s="71">
        <v>0</v>
      </c>
      <c r="AD482" s="71">
        <v>1.223809711036723</v>
      </c>
      <c r="AE482" s="72"/>
      <c r="AF482" s="71">
        <v>5535769.2976214243</v>
      </c>
      <c r="AG482" s="71">
        <v>1039257.659400895</v>
      </c>
      <c r="AH482" s="71">
        <v>108199.4360616042</v>
      </c>
      <c r="AI482" s="71">
        <v>18257889.172789499</v>
      </c>
      <c r="AJ482" s="71">
        <v>29139270.240752552</v>
      </c>
      <c r="AK482" s="71">
        <v>0</v>
      </c>
      <c r="AL482" s="71">
        <v>0</v>
      </c>
      <c r="AM482" s="71">
        <v>1970992.7697790631</v>
      </c>
      <c r="AN482" s="71">
        <v>0</v>
      </c>
      <c r="AO482" s="71">
        <v>0</v>
      </c>
      <c r="AP482" s="71">
        <v>56051378.576405041</v>
      </c>
      <c r="AQ482" s="72"/>
      <c r="AR482" s="71">
        <v>60</v>
      </c>
      <c r="AS482" s="71">
        <v>8</v>
      </c>
      <c r="AT482" s="71">
        <v>0</v>
      </c>
      <c r="AU482" s="71">
        <v>0</v>
      </c>
      <c r="AV482" s="71">
        <v>0</v>
      </c>
      <c r="AW482" s="71">
        <v>0</v>
      </c>
      <c r="AX482" s="71"/>
      <c r="AY482" s="72"/>
      <c r="AZ482" s="71">
        <v>264.7</v>
      </c>
      <c r="BA482" s="71">
        <v>458.1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2274</v>
      </c>
      <c r="B483" s="70">
        <v>200</v>
      </c>
      <c r="C483" s="70">
        <v>13</v>
      </c>
      <c r="D483" s="70">
        <v>12</v>
      </c>
      <c r="E483" s="70">
        <v>2016</v>
      </c>
      <c r="F483" s="70" t="s">
        <v>155</v>
      </c>
      <c r="G483" s="1064" t="s">
        <v>1742</v>
      </c>
      <c r="H483" s="70" t="s">
        <v>1743</v>
      </c>
      <c r="I483" s="148"/>
      <c r="J483" s="71">
        <v>8.7453256295228101</v>
      </c>
      <c r="K483" s="71">
        <v>1.2266442497781296</v>
      </c>
      <c r="L483" s="71">
        <v>0.89348175216109549</v>
      </c>
      <c r="M483" s="71">
        <v>13.418238726171486</v>
      </c>
      <c r="N483" s="71">
        <v>33.080405533052328</v>
      </c>
      <c r="O483" s="71">
        <v>13.150056016447284</v>
      </c>
      <c r="P483" s="71">
        <v>17.66631295224477</v>
      </c>
      <c r="Q483" s="71">
        <v>1.0007852026251558</v>
      </c>
      <c r="R483" s="71">
        <v>0</v>
      </c>
      <c r="S483" s="71">
        <v>1.5399687367420483</v>
      </c>
      <c r="T483" s="72"/>
      <c r="U483" s="71">
        <v>392100</v>
      </c>
      <c r="V483" s="71">
        <v>415</v>
      </c>
      <c r="W483" s="71">
        <v>16</v>
      </c>
      <c r="X483" s="71">
        <v>2990</v>
      </c>
      <c r="Y483" s="71">
        <v>5476</v>
      </c>
      <c r="Z483" s="71">
        <v>7734</v>
      </c>
      <c r="AA483" s="71">
        <v>3636</v>
      </c>
      <c r="AB483" s="71">
        <v>14169</v>
      </c>
      <c r="AC483" s="71">
        <v>0</v>
      </c>
      <c r="AD483" s="71">
        <v>1.539968736742048</v>
      </c>
      <c r="AE483" s="72"/>
      <c r="AF483" s="71">
        <v>4794875.8853378408</v>
      </c>
      <c r="AG483" s="71">
        <v>974077.59358498955</v>
      </c>
      <c r="AH483" s="71">
        <v>99127.255933770459</v>
      </c>
      <c r="AI483" s="71">
        <v>18641444.882038768</v>
      </c>
      <c r="AJ483" s="71">
        <v>29476080.128105979</v>
      </c>
      <c r="AK483" s="71">
        <v>0</v>
      </c>
      <c r="AL483" s="71">
        <v>0</v>
      </c>
      <c r="AM483" s="71">
        <v>1943310.602916871</v>
      </c>
      <c r="AN483" s="71">
        <v>0</v>
      </c>
      <c r="AO483" s="71">
        <v>0</v>
      </c>
      <c r="AP483" s="71">
        <v>55928916.34791822</v>
      </c>
      <c r="AQ483" s="72"/>
      <c r="AR483" s="71">
        <v>69</v>
      </c>
      <c r="AS483" s="71">
        <v>8</v>
      </c>
      <c r="AT483" s="71">
        <v>0</v>
      </c>
      <c r="AU483" s="71">
        <v>0</v>
      </c>
      <c r="AV483" s="71">
        <v>0</v>
      </c>
      <c r="AW483" s="71">
        <v>0</v>
      </c>
      <c r="AX483" s="71"/>
      <c r="AY483" s="72"/>
      <c r="AZ483" s="71">
        <v>313.89999999999998</v>
      </c>
      <c r="BA483" s="71">
        <v>458.1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2275</v>
      </c>
      <c r="B484" s="70">
        <v>201</v>
      </c>
      <c r="C484" s="70">
        <v>14</v>
      </c>
      <c r="D484" s="70">
        <v>12</v>
      </c>
      <c r="E484" s="70">
        <v>2017</v>
      </c>
      <c r="F484" s="70" t="s">
        <v>156</v>
      </c>
      <c r="G484" s="70" t="s">
        <v>1742</v>
      </c>
      <c r="H484" s="70" t="s">
        <v>1743</v>
      </c>
      <c r="I484" s="148"/>
      <c r="J484" s="71">
        <v>8.1011304721661084</v>
      </c>
      <c r="K484" s="71">
        <v>1.3423376214463738</v>
      </c>
      <c r="L484" s="71">
        <v>0.87204910892326437</v>
      </c>
      <c r="M484" s="71">
        <v>11.965121169697492</v>
      </c>
      <c r="N484" s="71">
        <v>30.006536818207561</v>
      </c>
      <c r="O484" s="71">
        <v>12.885302025716145</v>
      </c>
      <c r="P484" s="71">
        <v>17.337145703152892</v>
      </c>
      <c r="Q484" s="71">
        <v>0.95398441329983596</v>
      </c>
      <c r="R484" s="71">
        <v>0</v>
      </c>
      <c r="S484" s="71">
        <v>1.4286654164066035</v>
      </c>
      <c r="T484" s="72"/>
      <c r="U484" s="71">
        <v>370681</v>
      </c>
      <c r="V484" s="71">
        <v>415</v>
      </c>
      <c r="W484" s="71">
        <v>16</v>
      </c>
      <c r="X484" s="71">
        <v>2990</v>
      </c>
      <c r="Y484" s="71">
        <v>5488</v>
      </c>
      <c r="Z484" s="71">
        <v>7704</v>
      </c>
      <c r="AA484" s="71">
        <v>3591</v>
      </c>
      <c r="AB484" s="71">
        <v>13967</v>
      </c>
      <c r="AC484" s="71">
        <v>0</v>
      </c>
      <c r="AD484" s="71">
        <v>1.4286654164066031</v>
      </c>
      <c r="AE484" s="72"/>
      <c r="AF484" s="71">
        <v>4719351.6143017653</v>
      </c>
      <c r="AG484" s="71">
        <v>1043942.2426684781</v>
      </c>
      <c r="AH484" s="71">
        <v>134029.9063359538</v>
      </c>
      <c r="AI484" s="71">
        <v>17345665.032405142</v>
      </c>
      <c r="AJ484" s="71">
        <v>29825301.10363334</v>
      </c>
      <c r="AK484" s="71">
        <v>0</v>
      </c>
      <c r="AL484" s="71">
        <v>0</v>
      </c>
      <c r="AM484" s="71">
        <v>1918603.243344218</v>
      </c>
      <c r="AN484" s="71">
        <v>0</v>
      </c>
      <c r="AO484" s="71">
        <v>0</v>
      </c>
      <c r="AP484" s="71">
        <v>54986893.1426889</v>
      </c>
      <c r="AQ484" s="72"/>
      <c r="AR484" s="71">
        <v>72</v>
      </c>
      <c r="AS484" s="71">
        <v>10</v>
      </c>
      <c r="AT484" s="71">
        <v>0</v>
      </c>
      <c r="AU484" s="71">
        <v>0</v>
      </c>
      <c r="AV484" s="71">
        <v>0</v>
      </c>
      <c r="AW484" s="71">
        <v>0</v>
      </c>
      <c r="AX484" s="71"/>
      <c r="AY484" s="72"/>
      <c r="AZ484" s="71">
        <v>330.4</v>
      </c>
      <c r="BA484" s="71">
        <v>557.90000000000009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2276</v>
      </c>
      <c r="B485" s="70">
        <v>202</v>
      </c>
      <c r="C485" s="70">
        <v>15</v>
      </c>
      <c r="D485" s="70">
        <v>12</v>
      </c>
      <c r="E485" s="70">
        <v>2018</v>
      </c>
      <c r="F485" s="70" t="s">
        <v>183</v>
      </c>
      <c r="G485" s="70" t="s">
        <v>1742</v>
      </c>
      <c r="H485" s="70" t="s">
        <v>1743</v>
      </c>
      <c r="I485" s="148"/>
      <c r="J485" s="71">
        <v>10.447515863153093</v>
      </c>
      <c r="K485" s="71">
        <v>1.2526284987671898</v>
      </c>
      <c r="L485" s="71">
        <v>0.80476244978642386</v>
      </c>
      <c r="M485" s="71">
        <v>12.971255975788225</v>
      </c>
      <c r="N485" s="71">
        <v>29.003345574898887</v>
      </c>
      <c r="O485" s="71">
        <v>12.736759360694206</v>
      </c>
      <c r="P485" s="71">
        <v>17.226706146921824</v>
      </c>
      <c r="Q485" s="71">
        <v>0.87053574647703602</v>
      </c>
      <c r="R485" s="71">
        <v>0</v>
      </c>
      <c r="S485" s="71">
        <v>1.4223038662477443</v>
      </c>
      <c r="T485" s="72"/>
      <c r="U485" s="71">
        <v>444135.00000000012</v>
      </c>
      <c r="V485" s="71">
        <v>415</v>
      </c>
      <c r="W485" s="71">
        <v>16</v>
      </c>
      <c r="X485" s="71">
        <v>2990</v>
      </c>
      <c r="Y485" s="71">
        <v>5480</v>
      </c>
      <c r="Z485" s="71">
        <v>7761</v>
      </c>
      <c r="AA485" s="71">
        <v>3604</v>
      </c>
      <c r="AB485" s="71">
        <v>13735</v>
      </c>
      <c r="AC485" s="71">
        <v>0</v>
      </c>
      <c r="AD485" s="71">
        <v>1.4223038662477441</v>
      </c>
      <c r="AE485" s="72"/>
      <c r="AF485" s="71">
        <v>6047768.1258677952</v>
      </c>
      <c r="AG485" s="71">
        <v>957058.00822344073</v>
      </c>
      <c r="AH485" s="71">
        <v>127554.9719747098</v>
      </c>
      <c r="AI485" s="71">
        <v>18353506.230199572</v>
      </c>
      <c r="AJ485" s="71">
        <v>27055460.603281431</v>
      </c>
      <c r="AK485" s="71">
        <v>0</v>
      </c>
      <c r="AL485" s="71">
        <v>0</v>
      </c>
      <c r="AM485" s="71">
        <v>1890638.0056244971</v>
      </c>
      <c r="AN485" s="71">
        <v>0</v>
      </c>
      <c r="AO485" s="71">
        <v>0</v>
      </c>
      <c r="AP485" s="71">
        <v>54431985.945171446</v>
      </c>
      <c r="AQ485" s="72"/>
      <c r="AR485" s="71">
        <v>80</v>
      </c>
      <c r="AS485" s="71">
        <v>11</v>
      </c>
      <c r="AT485" s="71">
        <v>0</v>
      </c>
      <c r="AU485" s="71">
        <v>0</v>
      </c>
      <c r="AV485" s="71">
        <v>0</v>
      </c>
      <c r="AW485" s="71">
        <v>0</v>
      </c>
      <c r="AX485" s="71"/>
      <c r="AY485" s="72"/>
      <c r="AZ485" s="71">
        <v>373</v>
      </c>
      <c r="BA485" s="71">
        <v>607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2277</v>
      </c>
      <c r="B486" s="70">
        <v>203</v>
      </c>
      <c r="C486" s="70">
        <v>16</v>
      </c>
      <c r="D486" s="70">
        <v>12</v>
      </c>
      <c r="E486" s="70">
        <v>2019</v>
      </c>
      <c r="F486" s="70" t="s">
        <v>158</v>
      </c>
      <c r="G486" s="70" t="s">
        <v>1742</v>
      </c>
      <c r="H486" s="70" t="s">
        <v>1743</v>
      </c>
      <c r="I486" s="148"/>
      <c r="J486" s="71">
        <v>10.533972729061588</v>
      </c>
      <c r="K486" s="71">
        <v>1.11156266432837</v>
      </c>
      <c r="L486" s="71">
        <v>0.81316819768390458</v>
      </c>
      <c r="M486" s="71">
        <v>12.011847063722016</v>
      </c>
      <c r="N486" s="71">
        <v>28.387896695484322</v>
      </c>
      <c r="O486" s="71">
        <v>12.302197404697484</v>
      </c>
      <c r="P486" s="71">
        <v>16.91355586241917</v>
      </c>
      <c r="Q486" s="71">
        <v>0.82987903242736705</v>
      </c>
      <c r="R486" s="71">
        <v>0</v>
      </c>
      <c r="S486" s="71">
        <v>1.2599754891674158</v>
      </c>
      <c r="T486" s="72"/>
      <c r="U486" s="71">
        <v>449854</v>
      </c>
      <c r="V486" s="71">
        <v>415</v>
      </c>
      <c r="W486" s="71">
        <v>16</v>
      </c>
      <c r="X486" s="71">
        <v>2990</v>
      </c>
      <c r="Y486" s="71">
        <v>5460</v>
      </c>
      <c r="Z486" s="71">
        <v>7702</v>
      </c>
      <c r="AA486" s="71">
        <v>3512</v>
      </c>
      <c r="AB486" s="71">
        <v>13448</v>
      </c>
      <c r="AC486" s="71">
        <v>0</v>
      </c>
      <c r="AD486" s="71">
        <v>1.259975489167416</v>
      </c>
      <c r="AE486" s="72"/>
      <c r="AF486" s="71">
        <v>5940285.8017564099</v>
      </c>
      <c r="AG486" s="71">
        <v>838321.00624755234</v>
      </c>
      <c r="AH486" s="71">
        <v>135424.61342556551</v>
      </c>
      <c r="AI486" s="71">
        <v>17534356.27004768</v>
      </c>
      <c r="AJ486" s="71">
        <v>27444340.868006721</v>
      </c>
      <c r="AK486" s="71">
        <v>0</v>
      </c>
      <c r="AL486" s="71">
        <v>0</v>
      </c>
      <c r="AM486" s="71">
        <v>1831516.3635102017</v>
      </c>
      <c r="AN486" s="71">
        <v>0</v>
      </c>
      <c r="AO486" s="71">
        <v>0</v>
      </c>
      <c r="AP486" s="71">
        <v>53724244.922994129</v>
      </c>
      <c r="AQ486" s="72"/>
      <c r="AR486" s="71">
        <v>88</v>
      </c>
      <c r="AS486" s="71">
        <v>13</v>
      </c>
      <c r="AT486" s="71">
        <v>0</v>
      </c>
      <c r="AU486" s="71">
        <v>0</v>
      </c>
      <c r="AV486" s="71">
        <v>0</v>
      </c>
      <c r="AW486" s="71">
        <v>0</v>
      </c>
      <c r="AX486" s="71"/>
      <c r="AY486" s="72"/>
      <c r="AZ486" s="71">
        <v>418.8</v>
      </c>
      <c r="BA486" s="71">
        <v>667.9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2278</v>
      </c>
      <c r="B487" s="70">
        <v>204</v>
      </c>
      <c r="C487" s="70">
        <v>17</v>
      </c>
      <c r="D487" s="70">
        <v>12</v>
      </c>
      <c r="E487" s="70">
        <v>2020</v>
      </c>
      <c r="F487" s="70" t="s">
        <v>159</v>
      </c>
      <c r="G487" s="70" t="s">
        <v>1742</v>
      </c>
      <c r="H487" s="70" t="s">
        <v>1743</v>
      </c>
      <c r="I487" s="148"/>
      <c r="J487" s="71">
        <v>9.5828898968960949</v>
      </c>
      <c r="K487" s="71">
        <v>0.94784465932832207</v>
      </c>
      <c r="L487" s="71">
        <v>4.6570957699439752</v>
      </c>
      <c r="M487" s="71">
        <v>10.015701466614331</v>
      </c>
      <c r="N487" s="71">
        <v>24.808324482799705</v>
      </c>
      <c r="O487" s="71">
        <v>10.704294083660294</v>
      </c>
      <c r="P487" s="71">
        <v>15.989756288768167</v>
      </c>
      <c r="Q487" s="71">
        <v>0.77893011682313096</v>
      </c>
      <c r="R487" s="71">
        <v>0</v>
      </c>
      <c r="S487" s="71">
        <v>1.256022946707861</v>
      </c>
      <c r="T487" s="72"/>
      <c r="U487" s="71">
        <v>482548</v>
      </c>
      <c r="V487" s="71">
        <v>316</v>
      </c>
      <c r="W487" s="71">
        <v>99</v>
      </c>
      <c r="X487" s="71">
        <v>2706</v>
      </c>
      <c r="Y487" s="71">
        <v>5453</v>
      </c>
      <c r="Z487" s="71">
        <v>7649</v>
      </c>
      <c r="AA487" s="71">
        <v>3529</v>
      </c>
      <c r="AB487" s="71">
        <v>13211</v>
      </c>
      <c r="AC487" s="71">
        <v>0</v>
      </c>
      <c r="AD487" s="71">
        <v>1.256022946707861</v>
      </c>
      <c r="AE487" s="72"/>
      <c r="AF487" s="71">
        <v>5646625.435632633</v>
      </c>
      <c r="AG487" s="71">
        <v>730229.91134989518</v>
      </c>
      <c r="AH487" s="71">
        <v>812058.99185801123</v>
      </c>
      <c r="AI487" s="71">
        <v>15292271.985801343</v>
      </c>
      <c r="AJ487" s="71">
        <v>26211938.283656929</v>
      </c>
      <c r="AK487" s="71"/>
      <c r="AL487" s="71"/>
      <c r="AM487" s="71">
        <v>1724182.2772713404</v>
      </c>
      <c r="AN487" s="71"/>
      <c r="AO487" s="71"/>
      <c r="AP487" s="71">
        <v>50417306.885570146</v>
      </c>
      <c r="AQ487" s="72"/>
      <c r="AR487" s="71">
        <v>100</v>
      </c>
      <c r="AS487" s="71">
        <v>13</v>
      </c>
      <c r="AT487" s="71">
        <v>0</v>
      </c>
      <c r="AU487" s="71">
        <v>0</v>
      </c>
      <c r="AV487" s="71">
        <v>0</v>
      </c>
      <c r="AW487" s="71">
        <v>0</v>
      </c>
      <c r="AX487" s="71"/>
      <c r="AY487" s="72"/>
      <c r="AZ487" s="71">
        <v>478.1</v>
      </c>
      <c r="BA487" s="71">
        <v>667.9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2279</v>
      </c>
      <c r="B488" s="70">
        <v>204</v>
      </c>
      <c r="C488" s="70">
        <v>18</v>
      </c>
      <c r="D488" s="70">
        <v>12</v>
      </c>
      <c r="E488" s="70">
        <v>2021</v>
      </c>
      <c r="F488" s="70" t="s">
        <v>160</v>
      </c>
      <c r="G488" s="70" t="s">
        <v>1742</v>
      </c>
      <c r="H488" s="70" t="s">
        <v>1743</v>
      </c>
      <c r="I488" s="148"/>
      <c r="J488" s="71">
        <v>10.896340003861489</v>
      </c>
      <c r="K488" s="71">
        <v>1.123463674390573</v>
      </c>
      <c r="L488" s="71">
        <v>3.7147408480938533</v>
      </c>
      <c r="M488" s="71">
        <v>11.400298542982446</v>
      </c>
      <c r="N488" s="71">
        <v>25.198752911139941</v>
      </c>
      <c r="O488" s="71">
        <v>10.309044036073409</v>
      </c>
      <c r="P488" s="71">
        <v>16.258488045796184</v>
      </c>
      <c r="Q488" s="71">
        <v>0.75827336377050203</v>
      </c>
      <c r="R488" s="71">
        <v>0</v>
      </c>
      <c r="S488" s="71">
        <v>1.241080679644321</v>
      </c>
      <c r="T488" s="72"/>
      <c r="U488" s="71">
        <v>506450</v>
      </c>
      <c r="V488" s="71">
        <v>316</v>
      </c>
      <c r="W488" s="71">
        <v>99</v>
      </c>
      <c r="X488" s="71">
        <v>2706</v>
      </c>
      <c r="Y488" s="71">
        <v>5475</v>
      </c>
      <c r="Z488" s="71">
        <v>7585</v>
      </c>
      <c r="AA488" s="71">
        <v>3499</v>
      </c>
      <c r="AB488" s="71">
        <v>12987</v>
      </c>
      <c r="AC488" s="71">
        <v>0</v>
      </c>
      <c r="AD488" s="71">
        <v>1.241080679644321</v>
      </c>
      <c r="AE488" s="72"/>
      <c r="AF488" s="71">
        <v>6425458.608982062</v>
      </c>
      <c r="AG488" s="71">
        <v>808524.74822289473</v>
      </c>
      <c r="AH488" s="71">
        <v>623211.15422221622</v>
      </c>
      <c r="AI488" s="71">
        <v>17168096.961474594</v>
      </c>
      <c r="AJ488" s="71">
        <v>27260308.694390301</v>
      </c>
      <c r="AK488" s="71">
        <v>0</v>
      </c>
      <c r="AL488" s="71">
        <v>0</v>
      </c>
      <c r="AM488" s="71">
        <v>1704724.1109599364</v>
      </c>
      <c r="AN488" s="71">
        <v>0</v>
      </c>
      <c r="AO488" s="71">
        <v>0</v>
      </c>
      <c r="AP488" s="71">
        <v>53990324.278252013</v>
      </c>
      <c r="AQ488" s="72"/>
      <c r="AR488" s="71">
        <v>103</v>
      </c>
      <c r="AS488" s="71">
        <v>14</v>
      </c>
      <c r="AT488" s="71">
        <v>0</v>
      </c>
      <c r="AU488" s="71">
        <v>0</v>
      </c>
      <c r="AV488" s="71">
        <v>0</v>
      </c>
      <c r="AW488" s="71">
        <v>0</v>
      </c>
      <c r="AX488" s="71"/>
      <c r="AY488" s="72"/>
      <c r="AZ488" s="71">
        <v>495.1</v>
      </c>
      <c r="BA488" s="71">
        <v>717.4</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1750</v>
      </c>
      <c r="B489" s="70">
        <v>204</v>
      </c>
      <c r="C489" s="70">
        <v>19</v>
      </c>
      <c r="D489" s="70">
        <v>12</v>
      </c>
      <c r="E489" s="70">
        <v>2022</v>
      </c>
      <c r="F489" s="70" t="s">
        <v>161</v>
      </c>
      <c r="G489" s="70" t="s">
        <v>1742</v>
      </c>
      <c r="H489" s="70" t="s">
        <v>1743</v>
      </c>
      <c r="I489" s="148"/>
      <c r="J489" s="71">
        <v>8.2448782708722561</v>
      </c>
      <c r="K489" s="71">
        <v>1.0276639038420516</v>
      </c>
      <c r="L489" s="71">
        <v>3.752156704955242</v>
      </c>
      <c r="M489" s="71">
        <v>10.874735894901542</v>
      </c>
      <c r="N489" s="71">
        <v>26.578382361326216</v>
      </c>
      <c r="O489" s="71">
        <v>10.807478161819693</v>
      </c>
      <c r="P489" s="71">
        <v>16.16081725686136</v>
      </c>
      <c r="Q489" s="71">
        <v>0.74847117763506932</v>
      </c>
      <c r="R489" s="71">
        <v>0</v>
      </c>
      <c r="S489" s="71">
        <v>1.4068352841881051</v>
      </c>
      <c r="T489" s="72"/>
      <c r="U489" s="71">
        <v>487293</v>
      </c>
      <c r="V489" s="71">
        <v>316</v>
      </c>
      <c r="W489" s="71">
        <v>99</v>
      </c>
      <c r="X489" s="71">
        <v>2706</v>
      </c>
      <c r="Y489" s="71">
        <v>5455</v>
      </c>
      <c r="Z489" s="71">
        <v>7555</v>
      </c>
      <c r="AA489" s="71">
        <v>3531</v>
      </c>
      <c r="AB489" s="71">
        <v>12714</v>
      </c>
      <c r="AC489" s="71">
        <v>0</v>
      </c>
      <c r="AD489" s="71">
        <v>1.4068352841881051</v>
      </c>
      <c r="AE489" s="72"/>
      <c r="AF489" s="71">
        <v>4835772.5724194618</v>
      </c>
      <c r="AG489" s="71">
        <v>847432.8624069225</v>
      </c>
      <c r="AH489" s="71">
        <v>763374.03399967286</v>
      </c>
      <c r="AI489" s="71">
        <v>16076993.242544465</v>
      </c>
      <c r="AJ489" s="71">
        <v>31252478.849716011</v>
      </c>
      <c r="AK489" s="71">
        <v>0</v>
      </c>
      <c r="AL489" s="71">
        <v>0</v>
      </c>
      <c r="AM489" s="71">
        <v>1641724.4210920671</v>
      </c>
      <c r="AN489" s="71">
        <v>0</v>
      </c>
      <c r="AO489" s="71">
        <v>0</v>
      </c>
      <c r="AP489" s="71">
        <v>55417775.982178606</v>
      </c>
      <c r="AQ489" s="72"/>
      <c r="AR489" s="71">
        <v>112</v>
      </c>
      <c r="AS489" s="71">
        <v>14</v>
      </c>
      <c r="AT489" s="71">
        <v>0</v>
      </c>
      <c r="AU489" s="71">
        <v>0</v>
      </c>
      <c r="AV489" s="71">
        <v>0</v>
      </c>
      <c r="AW489" s="71">
        <v>0</v>
      </c>
      <c r="AX489" s="71"/>
      <c r="AY489" s="72"/>
      <c r="AZ489" s="71">
        <v>545.19999999999993</v>
      </c>
      <c r="BA489" s="71">
        <v>717.4</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2280</v>
      </c>
      <c r="B490" s="70">
        <v>204</v>
      </c>
      <c r="C490" s="70">
        <v>20</v>
      </c>
      <c r="D490" s="70">
        <v>12</v>
      </c>
      <c r="E490" s="70">
        <v>2023</v>
      </c>
      <c r="F490" s="70" t="s">
        <v>1539</v>
      </c>
      <c r="G490" s="70" t="s">
        <v>1742</v>
      </c>
      <c r="H490" s="70" t="s">
        <v>1743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118</v>
      </c>
      <c r="AS490" s="71">
        <v>14</v>
      </c>
      <c r="AT490" s="71">
        <v>0</v>
      </c>
      <c r="AU490" s="71">
        <v>0</v>
      </c>
      <c r="AV490" s="71">
        <v>0</v>
      </c>
      <c r="AW490" s="71">
        <v>0</v>
      </c>
      <c r="AX490" s="71"/>
      <c r="AY490" s="72"/>
      <c r="AZ490" s="71">
        <v>589.59999999999991</v>
      </c>
      <c r="BA490" s="71">
        <v>717.4</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1741</v>
      </c>
      <c r="B491" s="70">
        <v>204</v>
      </c>
      <c r="C491" s="70">
        <v>21</v>
      </c>
      <c r="D491" s="70">
        <v>12</v>
      </c>
      <c r="E491" s="70">
        <v>2024</v>
      </c>
      <c r="F491" s="70" t="s">
        <v>1554</v>
      </c>
      <c r="G491" s="70" t="s">
        <v>1742</v>
      </c>
      <c r="H491" s="70" t="s">
        <v>1743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2281</v>
      </c>
      <c r="B492" s="70">
        <v>205</v>
      </c>
      <c r="C492" s="70">
        <v>1</v>
      </c>
      <c r="D492" s="70">
        <v>13</v>
      </c>
      <c r="E492" s="70">
        <v>1990</v>
      </c>
      <c r="F492" s="70" t="s">
        <v>787</v>
      </c>
      <c r="G492" s="70" t="s">
        <v>2282</v>
      </c>
      <c r="H492" s="70" t="s">
        <v>2283</v>
      </c>
      <c r="I492" s="148"/>
      <c r="J492" s="71">
        <v>42.785004415725602</v>
      </c>
      <c r="K492" s="71">
        <v>2.1454176011659469</v>
      </c>
      <c r="L492" s="71">
        <v>5.136691278765471</v>
      </c>
      <c r="M492" s="71">
        <v>6.3503558062286301</v>
      </c>
      <c r="N492" s="71">
        <v>8.902890298333821</v>
      </c>
      <c r="O492" s="71">
        <v>9.2363043837592507</v>
      </c>
      <c r="P492" s="71">
        <v>12.14524410113019</v>
      </c>
      <c r="Q492" s="71">
        <v>0.747077221149691</v>
      </c>
      <c r="R492" s="71">
        <v>0</v>
      </c>
      <c r="S492" s="71">
        <v>0.73599294344547539</v>
      </c>
      <c r="T492" s="72"/>
      <c r="U492" s="71">
        <v>4448930</v>
      </c>
      <c r="V492" s="71">
        <v>660</v>
      </c>
      <c r="W492" s="71">
        <v>58</v>
      </c>
      <c r="X492" s="71">
        <v>2190</v>
      </c>
      <c r="Y492" s="71">
        <v>3050</v>
      </c>
      <c r="Z492" s="71">
        <v>3799</v>
      </c>
      <c r="AA492" s="71">
        <v>2949</v>
      </c>
      <c r="AB492" s="71">
        <v>12130</v>
      </c>
      <c r="AC492" s="71">
        <v>0</v>
      </c>
      <c r="AD492" s="71">
        <v>0.73599294344547539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2284</v>
      </c>
      <c r="B493" s="70">
        <v>206</v>
      </c>
      <c r="C493" s="70">
        <v>2</v>
      </c>
      <c r="D493" s="70">
        <v>13</v>
      </c>
      <c r="E493" s="70">
        <v>2005</v>
      </c>
      <c r="F493" s="70" t="s">
        <v>789</v>
      </c>
      <c r="G493" s="70" t="s">
        <v>2282</v>
      </c>
      <c r="H493" s="70" t="s">
        <v>2283</v>
      </c>
      <c r="I493" s="148"/>
      <c r="J493" s="71">
        <v>41.721071814145823</v>
      </c>
      <c r="K493" s="71">
        <v>1.443170936702282</v>
      </c>
      <c r="L493" s="71">
        <v>0.75382378020755036</v>
      </c>
      <c r="M493" s="71">
        <v>10.758912624450909</v>
      </c>
      <c r="N493" s="71">
        <v>18.36766187160633</v>
      </c>
      <c r="O493" s="71">
        <v>15.578842081742369</v>
      </c>
      <c r="P493" s="71">
        <v>13.59750612572453</v>
      </c>
      <c r="Q493" s="71">
        <v>0.76576829159231796</v>
      </c>
      <c r="R493" s="71">
        <v>0</v>
      </c>
      <c r="S493" s="71">
        <v>1.3136014560556999</v>
      </c>
      <c r="T493" s="72"/>
      <c r="U493" s="71">
        <v>4515712</v>
      </c>
      <c r="V493" s="71">
        <v>550</v>
      </c>
      <c r="W493" s="71">
        <v>9</v>
      </c>
      <c r="X493" s="71">
        <v>1741</v>
      </c>
      <c r="Y493" s="71">
        <v>4053</v>
      </c>
      <c r="Z493" s="71">
        <v>7415</v>
      </c>
      <c r="AA493" s="71">
        <v>2704</v>
      </c>
      <c r="AB493" s="71">
        <v>12998</v>
      </c>
      <c r="AC493" s="71">
        <v>0</v>
      </c>
      <c r="AD493" s="71">
        <v>1.3136014560556999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2285</v>
      </c>
      <c r="B494" s="70">
        <v>207</v>
      </c>
      <c r="C494" s="70">
        <v>3</v>
      </c>
      <c r="D494" s="70">
        <v>13</v>
      </c>
      <c r="E494" s="70">
        <v>2006</v>
      </c>
      <c r="F494" s="70" t="s">
        <v>790</v>
      </c>
      <c r="G494" s="70" t="s">
        <v>2282</v>
      </c>
      <c r="H494" s="70" t="s">
        <v>2283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2286</v>
      </c>
      <c r="B495" s="70">
        <v>208</v>
      </c>
      <c r="C495" s="70">
        <v>4</v>
      </c>
      <c r="D495" s="70">
        <v>13</v>
      </c>
      <c r="E495" s="70">
        <v>2007</v>
      </c>
      <c r="F495" s="70" t="s">
        <v>791</v>
      </c>
      <c r="G495" s="70" t="s">
        <v>2282</v>
      </c>
      <c r="H495" s="70" t="s">
        <v>2283</v>
      </c>
      <c r="I495" s="148"/>
      <c r="J495" s="71">
        <v>41.23334316869974</v>
      </c>
      <c r="K495" s="71">
        <v>1.1972938017469861</v>
      </c>
      <c r="L495" s="71">
        <v>0.60144313542153116</v>
      </c>
      <c r="M495" s="71">
        <v>12.018930864486309</v>
      </c>
      <c r="N495" s="71">
        <v>19.172830958238489</v>
      </c>
      <c r="O495" s="71">
        <v>15.09121179569639</v>
      </c>
      <c r="P495" s="71">
        <v>13.333075182522499</v>
      </c>
      <c r="Q495" s="71">
        <v>0.80535034111664505</v>
      </c>
      <c r="R495" s="71">
        <v>0</v>
      </c>
      <c r="S495" s="71">
        <v>1.073581060929693</v>
      </c>
      <c r="T495" s="72"/>
      <c r="U495" s="71">
        <v>5265979</v>
      </c>
      <c r="V495" s="71">
        <v>477</v>
      </c>
      <c r="W495" s="71">
        <v>9</v>
      </c>
      <c r="X495" s="71">
        <v>2619</v>
      </c>
      <c r="Y495" s="71">
        <v>4149</v>
      </c>
      <c r="Z495" s="71">
        <v>7467</v>
      </c>
      <c r="AA495" s="71">
        <v>2611</v>
      </c>
      <c r="AB495" s="71">
        <v>12947</v>
      </c>
      <c r="AC495" s="71">
        <v>0</v>
      </c>
      <c r="AD495" s="71">
        <v>1.073581060929693</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2287</v>
      </c>
      <c r="B496" s="70">
        <v>209</v>
      </c>
      <c r="C496" s="70">
        <v>5</v>
      </c>
      <c r="D496" s="70">
        <v>13</v>
      </c>
      <c r="E496" s="70">
        <v>2008</v>
      </c>
      <c r="F496" s="70" t="s">
        <v>792</v>
      </c>
      <c r="G496" s="70" t="s">
        <v>2282</v>
      </c>
      <c r="H496" s="70" t="s">
        <v>2283</v>
      </c>
      <c r="I496" s="148"/>
      <c r="J496" s="71">
        <v>39.104453312967287</v>
      </c>
      <c r="K496" s="71">
        <v>0.94854892002538838</v>
      </c>
      <c r="L496" s="71">
        <v>0.58756323167535673</v>
      </c>
      <c r="M496" s="71">
        <v>13.46850455989922</v>
      </c>
      <c r="N496" s="71">
        <v>18.567709492843871</v>
      </c>
      <c r="O496" s="71">
        <v>14.622452530129459</v>
      </c>
      <c r="P496" s="71">
        <v>12.39465676467267</v>
      </c>
      <c r="Q496" s="71">
        <v>0.79592902000750598</v>
      </c>
      <c r="R496" s="71">
        <v>0</v>
      </c>
      <c r="S496" s="71">
        <v>1.2479238612893619</v>
      </c>
      <c r="T496" s="72"/>
      <c r="U496" s="71">
        <v>5204342</v>
      </c>
      <c r="V496" s="71">
        <v>477</v>
      </c>
      <c r="W496" s="71">
        <v>9</v>
      </c>
      <c r="X496" s="71">
        <v>2619</v>
      </c>
      <c r="Y496" s="71">
        <v>4211</v>
      </c>
      <c r="Z496" s="71">
        <v>7489</v>
      </c>
      <c r="AA496" s="71">
        <v>2430</v>
      </c>
      <c r="AB496" s="71">
        <v>13006</v>
      </c>
      <c r="AC496" s="71">
        <v>0</v>
      </c>
      <c r="AD496" s="71">
        <v>1.2479238612893619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2288</v>
      </c>
      <c r="B497" s="70">
        <v>210</v>
      </c>
      <c r="C497" s="70">
        <v>6</v>
      </c>
      <c r="D497" s="70">
        <v>13</v>
      </c>
      <c r="E497" s="70">
        <v>2009</v>
      </c>
      <c r="F497" s="70" t="s">
        <v>176</v>
      </c>
      <c r="G497" s="70" t="s">
        <v>2282</v>
      </c>
      <c r="H497" s="70" t="s">
        <v>2283</v>
      </c>
      <c r="I497" s="148"/>
      <c r="J497" s="71">
        <v>39.080321508220393</v>
      </c>
      <c r="K497" s="71">
        <v>0.9143744877118104</v>
      </c>
      <c r="L497" s="71">
        <v>1.2793979056424309</v>
      </c>
      <c r="M497" s="71">
        <v>13.829039985084281</v>
      </c>
      <c r="N497" s="71">
        <v>17.183250955835049</v>
      </c>
      <c r="O497" s="71">
        <v>14.98443920621053</v>
      </c>
      <c r="P497" s="71">
        <v>11.770274344879789</v>
      </c>
      <c r="Q497" s="71">
        <v>0.75967287674478201</v>
      </c>
      <c r="R497" s="71">
        <v>0</v>
      </c>
      <c r="S497" s="71">
        <v>1.2699994731926549</v>
      </c>
      <c r="T497" s="72"/>
      <c r="U497" s="71">
        <v>4502303</v>
      </c>
      <c r="V497" s="71">
        <v>469</v>
      </c>
      <c r="W497" s="71">
        <v>27</v>
      </c>
      <c r="X497" s="71">
        <v>2664</v>
      </c>
      <c r="Y497" s="71">
        <v>4257</v>
      </c>
      <c r="Z497" s="71">
        <v>7575</v>
      </c>
      <c r="AA497" s="71">
        <v>2369</v>
      </c>
      <c r="AB497" s="71">
        <v>13031</v>
      </c>
      <c r="AC497" s="71">
        <v>0</v>
      </c>
      <c r="AD497" s="71">
        <v>1.2699994731926549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16.7</v>
      </c>
      <c r="BK497" s="71">
        <v>0</v>
      </c>
      <c r="BL497" s="71">
        <v>0</v>
      </c>
      <c r="BM497" s="71">
        <v>0</v>
      </c>
      <c r="BN497" s="72"/>
      <c r="BO497" s="71">
        <v>0</v>
      </c>
      <c r="BP497" s="71">
        <v>0</v>
      </c>
      <c r="BQ497" s="71">
        <v>1</v>
      </c>
      <c r="BR497" s="71">
        <v>0</v>
      </c>
      <c r="BS497" s="71">
        <v>0</v>
      </c>
      <c r="BT497" s="71">
        <v>0</v>
      </c>
      <c r="BU497"/>
      <c r="BV497" s="70">
        <v>16.7</v>
      </c>
      <c r="BW497" s="70">
        <v>0</v>
      </c>
      <c r="BX497" s="70">
        <v>0</v>
      </c>
      <c r="BY497" s="70">
        <v>0</v>
      </c>
      <c r="BZ497" s="70">
        <v>0</v>
      </c>
      <c r="CA497" s="70">
        <v>0</v>
      </c>
      <c r="CB497" s="70">
        <v>0</v>
      </c>
      <c r="CC497" s="70">
        <v>0</v>
      </c>
      <c r="CD497" s="70">
        <v>0</v>
      </c>
    </row>
    <row r="498" spans="1:82">
      <c r="A498" s="70" t="s">
        <v>2289</v>
      </c>
      <c r="B498" s="70">
        <v>211</v>
      </c>
      <c r="C498" s="70">
        <v>7</v>
      </c>
      <c r="D498" s="70">
        <v>13</v>
      </c>
      <c r="E498" s="70">
        <v>2010</v>
      </c>
      <c r="F498" s="70" t="s">
        <v>177</v>
      </c>
      <c r="G498" s="70" t="s">
        <v>2282</v>
      </c>
      <c r="H498" s="70" t="s">
        <v>2283</v>
      </c>
      <c r="I498" s="148"/>
      <c r="J498" s="71">
        <v>35.975272634752919</v>
      </c>
      <c r="K498" s="71">
        <v>0.93198223153344895</v>
      </c>
      <c r="L498" s="71">
        <v>1.2112535081032361</v>
      </c>
      <c r="M498" s="71">
        <v>13.4870494129396</v>
      </c>
      <c r="N498" s="71">
        <v>17.358700588368919</v>
      </c>
      <c r="O498" s="71">
        <v>15.165193851781961</v>
      </c>
      <c r="P498" s="71">
        <v>11.85263471839227</v>
      </c>
      <c r="Q498" s="71">
        <v>0.79267089063333496</v>
      </c>
      <c r="R498" s="71">
        <v>0</v>
      </c>
      <c r="S498" s="71">
        <v>1.1984068827261869</v>
      </c>
      <c r="T498" s="72"/>
      <c r="U498" s="71">
        <v>4433877</v>
      </c>
      <c r="V498" s="71">
        <v>469</v>
      </c>
      <c r="W498" s="71">
        <v>27</v>
      </c>
      <c r="X498" s="71">
        <v>2664</v>
      </c>
      <c r="Y498" s="71">
        <v>4293</v>
      </c>
      <c r="Z498" s="71">
        <v>7702</v>
      </c>
      <c r="AA498" s="71">
        <v>2326</v>
      </c>
      <c r="AB498" s="71">
        <v>13029</v>
      </c>
      <c r="AC498" s="71">
        <v>0</v>
      </c>
      <c r="AD498" s="71">
        <v>1.1984068827261869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29.707999999999998</v>
      </c>
      <c r="BK498" s="71">
        <v>0</v>
      </c>
      <c r="BL498" s="71">
        <v>0</v>
      </c>
      <c r="BM498" s="71">
        <v>0</v>
      </c>
      <c r="BN498" s="72"/>
      <c r="BO498" s="71">
        <v>0</v>
      </c>
      <c r="BP498" s="71">
        <v>0</v>
      </c>
      <c r="BQ498" s="71">
        <v>2</v>
      </c>
      <c r="BR498" s="71">
        <v>0</v>
      </c>
      <c r="BS498" s="71">
        <v>0</v>
      </c>
      <c r="BT498" s="71">
        <v>0</v>
      </c>
      <c r="BU498"/>
      <c r="BV498" s="70">
        <v>29.707999999999998</v>
      </c>
      <c r="BW498" s="70">
        <v>0</v>
      </c>
      <c r="BX498" s="70">
        <v>0</v>
      </c>
      <c r="BY498" s="70">
        <v>0</v>
      </c>
      <c r="BZ498" s="70">
        <v>0</v>
      </c>
      <c r="CA498" s="70">
        <v>0</v>
      </c>
      <c r="CB498" s="70">
        <v>0</v>
      </c>
      <c r="CC498" s="70">
        <v>0</v>
      </c>
      <c r="CD498" s="70">
        <v>0</v>
      </c>
    </row>
    <row r="499" spans="1:82">
      <c r="A499" s="70" t="s">
        <v>2290</v>
      </c>
      <c r="B499" s="70">
        <v>212</v>
      </c>
      <c r="C499" s="70">
        <v>8</v>
      </c>
      <c r="D499" s="70">
        <v>13</v>
      </c>
      <c r="E499" s="70">
        <v>2011</v>
      </c>
      <c r="F499" s="70" t="s">
        <v>178</v>
      </c>
      <c r="G499" s="70" t="s">
        <v>2282</v>
      </c>
      <c r="H499" s="70" t="s">
        <v>2283</v>
      </c>
      <c r="I499" s="148"/>
      <c r="J499" s="71">
        <v>31.892092901866501</v>
      </c>
      <c r="K499" s="71">
        <v>1.251898436195878</v>
      </c>
      <c r="L499" s="71">
        <v>1.130765434772151</v>
      </c>
      <c r="M499" s="71">
        <v>15.696271780316479</v>
      </c>
      <c r="N499" s="71">
        <v>20.47922097063708</v>
      </c>
      <c r="O499" s="71">
        <v>14.948727455529408</v>
      </c>
      <c r="P499" s="71">
        <v>11.797123247852561</v>
      </c>
      <c r="Q499" s="71">
        <v>0.90837162910638503</v>
      </c>
      <c r="R499" s="71">
        <v>0</v>
      </c>
      <c r="S499" s="71">
        <v>1.897944593209832</v>
      </c>
      <c r="T499" s="72"/>
      <c r="U499" s="71">
        <v>3241243</v>
      </c>
      <c r="V499" s="71">
        <v>469</v>
      </c>
      <c r="W499" s="71">
        <v>27</v>
      </c>
      <c r="X499" s="71">
        <v>2664</v>
      </c>
      <c r="Y499" s="71">
        <v>4327</v>
      </c>
      <c r="Z499" s="71">
        <v>7757</v>
      </c>
      <c r="AA499" s="71">
        <v>2384</v>
      </c>
      <c r="AB499" s="71">
        <v>12944</v>
      </c>
      <c r="AC499" s="71">
        <v>0</v>
      </c>
      <c r="AD499" s="71">
        <v>1.897944593209832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24.009</v>
      </c>
      <c r="BK499" s="71">
        <v>0</v>
      </c>
      <c r="BL499" s="71">
        <v>0</v>
      </c>
      <c r="BM499" s="71">
        <v>0</v>
      </c>
      <c r="BN499" s="72"/>
      <c r="BO499" s="71">
        <v>0</v>
      </c>
      <c r="BP499" s="71">
        <v>0</v>
      </c>
      <c r="BQ499" s="71">
        <v>2</v>
      </c>
      <c r="BR499" s="71">
        <v>0</v>
      </c>
      <c r="BS499" s="71">
        <v>0</v>
      </c>
      <c r="BT499" s="71">
        <v>0</v>
      </c>
      <c r="BU499"/>
      <c r="BV499" s="70">
        <v>24.009</v>
      </c>
      <c r="BW499" s="70">
        <v>0</v>
      </c>
      <c r="BX499" s="70">
        <v>0</v>
      </c>
      <c r="BY499" s="70">
        <v>0</v>
      </c>
      <c r="BZ499" s="70">
        <v>0</v>
      </c>
      <c r="CA499" s="70">
        <v>0</v>
      </c>
      <c r="CB499" s="70">
        <v>0</v>
      </c>
      <c r="CC499" s="70">
        <v>0</v>
      </c>
      <c r="CD499" s="70">
        <v>0</v>
      </c>
    </row>
    <row r="500" spans="1:82">
      <c r="A500" s="70" t="s">
        <v>2291</v>
      </c>
      <c r="B500" s="70">
        <v>213</v>
      </c>
      <c r="C500" s="70">
        <v>9</v>
      </c>
      <c r="D500" s="70">
        <v>13</v>
      </c>
      <c r="E500" s="70">
        <v>2012</v>
      </c>
      <c r="F500" s="70" t="s">
        <v>179</v>
      </c>
      <c r="G500" s="70" t="s">
        <v>2282</v>
      </c>
      <c r="H500" s="70" t="s">
        <v>2283</v>
      </c>
      <c r="I500" s="148"/>
      <c r="J500" s="71">
        <v>42.790282295180617</v>
      </c>
      <c r="K500" s="71">
        <v>1.1752448827231461</v>
      </c>
      <c r="L500" s="71">
        <v>1.1341426056818551</v>
      </c>
      <c r="M500" s="71">
        <v>17.660203047647251</v>
      </c>
      <c r="N500" s="71">
        <v>22.138136222462201</v>
      </c>
      <c r="O500" s="71">
        <v>15.123623901820755</v>
      </c>
      <c r="P500" s="71">
        <v>12.003588167503192</v>
      </c>
      <c r="Q500" s="71">
        <v>0.981666501357497</v>
      </c>
      <c r="R500" s="71">
        <v>0</v>
      </c>
      <c r="S500" s="71">
        <v>0.97054679243310837</v>
      </c>
      <c r="T500" s="72"/>
      <c r="U500" s="71">
        <v>3988301</v>
      </c>
      <c r="V500" s="71">
        <v>469</v>
      </c>
      <c r="W500" s="71">
        <v>27</v>
      </c>
      <c r="X500" s="71">
        <v>2664</v>
      </c>
      <c r="Y500" s="71">
        <v>4399</v>
      </c>
      <c r="Z500" s="71">
        <v>7910</v>
      </c>
      <c r="AA500" s="71">
        <v>2412</v>
      </c>
      <c r="AB500" s="71">
        <v>12875</v>
      </c>
      <c r="AC500" s="71">
        <v>0</v>
      </c>
      <c r="AD500" s="71">
        <v>0.97054679243310837</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33.935000000000002</v>
      </c>
      <c r="BK500" s="71">
        <v>0</v>
      </c>
      <c r="BL500" s="71">
        <v>0</v>
      </c>
      <c r="BM500" s="71">
        <v>0</v>
      </c>
      <c r="BN500" s="72"/>
      <c r="BO500" s="71">
        <v>0</v>
      </c>
      <c r="BP500" s="71">
        <v>0</v>
      </c>
      <c r="BQ500" s="71">
        <v>2</v>
      </c>
      <c r="BR500" s="71">
        <v>0</v>
      </c>
      <c r="BS500" s="71">
        <v>0</v>
      </c>
      <c r="BT500" s="71">
        <v>0</v>
      </c>
      <c r="BU500"/>
      <c r="BV500" s="70">
        <v>33.935000000000002</v>
      </c>
      <c r="BW500" s="70">
        <v>0</v>
      </c>
      <c r="BX500" s="70">
        <v>0</v>
      </c>
      <c r="BY500" s="70">
        <v>0</v>
      </c>
      <c r="BZ500" s="70">
        <v>0</v>
      </c>
      <c r="CA500" s="70">
        <v>0</v>
      </c>
      <c r="CB500" s="70">
        <v>0</v>
      </c>
      <c r="CC500" s="70">
        <v>0</v>
      </c>
      <c r="CD500" s="70">
        <v>0</v>
      </c>
    </row>
    <row r="501" spans="1:82">
      <c r="A501" s="70" t="s">
        <v>2292</v>
      </c>
      <c r="B501" s="70">
        <v>214</v>
      </c>
      <c r="C501" s="70">
        <v>10</v>
      </c>
      <c r="D501" s="70">
        <v>13</v>
      </c>
      <c r="E501" s="70">
        <v>2013</v>
      </c>
      <c r="F501" s="70" t="s">
        <v>180</v>
      </c>
      <c r="G501" s="1064" t="s">
        <v>2282</v>
      </c>
      <c r="H501" s="70" t="s">
        <v>2283</v>
      </c>
      <c r="I501" s="148"/>
      <c r="J501" s="71">
        <v>43.11982152796967</v>
      </c>
      <c r="K501" s="71">
        <v>0.99775283617787203</v>
      </c>
      <c r="L501" s="71">
        <v>0.82276054301672263</v>
      </c>
      <c r="M501" s="71">
        <v>15.241869466143919</v>
      </c>
      <c r="N501" s="71">
        <v>21.839122030313259</v>
      </c>
      <c r="O501" s="71">
        <v>14.830479117550723</v>
      </c>
      <c r="P501" s="71">
        <v>12.053813138688129</v>
      </c>
      <c r="Q501" s="71">
        <v>0.99694987126864298</v>
      </c>
      <c r="R501" s="71">
        <v>0</v>
      </c>
      <c r="S501" s="71">
        <v>2.1948016756819499</v>
      </c>
      <c r="T501" s="72"/>
      <c r="U501" s="71">
        <v>4418668</v>
      </c>
      <c r="V501" s="71">
        <v>469</v>
      </c>
      <c r="W501" s="71">
        <v>27</v>
      </c>
      <c r="X501" s="71">
        <v>2664</v>
      </c>
      <c r="Y501" s="71">
        <v>4412</v>
      </c>
      <c r="Z501" s="71">
        <v>8103</v>
      </c>
      <c r="AA501" s="71">
        <v>2413</v>
      </c>
      <c r="AB501" s="71">
        <v>12888</v>
      </c>
      <c r="AC501" s="71">
        <v>0</v>
      </c>
      <c r="AD501" s="71">
        <v>2.1948016756819499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37.277000000000001</v>
      </c>
      <c r="BK501" s="71">
        <v>0</v>
      </c>
      <c r="BL501" s="71">
        <v>0</v>
      </c>
      <c r="BM501" s="71">
        <v>0</v>
      </c>
      <c r="BN501" s="72"/>
      <c r="BO501" s="71">
        <v>0</v>
      </c>
      <c r="BP501" s="71">
        <v>0</v>
      </c>
      <c r="BQ501" s="71">
        <v>2</v>
      </c>
      <c r="BR501" s="71">
        <v>0</v>
      </c>
      <c r="BS501" s="71">
        <v>0</v>
      </c>
      <c r="BT501" s="71">
        <v>0</v>
      </c>
      <c r="BU501"/>
      <c r="BV501" s="70">
        <v>37.277000000000001</v>
      </c>
      <c r="BW501" s="70">
        <v>0</v>
      </c>
      <c r="BX501" s="70">
        <v>0</v>
      </c>
      <c r="BY501" s="70">
        <v>0</v>
      </c>
      <c r="BZ501" s="70">
        <v>0</v>
      </c>
      <c r="CA501" s="70">
        <v>0</v>
      </c>
      <c r="CB501" s="70">
        <v>0</v>
      </c>
      <c r="CC501" s="70">
        <v>0</v>
      </c>
      <c r="CD501" s="70">
        <v>0</v>
      </c>
    </row>
    <row r="502" spans="1:82">
      <c r="A502" s="70" t="s">
        <v>2293</v>
      </c>
      <c r="B502" s="70">
        <v>215</v>
      </c>
      <c r="C502" s="70">
        <v>11</v>
      </c>
      <c r="D502" s="70">
        <v>13</v>
      </c>
      <c r="E502" s="70">
        <v>2014</v>
      </c>
      <c r="F502" s="70" t="s">
        <v>181</v>
      </c>
      <c r="G502" s="1064" t="s">
        <v>2282</v>
      </c>
      <c r="H502" s="70" t="s">
        <v>2283</v>
      </c>
      <c r="I502" s="148"/>
      <c r="J502" s="71">
        <v>44.503448985606667</v>
      </c>
      <c r="K502" s="71">
        <v>0.96363894766672675</v>
      </c>
      <c r="L502" s="71">
        <v>0.96379813389204816</v>
      </c>
      <c r="M502" s="71">
        <v>17.24635300936027</v>
      </c>
      <c r="N502" s="71">
        <v>21.755534314061499</v>
      </c>
      <c r="O502" s="71">
        <v>14.220070383169535</v>
      </c>
      <c r="P502" s="71">
        <v>12.106424360298369</v>
      </c>
      <c r="Q502" s="71">
        <v>0.95584606313573295</v>
      </c>
      <c r="R502" s="71">
        <v>0</v>
      </c>
      <c r="S502" s="71">
        <v>1.174833743917246</v>
      </c>
      <c r="T502" s="72"/>
      <c r="U502" s="71">
        <v>4904851</v>
      </c>
      <c r="V502" s="71">
        <v>417</v>
      </c>
      <c r="W502" s="71">
        <v>21</v>
      </c>
      <c r="X502" s="71">
        <v>2696</v>
      </c>
      <c r="Y502" s="71">
        <v>4500</v>
      </c>
      <c r="Z502" s="71">
        <v>8183</v>
      </c>
      <c r="AA502" s="71">
        <v>2411</v>
      </c>
      <c r="AB502" s="71">
        <v>12879</v>
      </c>
      <c r="AC502" s="71">
        <v>0</v>
      </c>
      <c r="AD502" s="71">
        <v>1.174833743917246</v>
      </c>
      <c r="AE502" s="72"/>
      <c r="AF502" s="71"/>
      <c r="AG502" s="71"/>
      <c r="AH502" s="71"/>
      <c r="AI502" s="71"/>
      <c r="AJ502" s="71"/>
      <c r="AK502" s="71"/>
      <c r="AL502" s="71"/>
      <c r="AM502" s="71"/>
      <c r="AN502" s="71"/>
      <c r="AO502" s="71"/>
      <c r="AP502" s="71"/>
      <c r="AQ502" s="72"/>
      <c r="AR502" s="71">
        <v>281</v>
      </c>
      <c r="AS502" s="71">
        <v>89</v>
      </c>
      <c r="AT502" s="71">
        <v>0</v>
      </c>
      <c r="AU502" s="71">
        <v>0</v>
      </c>
      <c r="AV502" s="71">
        <v>0</v>
      </c>
      <c r="AW502" s="71">
        <v>0</v>
      </c>
      <c r="AX502" s="71"/>
      <c r="AY502" s="72"/>
      <c r="AZ502" s="71">
        <v>1239.2</v>
      </c>
      <c r="BA502" s="71">
        <v>10076.6</v>
      </c>
      <c r="BB502" s="71">
        <v>0</v>
      </c>
      <c r="BC502" s="71">
        <v>0</v>
      </c>
      <c r="BD502" s="71">
        <v>0</v>
      </c>
      <c r="BE502" s="71">
        <v>0</v>
      </c>
      <c r="BF502" s="71"/>
      <c r="BG502" s="72"/>
      <c r="BH502" s="71">
        <v>0</v>
      </c>
      <c r="BI502" s="71">
        <v>0</v>
      </c>
      <c r="BJ502" s="71">
        <v>19.888000000000002</v>
      </c>
      <c r="BK502" s="71">
        <v>0</v>
      </c>
      <c r="BL502" s="71">
        <v>0</v>
      </c>
      <c r="BM502" s="71">
        <v>0</v>
      </c>
      <c r="BN502" s="72"/>
      <c r="BO502" s="71">
        <v>0</v>
      </c>
      <c r="BP502" s="71">
        <v>0</v>
      </c>
      <c r="BQ502" s="71">
        <v>1</v>
      </c>
      <c r="BR502" s="71">
        <v>0</v>
      </c>
      <c r="BS502" s="71">
        <v>0</v>
      </c>
      <c r="BT502" s="71">
        <v>0</v>
      </c>
      <c r="BU502"/>
      <c r="BV502" s="70">
        <v>19.888000000000002</v>
      </c>
      <c r="BW502" s="70">
        <v>0</v>
      </c>
      <c r="BX502" s="70">
        <v>0</v>
      </c>
      <c r="BY502" s="70">
        <v>0</v>
      </c>
      <c r="BZ502" s="70">
        <v>0</v>
      </c>
      <c r="CA502" s="70">
        <v>0</v>
      </c>
      <c r="CB502" s="70">
        <v>0</v>
      </c>
      <c r="CC502" s="70">
        <v>0</v>
      </c>
      <c r="CD502" s="70">
        <v>0</v>
      </c>
    </row>
    <row r="503" spans="1:82">
      <c r="A503" s="70" t="s">
        <v>2294</v>
      </c>
      <c r="B503" s="70">
        <v>216</v>
      </c>
      <c r="C503" s="70">
        <v>12</v>
      </c>
      <c r="D503" s="70">
        <v>13</v>
      </c>
      <c r="E503" s="70">
        <v>2015</v>
      </c>
      <c r="F503" s="70" t="s">
        <v>182</v>
      </c>
      <c r="G503" s="70" t="s">
        <v>2282</v>
      </c>
      <c r="H503" s="70" t="s">
        <v>2283</v>
      </c>
      <c r="I503" s="148"/>
      <c r="J503" s="71">
        <v>41.988627373781902</v>
      </c>
      <c r="K503" s="71">
        <v>0.97386093957923425</v>
      </c>
      <c r="L503" s="71">
        <v>0.98038291885373829</v>
      </c>
      <c r="M503" s="71">
        <v>16.966939214010111</v>
      </c>
      <c r="N503" s="71">
        <v>19.72746565393177</v>
      </c>
      <c r="O503" s="71">
        <v>14.139600294262211</v>
      </c>
      <c r="P503" s="71">
        <v>12.075786773380271</v>
      </c>
      <c r="Q503" s="71">
        <v>0.93571169265388898</v>
      </c>
      <c r="R503" s="71">
        <v>0</v>
      </c>
      <c r="S503" s="71">
        <v>1.281830743304663</v>
      </c>
      <c r="T503" s="72"/>
      <c r="U503" s="71">
        <v>5123844</v>
      </c>
      <c r="V503" s="71">
        <v>417</v>
      </c>
      <c r="W503" s="71">
        <v>21</v>
      </c>
      <c r="X503" s="71">
        <v>2696</v>
      </c>
      <c r="Y503" s="71">
        <v>4551</v>
      </c>
      <c r="Z503" s="71">
        <v>8215</v>
      </c>
      <c r="AA503" s="71">
        <v>2403</v>
      </c>
      <c r="AB503" s="71">
        <v>12879</v>
      </c>
      <c r="AC503" s="71">
        <v>0</v>
      </c>
      <c r="AD503" s="71">
        <v>1.281830743304663</v>
      </c>
      <c r="AE503" s="72"/>
      <c r="AF503" s="71">
        <v>44662891.227461487</v>
      </c>
      <c r="AG503" s="71">
        <v>716134.33931771107</v>
      </c>
      <c r="AH503" s="71">
        <v>170521.69016127271</v>
      </c>
      <c r="AI503" s="71">
        <v>18996340.083593301</v>
      </c>
      <c r="AJ503" s="71">
        <v>26254072.49448242</v>
      </c>
      <c r="AK503" s="71">
        <v>0</v>
      </c>
      <c r="AL503" s="71">
        <v>0</v>
      </c>
      <c r="AM503" s="71">
        <v>1765012.9246269329</v>
      </c>
      <c r="AN503" s="71">
        <v>0</v>
      </c>
      <c r="AO503" s="71">
        <v>0</v>
      </c>
      <c r="AP503" s="71">
        <v>92564972.759643123</v>
      </c>
      <c r="AQ503" s="72"/>
      <c r="AR503" s="71">
        <v>310</v>
      </c>
      <c r="AS503" s="71">
        <v>122</v>
      </c>
      <c r="AT503" s="71">
        <v>0</v>
      </c>
      <c r="AU503" s="71">
        <v>0</v>
      </c>
      <c r="AV503" s="71">
        <v>0</v>
      </c>
      <c r="AW503" s="71">
        <v>0</v>
      </c>
      <c r="AX503" s="71"/>
      <c r="AY503" s="72"/>
      <c r="AZ503" s="71">
        <v>1377.5</v>
      </c>
      <c r="BA503" s="71">
        <v>14227</v>
      </c>
      <c r="BB503" s="71">
        <v>0</v>
      </c>
      <c r="BC503" s="71">
        <v>0</v>
      </c>
      <c r="BD503" s="71">
        <v>0</v>
      </c>
      <c r="BE503" s="71">
        <v>0</v>
      </c>
      <c r="BF503" s="71"/>
      <c r="BG503" s="72"/>
      <c r="BH503" s="71">
        <v>0</v>
      </c>
      <c r="BI503" s="71">
        <v>0</v>
      </c>
      <c r="BJ503" s="71">
        <v>37.357999999999997</v>
      </c>
      <c r="BK503" s="71">
        <v>0</v>
      </c>
      <c r="BL503" s="71">
        <v>0</v>
      </c>
      <c r="BM503" s="71">
        <v>0</v>
      </c>
      <c r="BN503" s="72"/>
      <c r="BO503" s="71">
        <v>0</v>
      </c>
      <c r="BP503" s="71">
        <v>0</v>
      </c>
      <c r="BQ503" s="71">
        <v>2</v>
      </c>
      <c r="BR503" s="71">
        <v>0</v>
      </c>
      <c r="BS503" s="71">
        <v>0</v>
      </c>
      <c r="BT503" s="71">
        <v>0</v>
      </c>
      <c r="BU503"/>
      <c r="BV503" s="70">
        <v>37.357999999999997</v>
      </c>
      <c r="BW503" s="70">
        <v>0</v>
      </c>
      <c r="BX503" s="70">
        <v>0</v>
      </c>
      <c r="BY503" s="70">
        <v>0</v>
      </c>
      <c r="BZ503" s="70">
        <v>0</v>
      </c>
      <c r="CA503" s="70">
        <v>0</v>
      </c>
      <c r="CB503" s="70">
        <v>0</v>
      </c>
      <c r="CC503" s="70">
        <v>0</v>
      </c>
      <c r="CD503" s="70">
        <v>0</v>
      </c>
    </row>
    <row r="504" spans="1:82">
      <c r="A504" s="70" t="s">
        <v>2295</v>
      </c>
      <c r="B504" s="70">
        <v>217</v>
      </c>
      <c r="C504" s="70">
        <v>13</v>
      </c>
      <c r="D504" s="70">
        <v>13</v>
      </c>
      <c r="E504" s="70">
        <v>2016</v>
      </c>
      <c r="F504" s="70" t="s">
        <v>155</v>
      </c>
      <c r="G504" s="70" t="s">
        <v>2282</v>
      </c>
      <c r="H504" s="70" t="s">
        <v>2283</v>
      </c>
      <c r="I504" s="148"/>
      <c r="J504" s="71">
        <v>47.691274508483417</v>
      </c>
      <c r="K504" s="71">
        <v>1.0003770640253511</v>
      </c>
      <c r="L504" s="71">
        <v>1.0748854795376555</v>
      </c>
      <c r="M504" s="71">
        <v>12.395611780485718</v>
      </c>
      <c r="N504" s="71">
        <v>18.608644341981623</v>
      </c>
      <c r="O504" s="71">
        <v>14.214438621347206</v>
      </c>
      <c r="P504" s="71">
        <v>11.787259412031302</v>
      </c>
      <c r="Q504" s="71">
        <v>0.90423122055242044</v>
      </c>
      <c r="R504" s="71">
        <v>0</v>
      </c>
      <c r="S504" s="71">
        <v>1.1568774810183808</v>
      </c>
      <c r="T504" s="72"/>
      <c r="U504" s="71">
        <v>5734838</v>
      </c>
      <c r="V504" s="71">
        <v>417</v>
      </c>
      <c r="W504" s="71">
        <v>21</v>
      </c>
      <c r="X504" s="71">
        <v>2696</v>
      </c>
      <c r="Y504" s="71">
        <v>4614</v>
      </c>
      <c r="Z504" s="71">
        <v>8360</v>
      </c>
      <c r="AA504" s="71">
        <v>2426</v>
      </c>
      <c r="AB504" s="71">
        <v>12802</v>
      </c>
      <c r="AC504" s="71">
        <v>0</v>
      </c>
      <c r="AD504" s="71">
        <v>1.1568774810183811</v>
      </c>
      <c r="AE504" s="72"/>
      <c r="AF504" s="71">
        <v>52962001.259027608</v>
      </c>
      <c r="AG504" s="71">
        <v>705912.33942685265</v>
      </c>
      <c r="AH504" s="71">
        <v>150026.73766080671</v>
      </c>
      <c r="AI504" s="71">
        <v>16920431.743528221</v>
      </c>
      <c r="AJ504" s="71">
        <v>23722408.838695239</v>
      </c>
      <c r="AK504" s="71">
        <v>0</v>
      </c>
      <c r="AL504" s="71">
        <v>0</v>
      </c>
      <c r="AM504" s="71">
        <v>1755823.441212632</v>
      </c>
      <c r="AN504" s="71">
        <v>0</v>
      </c>
      <c r="AO504" s="71">
        <v>0</v>
      </c>
      <c r="AP504" s="71">
        <v>96216604.35955137</v>
      </c>
      <c r="AQ504" s="72"/>
      <c r="AR504" s="71">
        <v>337</v>
      </c>
      <c r="AS504" s="71">
        <v>141</v>
      </c>
      <c r="AT504" s="71">
        <v>0</v>
      </c>
      <c r="AU504" s="71">
        <v>0</v>
      </c>
      <c r="AV504" s="71">
        <v>0</v>
      </c>
      <c r="AW504" s="71">
        <v>0</v>
      </c>
      <c r="AX504" s="71"/>
      <c r="AY504" s="72"/>
      <c r="AZ504" s="71">
        <v>1516</v>
      </c>
      <c r="BA504" s="71">
        <v>14991.6</v>
      </c>
      <c r="BB504" s="71">
        <v>0</v>
      </c>
      <c r="BC504" s="71">
        <v>0</v>
      </c>
      <c r="BD504" s="71">
        <v>0</v>
      </c>
      <c r="BE504" s="71">
        <v>0</v>
      </c>
      <c r="BF504" s="71"/>
      <c r="BG504" s="72"/>
      <c r="BH504" s="71">
        <v>0</v>
      </c>
      <c r="BI504" s="71">
        <v>0</v>
      </c>
      <c r="BJ504" s="71">
        <v>36.774000000000001</v>
      </c>
      <c r="BK504" s="71">
        <v>0</v>
      </c>
      <c r="BL504" s="71">
        <v>0</v>
      </c>
      <c r="BM504" s="71">
        <v>0</v>
      </c>
      <c r="BN504" s="72"/>
      <c r="BO504" s="71">
        <v>0</v>
      </c>
      <c r="BP504" s="71">
        <v>0</v>
      </c>
      <c r="BQ504" s="71">
        <v>2</v>
      </c>
      <c r="BR504" s="71">
        <v>0</v>
      </c>
      <c r="BS504" s="71">
        <v>0</v>
      </c>
      <c r="BT504" s="71">
        <v>0</v>
      </c>
      <c r="BU504"/>
      <c r="BV504" s="70">
        <v>36.774000000000001</v>
      </c>
      <c r="BW504" s="70">
        <v>0</v>
      </c>
      <c r="BX504" s="70">
        <v>0</v>
      </c>
      <c r="BY504" s="70">
        <v>0</v>
      </c>
      <c r="BZ504" s="70">
        <v>0</v>
      </c>
      <c r="CA504" s="70">
        <v>0</v>
      </c>
      <c r="CB504" s="70">
        <v>0</v>
      </c>
      <c r="CC504" s="70">
        <v>0</v>
      </c>
      <c r="CD504" s="70">
        <v>0</v>
      </c>
    </row>
    <row r="505" spans="1:82">
      <c r="A505" s="70" t="s">
        <v>2296</v>
      </c>
      <c r="B505" s="70">
        <v>218</v>
      </c>
      <c r="C505" s="70">
        <v>14</v>
      </c>
      <c r="D505" s="70">
        <v>13</v>
      </c>
      <c r="E505" s="70">
        <v>2017</v>
      </c>
      <c r="F505" s="70" t="s">
        <v>156</v>
      </c>
      <c r="G505" s="70" t="s">
        <v>2282</v>
      </c>
      <c r="H505" s="70" t="s">
        <v>2283</v>
      </c>
      <c r="I505" s="148"/>
      <c r="J505" s="71">
        <v>41.41093015163284</v>
      </c>
      <c r="K505" s="71">
        <v>1.0282479159464786</v>
      </c>
      <c r="L505" s="71">
        <v>1.1136148235807148</v>
      </c>
      <c r="M505" s="71">
        <v>11.48927509024386</v>
      </c>
      <c r="N505" s="71">
        <v>19.901059373373901</v>
      </c>
      <c r="O505" s="71">
        <v>14.11629661176587</v>
      </c>
      <c r="P505" s="71">
        <v>11.780182544052645</v>
      </c>
      <c r="Q505" s="71">
        <v>0.86867428713018702</v>
      </c>
      <c r="R505" s="71">
        <v>0</v>
      </c>
      <c r="S505" s="71">
        <v>0.97947561625113011</v>
      </c>
      <c r="T505" s="72"/>
      <c r="U505" s="71">
        <v>5264504</v>
      </c>
      <c r="V505" s="71">
        <v>417</v>
      </c>
      <c r="W505" s="71">
        <v>21</v>
      </c>
      <c r="X505" s="71">
        <v>2696</v>
      </c>
      <c r="Y505" s="71">
        <v>4650</v>
      </c>
      <c r="Z505" s="71">
        <v>8440</v>
      </c>
      <c r="AA505" s="71">
        <v>2440</v>
      </c>
      <c r="AB505" s="71">
        <v>12718</v>
      </c>
      <c r="AC505" s="71">
        <v>0</v>
      </c>
      <c r="AD505" s="71">
        <v>0.97947561625113011</v>
      </c>
      <c r="AE505" s="72"/>
      <c r="AF505" s="71">
        <v>46998403.424494863</v>
      </c>
      <c r="AG505" s="71">
        <v>739455.59325725806</v>
      </c>
      <c r="AH505" s="71">
        <v>210090.8921574188</v>
      </c>
      <c r="AI505" s="71">
        <v>16598023.290806649</v>
      </c>
      <c r="AJ505" s="71">
        <v>26304817.726830792</v>
      </c>
      <c r="AK505" s="71">
        <v>0</v>
      </c>
      <c r="AL505" s="71">
        <v>0</v>
      </c>
      <c r="AM505" s="71">
        <v>1747032.007507107</v>
      </c>
      <c r="AN505" s="71">
        <v>0</v>
      </c>
      <c r="AO505" s="71">
        <v>0</v>
      </c>
      <c r="AP505" s="71">
        <v>92597822.935054079</v>
      </c>
      <c r="AQ505" s="72"/>
      <c r="AR505" s="71">
        <v>358</v>
      </c>
      <c r="AS505" s="71">
        <v>160</v>
      </c>
      <c r="AT505" s="71">
        <v>0</v>
      </c>
      <c r="AU505" s="71">
        <v>0</v>
      </c>
      <c r="AV505" s="71">
        <v>0</v>
      </c>
      <c r="AW505" s="71">
        <v>0</v>
      </c>
      <c r="AX505" s="71"/>
      <c r="AY505" s="72"/>
      <c r="AZ505" s="71">
        <v>1635.9</v>
      </c>
      <c r="BA505" s="71">
        <v>17618.8</v>
      </c>
      <c r="BB505" s="71">
        <v>0</v>
      </c>
      <c r="BC505" s="71">
        <v>0</v>
      </c>
      <c r="BD505" s="71">
        <v>0</v>
      </c>
      <c r="BE505" s="71">
        <v>0</v>
      </c>
      <c r="BF505" s="71"/>
      <c r="BG505" s="72"/>
      <c r="BH505" s="71">
        <v>0</v>
      </c>
      <c r="BI505" s="71">
        <v>0</v>
      </c>
      <c r="BJ505" s="71">
        <v>36.774000000000001</v>
      </c>
      <c r="BK505" s="71">
        <v>0</v>
      </c>
      <c r="BL505" s="71">
        <v>0</v>
      </c>
      <c r="BM505" s="71">
        <v>0</v>
      </c>
      <c r="BN505" s="72"/>
      <c r="BO505" s="71">
        <v>0</v>
      </c>
      <c r="BP505" s="71">
        <v>0</v>
      </c>
      <c r="BQ505" s="71">
        <v>2</v>
      </c>
      <c r="BR505" s="71">
        <v>0</v>
      </c>
      <c r="BS505" s="71">
        <v>0</v>
      </c>
      <c r="BT505" s="71">
        <v>0</v>
      </c>
      <c r="BU505"/>
      <c r="BV505" s="70">
        <v>36.774000000000001</v>
      </c>
      <c r="BW505" s="70">
        <v>0</v>
      </c>
      <c r="BX505" s="70">
        <v>0</v>
      </c>
      <c r="BY505" s="70">
        <v>0</v>
      </c>
      <c r="BZ505" s="70">
        <v>0</v>
      </c>
      <c r="CA505" s="70">
        <v>0</v>
      </c>
      <c r="CB505" s="70">
        <v>0</v>
      </c>
      <c r="CC505" s="70">
        <v>0</v>
      </c>
      <c r="CD505" s="70">
        <v>0</v>
      </c>
    </row>
    <row r="506" spans="1:82">
      <c r="A506" s="70" t="s">
        <v>2297</v>
      </c>
      <c r="B506" s="70">
        <v>219</v>
      </c>
      <c r="C506" s="70">
        <v>15</v>
      </c>
      <c r="D506" s="70">
        <v>13</v>
      </c>
      <c r="E506" s="70">
        <v>2018</v>
      </c>
      <c r="F506" s="70" t="s">
        <v>183</v>
      </c>
      <c r="G506" s="70" t="s">
        <v>2282</v>
      </c>
      <c r="H506" s="70" t="s">
        <v>2283</v>
      </c>
      <c r="I506" s="148"/>
      <c r="J506" s="71">
        <v>49.165720887702925</v>
      </c>
      <c r="K506" s="71">
        <v>0.97734113072133277</v>
      </c>
      <c r="L506" s="71">
        <v>1.0098190504057809</v>
      </c>
      <c r="M506" s="71">
        <v>12.186157573340186</v>
      </c>
      <c r="N506" s="71">
        <v>18.526263280242819</v>
      </c>
      <c r="O506" s="71">
        <v>13.920009392785497</v>
      </c>
      <c r="P506" s="71">
        <v>11.486064059670682</v>
      </c>
      <c r="Q506" s="71">
        <v>0.80335206309402496</v>
      </c>
      <c r="R506" s="71">
        <v>0</v>
      </c>
      <c r="S506" s="71">
        <v>1.2658146832528374</v>
      </c>
      <c r="T506" s="72"/>
      <c r="U506" s="71">
        <v>6027850</v>
      </c>
      <c r="V506" s="71">
        <v>417</v>
      </c>
      <c r="W506" s="71">
        <v>21</v>
      </c>
      <c r="X506" s="71">
        <v>2696</v>
      </c>
      <c r="Y506" s="71">
        <v>4716</v>
      </c>
      <c r="Z506" s="71">
        <v>8482</v>
      </c>
      <c r="AA506" s="71">
        <v>2403</v>
      </c>
      <c r="AB506" s="71">
        <v>12675</v>
      </c>
      <c r="AC506" s="71">
        <v>0</v>
      </c>
      <c r="AD506" s="71">
        <v>1.265814683252837</v>
      </c>
      <c r="AE506" s="72"/>
      <c r="AF506" s="71">
        <v>56307872.923345797</v>
      </c>
      <c r="AG506" s="71">
        <v>657213.96197581582</v>
      </c>
      <c r="AH506" s="71">
        <v>199193.91686055809</v>
      </c>
      <c r="AI506" s="71">
        <v>16556018.498511599</v>
      </c>
      <c r="AJ506" s="71">
        <v>23449208.04699007</v>
      </c>
      <c r="AK506" s="71">
        <v>0</v>
      </c>
      <c r="AL506" s="71">
        <v>0</v>
      </c>
      <c r="AM506" s="71">
        <v>1744727.828270149</v>
      </c>
      <c r="AN506" s="71">
        <v>0</v>
      </c>
      <c r="AO506" s="71">
        <v>0</v>
      </c>
      <c r="AP506" s="71">
        <v>98914235.175953984</v>
      </c>
      <c r="AQ506" s="72"/>
      <c r="AR506" s="71">
        <v>386</v>
      </c>
      <c r="AS506" s="71">
        <v>165</v>
      </c>
      <c r="AT506" s="71">
        <v>0</v>
      </c>
      <c r="AU506" s="71">
        <v>0</v>
      </c>
      <c r="AV506" s="71">
        <v>0</v>
      </c>
      <c r="AW506" s="71">
        <v>0</v>
      </c>
      <c r="AX506" s="71"/>
      <c r="AY506" s="72"/>
      <c r="AZ506" s="71">
        <v>1765.2</v>
      </c>
      <c r="BA506" s="71">
        <v>17809</v>
      </c>
      <c r="BB506" s="71">
        <v>0</v>
      </c>
      <c r="BC506" s="71">
        <v>0</v>
      </c>
      <c r="BD506" s="71">
        <v>0</v>
      </c>
      <c r="BE506" s="71">
        <v>0</v>
      </c>
      <c r="BF506" s="71"/>
      <c r="BG506" s="72"/>
      <c r="BH506" s="71">
        <v>0</v>
      </c>
      <c r="BI506" s="71">
        <v>0</v>
      </c>
      <c r="BJ506" s="71">
        <v>36.203000000000003</v>
      </c>
      <c r="BK506" s="71">
        <v>0</v>
      </c>
      <c r="BL506" s="71">
        <v>0</v>
      </c>
      <c r="BM506" s="71">
        <v>0</v>
      </c>
      <c r="BN506" s="72"/>
      <c r="BO506" s="71">
        <v>0</v>
      </c>
      <c r="BP506" s="71">
        <v>0</v>
      </c>
      <c r="BQ506" s="71">
        <v>2</v>
      </c>
      <c r="BR506" s="71">
        <v>0</v>
      </c>
      <c r="BS506" s="71">
        <v>0</v>
      </c>
      <c r="BT506" s="71">
        <v>0</v>
      </c>
      <c r="BU506"/>
      <c r="BV506" s="70">
        <v>36.203000000000003</v>
      </c>
      <c r="BW506" s="70">
        <v>0</v>
      </c>
      <c r="BX506" s="70">
        <v>0</v>
      </c>
      <c r="BY506" s="70">
        <v>0</v>
      </c>
      <c r="BZ506" s="70">
        <v>0</v>
      </c>
      <c r="CA506" s="70">
        <v>0</v>
      </c>
      <c r="CB506" s="70">
        <v>0</v>
      </c>
      <c r="CC506" s="70">
        <v>0</v>
      </c>
      <c r="CD506" s="70">
        <v>0</v>
      </c>
    </row>
    <row r="507" spans="1:82">
      <c r="A507" s="70" t="s">
        <v>2298</v>
      </c>
      <c r="B507" s="70">
        <v>220</v>
      </c>
      <c r="C507" s="70">
        <v>16</v>
      </c>
      <c r="D507" s="70">
        <v>13</v>
      </c>
      <c r="E507" s="70">
        <v>2019</v>
      </c>
      <c r="F507" s="70" t="s">
        <v>158</v>
      </c>
      <c r="G507" s="70" t="s">
        <v>2282</v>
      </c>
      <c r="H507" s="70" t="s">
        <v>2283</v>
      </c>
      <c r="I507" s="148"/>
      <c r="J507" s="71">
        <v>48.1872032962278</v>
      </c>
      <c r="K507" s="71">
        <v>0.90469594754509897</v>
      </c>
      <c r="L507" s="71">
        <v>1.0197683850344343</v>
      </c>
      <c r="M507" s="71">
        <v>12.200176267840193</v>
      </c>
      <c r="N507" s="71">
        <v>18.191363262429149</v>
      </c>
      <c r="O507" s="71">
        <v>13.575224064207207</v>
      </c>
      <c r="P507" s="71">
        <v>11.250018933545324</v>
      </c>
      <c r="Q507" s="71">
        <v>0.779029811523133</v>
      </c>
      <c r="R507" s="71">
        <v>0</v>
      </c>
      <c r="S507" s="71">
        <v>1.6170851509746682</v>
      </c>
      <c r="T507" s="72"/>
      <c r="U507" s="71">
        <v>5918295</v>
      </c>
      <c r="V507" s="71">
        <v>417</v>
      </c>
      <c r="W507" s="71">
        <v>21</v>
      </c>
      <c r="X507" s="71">
        <v>2696</v>
      </c>
      <c r="Y507" s="71">
        <v>4756</v>
      </c>
      <c r="Z507" s="71">
        <v>8499</v>
      </c>
      <c r="AA507" s="71">
        <v>2336</v>
      </c>
      <c r="AB507" s="71">
        <v>12624</v>
      </c>
      <c r="AC507" s="71">
        <v>0</v>
      </c>
      <c r="AD507" s="71">
        <v>1.617085150974668</v>
      </c>
      <c r="AE507" s="72"/>
      <c r="AF507" s="71">
        <v>58393220.018314891</v>
      </c>
      <c r="AG507" s="71">
        <v>636377.17489023099</v>
      </c>
      <c r="AH507" s="71">
        <v>209105.685109079</v>
      </c>
      <c r="AI507" s="71">
        <v>17687437.49091066</v>
      </c>
      <c r="AJ507" s="71">
        <v>24595719.510422111</v>
      </c>
      <c r="AK507" s="71">
        <v>0</v>
      </c>
      <c r="AL507" s="71">
        <v>0</v>
      </c>
      <c r="AM507" s="71">
        <v>1719293.7665788806</v>
      </c>
      <c r="AN507" s="71">
        <v>0</v>
      </c>
      <c r="AO507" s="71">
        <v>0</v>
      </c>
      <c r="AP507" s="71">
        <v>103241153.64622585</v>
      </c>
      <c r="AQ507" s="72"/>
      <c r="AR507" s="71">
        <v>418</v>
      </c>
      <c r="AS507" s="71">
        <v>181</v>
      </c>
      <c r="AT507" s="71">
        <v>0</v>
      </c>
      <c r="AU507" s="71">
        <v>0</v>
      </c>
      <c r="AV507" s="71">
        <v>0</v>
      </c>
      <c r="AW507" s="71">
        <v>0</v>
      </c>
      <c r="AX507" s="71"/>
      <c r="AY507" s="72"/>
      <c r="AZ507" s="71">
        <v>1919.1999999999989</v>
      </c>
      <c r="BA507" s="71">
        <v>19585.2</v>
      </c>
      <c r="BB507" s="71">
        <v>0</v>
      </c>
      <c r="BC507" s="71">
        <v>0</v>
      </c>
      <c r="BD507" s="71">
        <v>0</v>
      </c>
      <c r="BE507" s="71">
        <v>0</v>
      </c>
      <c r="BF507" s="71"/>
      <c r="BG507" s="72"/>
      <c r="BH507" s="71">
        <v>0</v>
      </c>
      <c r="BI507" s="71">
        <v>0</v>
      </c>
      <c r="BJ507" s="71">
        <v>36.521999999999998</v>
      </c>
      <c r="BK507" s="71">
        <v>0</v>
      </c>
      <c r="BL507" s="71">
        <v>0</v>
      </c>
      <c r="BM507" s="71">
        <v>0</v>
      </c>
      <c r="BN507" s="72"/>
      <c r="BO507" s="71">
        <v>0</v>
      </c>
      <c r="BP507" s="71">
        <v>0</v>
      </c>
      <c r="BQ507" s="71">
        <v>2</v>
      </c>
      <c r="BR507" s="71">
        <v>0</v>
      </c>
      <c r="BS507" s="71">
        <v>0</v>
      </c>
      <c r="BT507" s="71">
        <v>0</v>
      </c>
      <c r="BU507"/>
      <c r="BV507" s="70">
        <v>36.521999999999998</v>
      </c>
      <c r="BW507" s="70">
        <v>0</v>
      </c>
      <c r="BX507" s="70">
        <v>0</v>
      </c>
      <c r="BY507" s="70">
        <v>0</v>
      </c>
      <c r="BZ507" s="70">
        <v>0</v>
      </c>
      <c r="CA507" s="70">
        <v>0</v>
      </c>
      <c r="CB507" s="70">
        <v>0</v>
      </c>
      <c r="CC507" s="70">
        <v>0</v>
      </c>
      <c r="CD507" s="70">
        <v>0</v>
      </c>
    </row>
    <row r="508" spans="1:82">
      <c r="A508" s="70" t="s">
        <v>2299</v>
      </c>
      <c r="B508" s="70">
        <v>221</v>
      </c>
      <c r="C508" s="70">
        <v>17</v>
      </c>
      <c r="D508" s="70">
        <v>13</v>
      </c>
      <c r="E508" s="70">
        <v>2020</v>
      </c>
      <c r="F508" s="70" t="s">
        <v>159</v>
      </c>
      <c r="G508" s="70" t="s">
        <v>2282</v>
      </c>
      <c r="H508" s="70" t="s">
        <v>2283</v>
      </c>
      <c r="I508" s="148"/>
      <c r="J508" s="71">
        <v>49.09433480318603</v>
      </c>
      <c r="K508" s="71">
        <v>0.93433812023607044</v>
      </c>
      <c r="L508" s="71">
        <v>0.35734358808469541</v>
      </c>
      <c r="M508" s="71">
        <v>10.554370152445733</v>
      </c>
      <c r="N508" s="71">
        <v>16.555115999054582</v>
      </c>
      <c r="O508" s="71">
        <v>11.892416148901187</v>
      </c>
      <c r="P508" s="71">
        <v>10.838055268555809</v>
      </c>
      <c r="Q508" s="71">
        <v>0.746973404740916</v>
      </c>
      <c r="R508" s="71">
        <v>0</v>
      </c>
      <c r="S508" s="71">
        <v>1.788029610559813</v>
      </c>
      <c r="T508" s="72"/>
      <c r="U508" s="71">
        <v>6365537</v>
      </c>
      <c r="V508" s="71">
        <v>427</v>
      </c>
      <c r="W508" s="71">
        <v>9</v>
      </c>
      <c r="X508" s="71">
        <v>2792</v>
      </c>
      <c r="Y508" s="71">
        <v>4853</v>
      </c>
      <c r="Z508" s="71">
        <v>8498</v>
      </c>
      <c r="AA508" s="71">
        <v>2392</v>
      </c>
      <c r="AB508" s="71">
        <v>12669</v>
      </c>
      <c r="AC508" s="71">
        <v>0</v>
      </c>
      <c r="AD508" s="71">
        <v>1.788029610559813</v>
      </c>
      <c r="AE508" s="72"/>
      <c r="AF508" s="71">
        <v>59642069.105155014</v>
      </c>
      <c r="AG508" s="71">
        <v>639332.30376580986</v>
      </c>
      <c r="AH508" s="71">
        <v>73833.221242001207</v>
      </c>
      <c r="AI508" s="71">
        <v>15671955.005741354</v>
      </c>
      <c r="AJ508" s="71">
        <v>24505476.017885059</v>
      </c>
      <c r="AK508" s="71"/>
      <c r="AL508" s="71"/>
      <c r="AM508" s="71">
        <v>1653445.2555257445</v>
      </c>
      <c r="AN508" s="71"/>
      <c r="AO508" s="71"/>
      <c r="AP508" s="71">
        <v>102186110.90931498</v>
      </c>
      <c r="AQ508" s="72"/>
      <c r="AR508" s="71">
        <v>456</v>
      </c>
      <c r="AS508" s="71">
        <v>197</v>
      </c>
      <c r="AT508" s="71">
        <v>0</v>
      </c>
      <c r="AU508" s="71">
        <v>0</v>
      </c>
      <c r="AV508" s="71">
        <v>0</v>
      </c>
      <c r="AW508" s="71">
        <v>0</v>
      </c>
      <c r="AX508" s="71"/>
      <c r="AY508" s="72"/>
      <c r="AZ508" s="71">
        <v>2138.900000000001</v>
      </c>
      <c r="BA508" s="71">
        <v>20243.30000000001</v>
      </c>
      <c r="BB508" s="71">
        <v>0</v>
      </c>
      <c r="BC508" s="71">
        <v>0</v>
      </c>
      <c r="BD508" s="71">
        <v>0</v>
      </c>
      <c r="BE508" s="71">
        <v>0</v>
      </c>
      <c r="BF508" s="71"/>
      <c r="BG508" s="72"/>
      <c r="BH508" s="71">
        <v>0</v>
      </c>
      <c r="BI508" s="71">
        <v>0</v>
      </c>
      <c r="BJ508" s="71">
        <v>36.314</v>
      </c>
      <c r="BK508" s="71">
        <v>0</v>
      </c>
      <c r="BL508" s="71">
        <v>0</v>
      </c>
      <c r="BM508" s="71">
        <v>0</v>
      </c>
      <c r="BN508" s="72"/>
      <c r="BO508" s="71">
        <v>0</v>
      </c>
      <c r="BP508" s="71">
        <v>0</v>
      </c>
      <c r="BQ508" s="71">
        <v>2</v>
      </c>
      <c r="BR508" s="71">
        <v>0</v>
      </c>
      <c r="BS508" s="71">
        <v>0</v>
      </c>
      <c r="BT508" s="71">
        <v>0</v>
      </c>
      <c r="BU508"/>
      <c r="BV508" s="70">
        <v>36.314</v>
      </c>
      <c r="BW508" s="70">
        <v>0</v>
      </c>
      <c r="BX508" s="70">
        <v>0</v>
      </c>
      <c r="BY508" s="70">
        <v>0</v>
      </c>
      <c r="BZ508" s="70">
        <v>0</v>
      </c>
      <c r="CA508" s="70">
        <v>0</v>
      </c>
      <c r="CB508" s="70">
        <v>0</v>
      </c>
      <c r="CC508" s="70">
        <v>0</v>
      </c>
      <c r="CD508" s="70">
        <v>0</v>
      </c>
    </row>
    <row r="509" spans="1:82">
      <c r="A509" s="70" t="s">
        <v>2300</v>
      </c>
      <c r="B509" s="70">
        <v>221</v>
      </c>
      <c r="C509" s="70">
        <v>18</v>
      </c>
      <c r="D509" s="70">
        <v>13</v>
      </c>
      <c r="E509" s="70">
        <v>2021</v>
      </c>
      <c r="F509" s="70" t="s">
        <v>160</v>
      </c>
      <c r="G509" s="70" t="s">
        <v>2282</v>
      </c>
      <c r="H509" s="70" t="s">
        <v>2283</v>
      </c>
      <c r="I509" s="148"/>
      <c r="J509" s="71">
        <v>47.090225093506568</v>
      </c>
      <c r="K509" s="71">
        <v>1.0232510766022103</v>
      </c>
      <c r="L509" s="71">
        <v>0.29427379962208911</v>
      </c>
      <c r="M509" s="71">
        <v>11.577152768484613</v>
      </c>
      <c r="N509" s="71">
        <v>18.561991101643809</v>
      </c>
      <c r="O509" s="71">
        <v>11.660024889317572</v>
      </c>
      <c r="P509" s="71">
        <v>11.421367138201493</v>
      </c>
      <c r="Q509" s="71">
        <v>0.73655335981865599</v>
      </c>
      <c r="R509" s="71">
        <v>0</v>
      </c>
      <c r="S509" s="71">
        <v>1.400011479276223</v>
      </c>
      <c r="T509" s="72"/>
      <c r="U509" s="71">
        <v>6332785</v>
      </c>
      <c r="V509" s="71">
        <v>427</v>
      </c>
      <c r="W509" s="71">
        <v>9</v>
      </c>
      <c r="X509" s="71">
        <v>2792</v>
      </c>
      <c r="Y509" s="71">
        <v>4883</v>
      </c>
      <c r="Z509" s="71">
        <v>8579</v>
      </c>
      <c r="AA509" s="71">
        <v>2458</v>
      </c>
      <c r="AB509" s="71">
        <v>12615</v>
      </c>
      <c r="AC509" s="71">
        <v>0</v>
      </c>
      <c r="AD509" s="71">
        <v>1.400011479276223</v>
      </c>
      <c r="AE509" s="72"/>
      <c r="AF509" s="71">
        <v>57916946.310434692</v>
      </c>
      <c r="AG509" s="71">
        <v>684601.21368775785</v>
      </c>
      <c r="AH509" s="71">
        <v>58956.373169279439</v>
      </c>
      <c r="AI509" s="71">
        <v>17359331.656170618</v>
      </c>
      <c r="AJ509" s="71">
        <v>25470210.18222221</v>
      </c>
      <c r="AK509" s="71">
        <v>0</v>
      </c>
      <c r="AL509" s="71">
        <v>0</v>
      </c>
      <c r="AM509" s="71">
        <v>1655893.9446954338</v>
      </c>
      <c r="AN509" s="71">
        <v>0</v>
      </c>
      <c r="AO509" s="71">
        <v>0</v>
      </c>
      <c r="AP509" s="71">
        <v>103145939.68037997</v>
      </c>
      <c r="AQ509" s="72"/>
      <c r="AR509" s="71">
        <v>481</v>
      </c>
      <c r="AS509" s="71">
        <v>224</v>
      </c>
      <c r="AT509" s="71">
        <v>0</v>
      </c>
      <c r="AU509" s="71">
        <v>0</v>
      </c>
      <c r="AV509" s="71">
        <v>0</v>
      </c>
      <c r="AW509" s="71">
        <v>0</v>
      </c>
      <c r="AX509" s="71"/>
      <c r="AY509" s="72"/>
      <c r="AZ509" s="71">
        <v>2283.3000000000011</v>
      </c>
      <c r="BA509" s="71">
        <v>21560.30000000001</v>
      </c>
      <c r="BB509" s="71">
        <v>0</v>
      </c>
      <c r="BC509" s="71">
        <v>0</v>
      </c>
      <c r="BD509" s="71">
        <v>0</v>
      </c>
      <c r="BE509" s="71">
        <v>0</v>
      </c>
      <c r="BF509" s="71"/>
      <c r="BG509" s="72"/>
      <c r="BH509" s="71">
        <v>0</v>
      </c>
      <c r="BI509" s="71">
        <v>0</v>
      </c>
      <c r="BJ509" s="71">
        <v>35.317</v>
      </c>
      <c r="BK509" s="71">
        <v>0</v>
      </c>
      <c r="BL509" s="71">
        <v>0</v>
      </c>
      <c r="BM509" s="71">
        <v>0</v>
      </c>
      <c r="BN509" s="72"/>
      <c r="BO509" s="71">
        <v>0</v>
      </c>
      <c r="BP509" s="71">
        <v>0</v>
      </c>
      <c r="BQ509" s="71">
        <v>2</v>
      </c>
      <c r="BR509" s="71">
        <v>0</v>
      </c>
      <c r="BS509" s="71">
        <v>0</v>
      </c>
      <c r="BT509" s="71">
        <v>0</v>
      </c>
      <c r="BU509"/>
      <c r="BV509" s="70">
        <v>35.317</v>
      </c>
      <c r="BW509" s="70">
        <v>0</v>
      </c>
      <c r="BX509" s="70">
        <v>0</v>
      </c>
      <c r="BY509" s="70">
        <v>0</v>
      </c>
      <c r="BZ509" s="70">
        <v>0</v>
      </c>
      <c r="CA509" s="70">
        <v>0</v>
      </c>
      <c r="CB509" s="70">
        <v>0</v>
      </c>
      <c r="CC509" s="70">
        <v>0</v>
      </c>
      <c r="CD509" s="70">
        <v>0</v>
      </c>
    </row>
    <row r="510" spans="1:82">
      <c r="A510" s="70" t="s">
        <v>2301</v>
      </c>
      <c r="B510" s="70">
        <v>221</v>
      </c>
      <c r="C510" s="70">
        <v>19</v>
      </c>
      <c r="D510" s="70">
        <v>13</v>
      </c>
      <c r="E510" s="70">
        <v>2022</v>
      </c>
      <c r="F510" s="70" t="s">
        <v>161</v>
      </c>
      <c r="G510" s="70" t="s">
        <v>2282</v>
      </c>
      <c r="H510" s="70" t="s">
        <v>2283</v>
      </c>
      <c r="I510" s="148"/>
      <c r="J510" s="71">
        <v>42.006683245417442</v>
      </c>
      <c r="K510" s="71">
        <v>0.91682061892615707</v>
      </c>
      <c r="L510" s="71">
        <v>0.26956687762131076</v>
      </c>
      <c r="M510" s="71">
        <v>11.521550176727205</v>
      </c>
      <c r="N510" s="71">
        <v>18.081624623292502</v>
      </c>
      <c r="O510" s="71">
        <v>12.332398310132042</v>
      </c>
      <c r="P510" s="71">
        <v>11.492441838566661</v>
      </c>
      <c r="Q510" s="71">
        <v>0.73769799645627288</v>
      </c>
      <c r="R510" s="71">
        <v>0</v>
      </c>
      <c r="S510" s="71">
        <v>1.393917169704431</v>
      </c>
      <c r="T510" s="72"/>
      <c r="U510" s="71">
        <v>6823197</v>
      </c>
      <c r="V510" s="71">
        <v>427</v>
      </c>
      <c r="W510" s="71">
        <v>9</v>
      </c>
      <c r="X510" s="71">
        <v>2792</v>
      </c>
      <c r="Y510" s="71">
        <v>4929</v>
      </c>
      <c r="Z510" s="71">
        <v>8621</v>
      </c>
      <c r="AA510" s="71">
        <v>2511</v>
      </c>
      <c r="AB510" s="71">
        <v>12531</v>
      </c>
      <c r="AC510" s="71">
        <v>0</v>
      </c>
      <c r="AD510" s="71">
        <v>1.393917169704431</v>
      </c>
      <c r="AE510" s="72"/>
      <c r="AF510" s="71">
        <v>48022875.933030196</v>
      </c>
      <c r="AG510" s="71">
        <v>665770.62001869793</v>
      </c>
      <c r="AH510" s="71">
        <v>61708.601184038256</v>
      </c>
      <c r="AI510" s="71">
        <v>16561851.926772544</v>
      </c>
      <c r="AJ510" s="71">
        <v>25922307.229851361</v>
      </c>
      <c r="AK510" s="71">
        <v>0</v>
      </c>
      <c r="AL510" s="71">
        <v>0</v>
      </c>
      <c r="AM510" s="71">
        <v>1618094.126215565</v>
      </c>
      <c r="AN510" s="71">
        <v>0</v>
      </c>
      <c r="AO510" s="71">
        <v>0</v>
      </c>
      <c r="AP510" s="71">
        <v>92852608.437072396</v>
      </c>
      <c r="AQ510" s="72"/>
      <c r="AR510" s="71">
        <v>512</v>
      </c>
      <c r="AS510" s="71">
        <v>232</v>
      </c>
      <c r="AT510" s="71">
        <v>0</v>
      </c>
      <c r="AU510" s="71">
        <v>0</v>
      </c>
      <c r="AV510" s="71">
        <v>0</v>
      </c>
      <c r="AW510" s="71">
        <v>0</v>
      </c>
      <c r="AX510" s="71"/>
      <c r="AY510" s="72"/>
      <c r="AZ510" s="71">
        <v>2469.6000000000017</v>
      </c>
      <c r="BA510" s="71">
        <v>21956.30000000001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2302</v>
      </c>
      <c r="B511" s="70">
        <v>221</v>
      </c>
      <c r="C511" s="70">
        <v>20</v>
      </c>
      <c r="D511" s="70">
        <v>13</v>
      </c>
      <c r="E511" s="70">
        <v>2023</v>
      </c>
      <c r="F511" s="70" t="s">
        <v>1539</v>
      </c>
      <c r="G511" s="70" t="s">
        <v>2282</v>
      </c>
      <c r="H511" s="70" t="s">
        <v>2283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237</v>
      </c>
      <c r="AT511" s="71">
        <v>0</v>
      </c>
      <c r="AU511" s="71">
        <v>0</v>
      </c>
      <c r="AV511" s="71">
        <v>0</v>
      </c>
      <c r="AW511" s="71">
        <v>0</v>
      </c>
      <c r="AX511" s="71"/>
      <c r="AY511" s="72"/>
      <c r="AZ511" s="71">
        <v>2609.5000000000018</v>
      </c>
      <c r="BA511" s="71">
        <v>22203.400000000012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2303</v>
      </c>
      <c r="B512" s="70">
        <v>221</v>
      </c>
      <c r="C512" s="70">
        <v>21</v>
      </c>
      <c r="D512" s="70">
        <v>13</v>
      </c>
      <c r="E512" s="70">
        <v>2024</v>
      </c>
      <c r="F512" s="70" t="s">
        <v>1554</v>
      </c>
      <c r="G512" s="70" t="s">
        <v>2282</v>
      </c>
      <c r="H512" s="70" t="s">
        <v>2283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2304</v>
      </c>
      <c r="B513" s="70">
        <v>137</v>
      </c>
      <c r="C513" s="70">
        <v>1</v>
      </c>
      <c r="D513" s="70">
        <v>9</v>
      </c>
      <c r="E513" s="70">
        <v>1990</v>
      </c>
      <c r="F513" s="70" t="s">
        <v>787</v>
      </c>
      <c r="G513" s="70" t="s">
        <v>2305</v>
      </c>
      <c r="H513" s="70" t="s">
        <v>2306</v>
      </c>
      <c r="I513" s="148"/>
      <c r="J513" s="71">
        <v>21.078037997319829</v>
      </c>
      <c r="K513" s="71">
        <v>2.890275105599351</v>
      </c>
      <c r="L513" s="71">
        <v>3.94127892589391</v>
      </c>
      <c r="M513" s="71">
        <v>9.1553156180843533</v>
      </c>
      <c r="N513" s="71">
        <v>15.150570513303579</v>
      </c>
      <c r="O513" s="71">
        <v>13.6976411945511</v>
      </c>
      <c r="P513" s="71">
        <v>20.608613591744831</v>
      </c>
      <c r="Q513" s="71">
        <v>1.1806037306033299</v>
      </c>
      <c r="R513" s="71">
        <v>0</v>
      </c>
      <c r="S513" s="71">
        <v>1.2540045269940721</v>
      </c>
      <c r="T513" s="72"/>
      <c r="U513" s="71">
        <v>4082105</v>
      </c>
      <c r="V513" s="71">
        <v>1019</v>
      </c>
      <c r="W513" s="71">
        <v>54</v>
      </c>
      <c r="X513" s="71">
        <v>3640</v>
      </c>
      <c r="Y513" s="71">
        <v>5299</v>
      </c>
      <c r="Z513" s="71">
        <v>5634</v>
      </c>
      <c r="AA513" s="71">
        <v>5004</v>
      </c>
      <c r="AB513" s="71">
        <v>19169</v>
      </c>
      <c r="AC513" s="71">
        <v>0</v>
      </c>
      <c r="AD513" s="71">
        <v>1.2540045269940721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2307</v>
      </c>
      <c r="B514" s="70">
        <v>138</v>
      </c>
      <c r="C514" s="70">
        <v>2</v>
      </c>
      <c r="D514" s="70">
        <v>9</v>
      </c>
      <c r="E514" s="70">
        <v>2005</v>
      </c>
      <c r="F514" s="70" t="s">
        <v>789</v>
      </c>
      <c r="G514" s="70" t="s">
        <v>2305</v>
      </c>
      <c r="H514" s="70" t="s">
        <v>2306</v>
      </c>
      <c r="I514" s="148"/>
      <c r="J514" s="71">
        <v>17.819636770271629</v>
      </c>
      <c r="K514" s="71">
        <v>1.914508202666465</v>
      </c>
      <c r="L514" s="71">
        <v>15.48633556493191</v>
      </c>
      <c r="M514" s="71">
        <v>16.27700051082088</v>
      </c>
      <c r="N514" s="71">
        <v>19.678678811750139</v>
      </c>
      <c r="O514" s="71">
        <v>21.478422468193159</v>
      </c>
      <c r="P514" s="71">
        <v>25.932817710932479</v>
      </c>
      <c r="Q514" s="71">
        <v>1.0259339152014599</v>
      </c>
      <c r="R514" s="71">
        <v>0</v>
      </c>
      <c r="S514" s="71">
        <v>1.9697998136112469</v>
      </c>
      <c r="T514" s="72"/>
      <c r="U514" s="71">
        <v>3164652</v>
      </c>
      <c r="V514" s="71">
        <v>850</v>
      </c>
      <c r="W514" s="71">
        <v>198</v>
      </c>
      <c r="X514" s="71">
        <v>3542</v>
      </c>
      <c r="Y514" s="71">
        <v>5754</v>
      </c>
      <c r="Z514" s="71">
        <v>10223</v>
      </c>
      <c r="AA514" s="71">
        <v>5157</v>
      </c>
      <c r="AB514" s="71">
        <v>17414</v>
      </c>
      <c r="AC514" s="71">
        <v>0</v>
      </c>
      <c r="AD514" s="71">
        <v>1.9697998136112469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2308</v>
      </c>
      <c r="B515" s="70">
        <v>139</v>
      </c>
      <c r="C515" s="70">
        <v>3</v>
      </c>
      <c r="D515" s="70">
        <v>9</v>
      </c>
      <c r="E515" s="70">
        <v>2006</v>
      </c>
      <c r="F515" s="70" t="s">
        <v>790</v>
      </c>
      <c r="G515" s="70" t="s">
        <v>2305</v>
      </c>
      <c r="H515" s="70" t="s">
        <v>2306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2309</v>
      </c>
      <c r="B516" s="70">
        <v>140</v>
      </c>
      <c r="C516" s="70">
        <v>4</v>
      </c>
      <c r="D516" s="70">
        <v>9</v>
      </c>
      <c r="E516" s="70">
        <v>2007</v>
      </c>
      <c r="F516" s="70" t="s">
        <v>791</v>
      </c>
      <c r="G516" s="70" t="s">
        <v>2305</v>
      </c>
      <c r="H516" s="70" t="s">
        <v>2306</v>
      </c>
      <c r="I516" s="148"/>
      <c r="J516" s="71">
        <v>19.017544243305899</v>
      </c>
      <c r="K516" s="71">
        <v>1.8873738699671609</v>
      </c>
      <c r="L516" s="71">
        <v>11.832396960113909</v>
      </c>
      <c r="M516" s="71">
        <v>18.44779109040131</v>
      </c>
      <c r="N516" s="71">
        <v>19.447970121661161</v>
      </c>
      <c r="O516" s="71">
        <v>20.889616327885079</v>
      </c>
      <c r="P516" s="71">
        <v>25.552933057580471</v>
      </c>
      <c r="Q516" s="71">
        <v>1.05696400681656</v>
      </c>
      <c r="R516" s="71">
        <v>0</v>
      </c>
      <c r="S516" s="71">
        <v>1.3341037669488309</v>
      </c>
      <c r="T516" s="72"/>
      <c r="U516" s="71">
        <v>3406510</v>
      </c>
      <c r="V516" s="71">
        <v>806</v>
      </c>
      <c r="W516" s="71">
        <v>281</v>
      </c>
      <c r="X516" s="71">
        <v>4302</v>
      </c>
      <c r="Y516" s="71">
        <v>5782</v>
      </c>
      <c r="Z516" s="71">
        <v>10336</v>
      </c>
      <c r="AA516" s="71">
        <v>5004</v>
      </c>
      <c r="AB516" s="71">
        <v>16992</v>
      </c>
      <c r="AC516" s="71">
        <v>0</v>
      </c>
      <c r="AD516" s="71">
        <v>1.3341037669488309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2310</v>
      </c>
      <c r="B517" s="70">
        <v>141</v>
      </c>
      <c r="C517" s="70">
        <v>5</v>
      </c>
      <c r="D517" s="70">
        <v>9</v>
      </c>
      <c r="E517" s="70">
        <v>2008</v>
      </c>
      <c r="F517" s="70" t="s">
        <v>792</v>
      </c>
      <c r="G517" s="70" t="s">
        <v>2305</v>
      </c>
      <c r="H517" s="70" t="s">
        <v>2306</v>
      </c>
      <c r="I517" s="148"/>
      <c r="J517" s="71">
        <v>19.85982146949349</v>
      </c>
      <c r="K517" s="71">
        <v>1.4100058593613649</v>
      </c>
      <c r="L517" s="71">
        <v>10.42810935274669</v>
      </c>
      <c r="M517" s="71">
        <v>19.557558848676869</v>
      </c>
      <c r="N517" s="71">
        <v>19.912731528933591</v>
      </c>
      <c r="O517" s="71">
        <v>20.183240993984281</v>
      </c>
      <c r="P517" s="71">
        <v>25.125958527892021</v>
      </c>
      <c r="Q517" s="71">
        <v>1.0251120263067599</v>
      </c>
      <c r="R517" s="71">
        <v>0</v>
      </c>
      <c r="S517" s="71">
        <v>1.2533513783199901</v>
      </c>
      <c r="T517" s="72"/>
      <c r="U517" s="71">
        <v>3730487</v>
      </c>
      <c r="V517" s="71">
        <v>806</v>
      </c>
      <c r="W517" s="71">
        <v>281</v>
      </c>
      <c r="X517" s="71">
        <v>4302</v>
      </c>
      <c r="Y517" s="71">
        <v>5729</v>
      </c>
      <c r="Z517" s="71">
        <v>10337</v>
      </c>
      <c r="AA517" s="71">
        <v>4926</v>
      </c>
      <c r="AB517" s="71">
        <v>16751</v>
      </c>
      <c r="AC517" s="71">
        <v>0</v>
      </c>
      <c r="AD517" s="71">
        <v>1.2533513783199901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2311</v>
      </c>
      <c r="B518" s="70">
        <v>142</v>
      </c>
      <c r="C518" s="70">
        <v>6</v>
      </c>
      <c r="D518" s="70">
        <v>9</v>
      </c>
      <c r="E518" s="70">
        <v>2009</v>
      </c>
      <c r="F518" s="70" t="s">
        <v>176</v>
      </c>
      <c r="G518" s="70" t="s">
        <v>2305</v>
      </c>
      <c r="H518" s="70" t="s">
        <v>2306</v>
      </c>
      <c r="I518" s="148"/>
      <c r="J518" s="71">
        <v>17.983642422706129</v>
      </c>
      <c r="K518" s="71">
        <v>1.17831109370203</v>
      </c>
      <c r="L518" s="71">
        <v>7.6643001949147003</v>
      </c>
      <c r="M518" s="71">
        <v>18.814220824741501</v>
      </c>
      <c r="N518" s="71">
        <v>17.578032451096309</v>
      </c>
      <c r="O518" s="71">
        <v>20.608302000039782</v>
      </c>
      <c r="P518" s="71">
        <v>23.942993696908271</v>
      </c>
      <c r="Q518" s="71">
        <v>0.95788389515720396</v>
      </c>
      <c r="R518" s="71">
        <v>0</v>
      </c>
      <c r="S518" s="71">
        <v>1.573824029453883</v>
      </c>
      <c r="T518" s="72"/>
      <c r="U518" s="71">
        <v>3042377</v>
      </c>
      <c r="V518" s="71">
        <v>712</v>
      </c>
      <c r="W518" s="71">
        <v>299</v>
      </c>
      <c r="X518" s="71">
        <v>4428</v>
      </c>
      <c r="Y518" s="71">
        <v>5703</v>
      </c>
      <c r="Z518" s="71">
        <v>10418</v>
      </c>
      <c r="AA518" s="71">
        <v>4819</v>
      </c>
      <c r="AB518" s="71">
        <v>16431</v>
      </c>
      <c r="AC518" s="71">
        <v>0</v>
      </c>
      <c r="AD518" s="71">
        <v>1.573824029453883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23.891999999999999</v>
      </c>
      <c r="BK518" s="71">
        <v>0</v>
      </c>
      <c r="BL518" s="71">
        <v>0</v>
      </c>
      <c r="BM518" s="71">
        <v>0</v>
      </c>
      <c r="BN518" s="72"/>
      <c r="BO518" s="71">
        <v>0</v>
      </c>
      <c r="BP518" s="71">
        <v>0</v>
      </c>
      <c r="BQ518" s="71">
        <v>2</v>
      </c>
      <c r="BR518" s="71">
        <v>0</v>
      </c>
      <c r="BS518" s="71">
        <v>0</v>
      </c>
      <c r="BT518" s="71">
        <v>0</v>
      </c>
      <c r="BU518"/>
      <c r="BV518" s="70">
        <v>23.891999999999999</v>
      </c>
      <c r="BW518" s="70">
        <v>0</v>
      </c>
      <c r="BX518" s="70">
        <v>0</v>
      </c>
      <c r="BY518" s="70">
        <v>0</v>
      </c>
      <c r="BZ518" s="70">
        <v>0</v>
      </c>
      <c r="CA518" s="70">
        <v>0</v>
      </c>
      <c r="CB518" s="70">
        <v>0</v>
      </c>
      <c r="CC518" s="70">
        <v>0</v>
      </c>
      <c r="CD518" s="70">
        <v>0</v>
      </c>
    </row>
    <row r="519" spans="1:82">
      <c r="A519" s="70" t="s">
        <v>2312</v>
      </c>
      <c r="B519" s="70">
        <v>143</v>
      </c>
      <c r="C519" s="70">
        <v>7</v>
      </c>
      <c r="D519" s="70">
        <v>9</v>
      </c>
      <c r="E519" s="70">
        <v>2010</v>
      </c>
      <c r="F519" s="70" t="s">
        <v>177</v>
      </c>
      <c r="G519" s="70" t="s">
        <v>2305</v>
      </c>
      <c r="H519" s="70" t="s">
        <v>2306</v>
      </c>
      <c r="I519" s="148"/>
      <c r="J519" s="71">
        <v>18.902608175926659</v>
      </c>
      <c r="K519" s="71">
        <v>1.2564956920885859</v>
      </c>
      <c r="L519" s="71">
        <v>7.365741970933648</v>
      </c>
      <c r="M519" s="71">
        <v>19.476915989062672</v>
      </c>
      <c r="N519" s="71">
        <v>18.683234324991069</v>
      </c>
      <c r="O519" s="71">
        <v>20.528734237688742</v>
      </c>
      <c r="P519" s="71">
        <v>24.011012378789498</v>
      </c>
      <c r="Q519" s="71">
        <v>0.983461888639792</v>
      </c>
      <c r="R519" s="71">
        <v>0</v>
      </c>
      <c r="S519" s="71">
        <v>1.0080391943787139</v>
      </c>
      <c r="T519" s="72"/>
      <c r="U519" s="71">
        <v>3438852</v>
      </c>
      <c r="V519" s="71">
        <v>712</v>
      </c>
      <c r="W519" s="71">
        <v>299</v>
      </c>
      <c r="X519" s="71">
        <v>4428</v>
      </c>
      <c r="Y519" s="71">
        <v>5696</v>
      </c>
      <c r="Z519" s="71">
        <v>10426</v>
      </c>
      <c r="AA519" s="71">
        <v>4712</v>
      </c>
      <c r="AB519" s="71">
        <v>16165</v>
      </c>
      <c r="AC519" s="71">
        <v>0</v>
      </c>
      <c r="AD519" s="71">
        <v>1.0080391943787139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22.539000000000001</v>
      </c>
      <c r="BK519" s="71">
        <v>0</v>
      </c>
      <c r="BL519" s="71">
        <v>0</v>
      </c>
      <c r="BM519" s="71">
        <v>0</v>
      </c>
      <c r="BN519" s="72"/>
      <c r="BO519" s="71">
        <v>0</v>
      </c>
      <c r="BP519" s="71">
        <v>0</v>
      </c>
      <c r="BQ519" s="71">
        <v>2</v>
      </c>
      <c r="BR519" s="71">
        <v>0</v>
      </c>
      <c r="BS519" s="71">
        <v>0</v>
      </c>
      <c r="BT519" s="71">
        <v>0</v>
      </c>
      <c r="BU519"/>
      <c r="BV519" s="70">
        <v>22.539000000000001</v>
      </c>
      <c r="BW519" s="70">
        <v>0</v>
      </c>
      <c r="BX519" s="70">
        <v>0</v>
      </c>
      <c r="BY519" s="70">
        <v>0</v>
      </c>
      <c r="BZ519" s="70">
        <v>0</v>
      </c>
      <c r="CA519" s="70">
        <v>0</v>
      </c>
      <c r="CB519" s="70">
        <v>0</v>
      </c>
      <c r="CC519" s="70">
        <v>0</v>
      </c>
      <c r="CD519" s="70">
        <v>0</v>
      </c>
    </row>
    <row r="520" spans="1:82">
      <c r="A520" s="70" t="s">
        <v>2313</v>
      </c>
      <c r="B520" s="70">
        <v>144</v>
      </c>
      <c r="C520" s="70">
        <v>8</v>
      </c>
      <c r="D520" s="70">
        <v>9</v>
      </c>
      <c r="E520" s="70">
        <v>2011</v>
      </c>
      <c r="F520" s="70" t="s">
        <v>178</v>
      </c>
      <c r="G520" s="1064" t="s">
        <v>2305</v>
      </c>
      <c r="H520" s="70" t="s">
        <v>2306</v>
      </c>
      <c r="I520" s="148"/>
      <c r="J520" s="71">
        <v>22.43591837835827</v>
      </c>
      <c r="K520" s="71">
        <v>1.6422533354921469</v>
      </c>
      <c r="L520" s="71">
        <v>11.5984443140377</v>
      </c>
      <c r="M520" s="71">
        <v>22.987936479454291</v>
      </c>
      <c r="N520" s="71">
        <v>19.68455601965465</v>
      </c>
      <c r="O520" s="71">
        <v>20.177024166480972</v>
      </c>
      <c r="P520" s="71">
        <v>23.331978235580884</v>
      </c>
      <c r="Q520" s="71">
        <v>1.11525354834353</v>
      </c>
      <c r="R520" s="71">
        <v>0</v>
      </c>
      <c r="S520" s="71">
        <v>0.96995158463032716</v>
      </c>
      <c r="T520" s="72"/>
      <c r="U520" s="71">
        <v>3623770</v>
      </c>
      <c r="V520" s="71">
        <v>712</v>
      </c>
      <c r="W520" s="71">
        <v>299</v>
      </c>
      <c r="X520" s="71">
        <v>4428</v>
      </c>
      <c r="Y520" s="71">
        <v>5655</v>
      </c>
      <c r="Z520" s="71">
        <v>10470</v>
      </c>
      <c r="AA520" s="71">
        <v>4715</v>
      </c>
      <c r="AB520" s="71">
        <v>15892</v>
      </c>
      <c r="AC520" s="71">
        <v>0</v>
      </c>
      <c r="AD520" s="71">
        <v>0.96995158463032716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22.689</v>
      </c>
      <c r="BK520" s="71">
        <v>0</v>
      </c>
      <c r="BL520" s="71">
        <v>0</v>
      </c>
      <c r="BM520" s="71">
        <v>0</v>
      </c>
      <c r="BN520" s="72"/>
      <c r="BO520" s="71">
        <v>0</v>
      </c>
      <c r="BP520" s="71">
        <v>0</v>
      </c>
      <c r="BQ520" s="71">
        <v>2</v>
      </c>
      <c r="BR520" s="71">
        <v>0</v>
      </c>
      <c r="BS520" s="71">
        <v>0</v>
      </c>
      <c r="BT520" s="71">
        <v>0</v>
      </c>
      <c r="BU520"/>
      <c r="BV520" s="70">
        <v>22.689</v>
      </c>
      <c r="BW520" s="70">
        <v>0</v>
      </c>
      <c r="BX520" s="70">
        <v>0</v>
      </c>
      <c r="BY520" s="70">
        <v>0</v>
      </c>
      <c r="BZ520" s="70">
        <v>0</v>
      </c>
      <c r="CA520" s="70">
        <v>0</v>
      </c>
      <c r="CB520" s="70">
        <v>0</v>
      </c>
      <c r="CC520" s="70">
        <v>0</v>
      </c>
      <c r="CD520" s="70">
        <v>0</v>
      </c>
    </row>
    <row r="521" spans="1:82">
      <c r="A521" s="70" t="s">
        <v>2314</v>
      </c>
      <c r="B521" s="70">
        <v>145</v>
      </c>
      <c r="C521" s="70">
        <v>9</v>
      </c>
      <c r="D521" s="70">
        <v>9</v>
      </c>
      <c r="E521" s="70">
        <v>2012</v>
      </c>
      <c r="F521" s="70" t="s">
        <v>179</v>
      </c>
      <c r="G521" s="1064" t="s">
        <v>2305</v>
      </c>
      <c r="H521" s="70" t="s">
        <v>2306</v>
      </c>
      <c r="I521" s="148"/>
      <c r="J521" s="71">
        <v>22.557876284509071</v>
      </c>
      <c r="K521" s="71">
        <v>1.5625536924026451</v>
      </c>
      <c r="L521" s="71">
        <v>11.482671863540951</v>
      </c>
      <c r="M521" s="71">
        <v>23.43276114659681</v>
      </c>
      <c r="N521" s="71">
        <v>23.516124879485549</v>
      </c>
      <c r="O521" s="71">
        <v>20.22282806694793</v>
      </c>
      <c r="P521" s="71">
        <v>22.937204752911363</v>
      </c>
      <c r="Q521" s="71">
        <v>1.2041521596845699</v>
      </c>
      <c r="R521" s="71">
        <v>0</v>
      </c>
      <c r="S521" s="71">
        <v>1.452580151667147</v>
      </c>
      <c r="T521" s="72"/>
      <c r="U521" s="71">
        <v>3446396</v>
      </c>
      <c r="V521" s="71">
        <v>712</v>
      </c>
      <c r="W521" s="71">
        <v>299</v>
      </c>
      <c r="X521" s="71">
        <v>4428</v>
      </c>
      <c r="Y521" s="71">
        <v>5756</v>
      </c>
      <c r="Z521" s="71">
        <v>10577</v>
      </c>
      <c r="AA521" s="71">
        <v>4609</v>
      </c>
      <c r="AB521" s="71">
        <v>15793</v>
      </c>
      <c r="AC521" s="71">
        <v>0</v>
      </c>
      <c r="AD521" s="71">
        <v>1.452580151667147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24.065999999999999</v>
      </c>
      <c r="BK521" s="71">
        <v>36.329000000000001</v>
      </c>
      <c r="BL521" s="71">
        <v>0</v>
      </c>
      <c r="BM521" s="71">
        <v>0</v>
      </c>
      <c r="BN521" s="72"/>
      <c r="BO521" s="71">
        <v>0</v>
      </c>
      <c r="BP521" s="71">
        <v>0</v>
      </c>
      <c r="BQ521" s="71">
        <v>2</v>
      </c>
      <c r="BR521" s="71">
        <v>1</v>
      </c>
      <c r="BS521" s="71">
        <v>0</v>
      </c>
      <c r="BT521" s="71">
        <v>0</v>
      </c>
      <c r="BU521"/>
      <c r="BV521" s="70">
        <v>24.065999999999999</v>
      </c>
      <c r="BW521" s="70">
        <v>0</v>
      </c>
      <c r="BX521" s="70">
        <v>0</v>
      </c>
      <c r="BY521" s="70">
        <v>3.0859999999999999</v>
      </c>
      <c r="BZ521" s="70">
        <v>33.243000000000002</v>
      </c>
      <c r="CA521" s="70">
        <v>0</v>
      </c>
      <c r="CB521" s="70">
        <v>0</v>
      </c>
      <c r="CC521" s="70">
        <v>0</v>
      </c>
      <c r="CD521" s="70">
        <v>0</v>
      </c>
    </row>
    <row r="522" spans="1:82">
      <c r="A522" s="70" t="s">
        <v>2315</v>
      </c>
      <c r="B522" s="70">
        <v>146</v>
      </c>
      <c r="C522" s="70">
        <v>10</v>
      </c>
      <c r="D522" s="70">
        <v>9</v>
      </c>
      <c r="E522" s="70">
        <v>2013</v>
      </c>
      <c r="F522" s="70" t="s">
        <v>180</v>
      </c>
      <c r="G522" s="70" t="s">
        <v>2305</v>
      </c>
      <c r="H522" s="70" t="s">
        <v>2306</v>
      </c>
      <c r="I522" s="148"/>
      <c r="J522" s="71">
        <v>23.455804312531789</v>
      </c>
      <c r="K522" s="71">
        <v>1.345693216743763</v>
      </c>
      <c r="L522" s="71">
        <v>11.09818440250071</v>
      </c>
      <c r="M522" s="71">
        <v>22.27496908513594</v>
      </c>
      <c r="N522" s="71">
        <v>19.422630778681292</v>
      </c>
      <c r="O522" s="71">
        <v>19.400602078987742</v>
      </c>
      <c r="P522" s="71">
        <v>22.838803841724875</v>
      </c>
      <c r="Q522" s="71">
        <v>1.20588543941704</v>
      </c>
      <c r="R522" s="71">
        <v>0</v>
      </c>
      <c r="S522" s="71">
        <v>1.2714351345796231</v>
      </c>
      <c r="T522" s="72"/>
      <c r="U522" s="71">
        <v>3450193</v>
      </c>
      <c r="V522" s="71">
        <v>712</v>
      </c>
      <c r="W522" s="71">
        <v>299</v>
      </c>
      <c r="X522" s="71">
        <v>4428</v>
      </c>
      <c r="Y522" s="71">
        <v>5758</v>
      </c>
      <c r="Z522" s="71">
        <v>10600</v>
      </c>
      <c r="AA522" s="71">
        <v>4572</v>
      </c>
      <c r="AB522" s="71">
        <v>15589</v>
      </c>
      <c r="AC522" s="71">
        <v>0</v>
      </c>
      <c r="AD522" s="71">
        <v>1.2714351345796231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24.608000000000001</v>
      </c>
      <c r="BK522" s="71">
        <v>31.670999999999999</v>
      </c>
      <c r="BL522" s="71">
        <v>0</v>
      </c>
      <c r="BM522" s="71">
        <v>0</v>
      </c>
      <c r="BN522" s="72"/>
      <c r="BO522" s="71">
        <v>0</v>
      </c>
      <c r="BP522" s="71">
        <v>0</v>
      </c>
      <c r="BQ522" s="71">
        <v>2</v>
      </c>
      <c r="BR522" s="71">
        <v>1</v>
      </c>
      <c r="BS522" s="71">
        <v>0</v>
      </c>
      <c r="BT522" s="71">
        <v>0</v>
      </c>
      <c r="BU522"/>
      <c r="BV522" s="70">
        <v>24.608000000000001</v>
      </c>
      <c r="BW522" s="70">
        <v>0</v>
      </c>
      <c r="BX522" s="70">
        <v>0</v>
      </c>
      <c r="BY522" s="70">
        <v>0</v>
      </c>
      <c r="BZ522" s="70">
        <v>31.670999999999999</v>
      </c>
      <c r="CA522" s="70">
        <v>0</v>
      </c>
      <c r="CB522" s="70">
        <v>0</v>
      </c>
      <c r="CC522" s="70">
        <v>0</v>
      </c>
      <c r="CD522" s="70">
        <v>0</v>
      </c>
    </row>
    <row r="523" spans="1:82">
      <c r="A523" s="70" t="s">
        <v>2316</v>
      </c>
      <c r="B523" s="70">
        <v>147</v>
      </c>
      <c r="C523" s="70">
        <v>11</v>
      </c>
      <c r="D523" s="70">
        <v>9</v>
      </c>
      <c r="E523" s="70">
        <v>2014</v>
      </c>
      <c r="F523" s="70" t="s">
        <v>181</v>
      </c>
      <c r="G523" s="70" t="s">
        <v>2305</v>
      </c>
      <c r="H523" s="70" t="s">
        <v>2306</v>
      </c>
      <c r="I523" s="148"/>
      <c r="J523" s="71">
        <v>21.358411808422691</v>
      </c>
      <c r="K523" s="71">
        <v>1.08989757659849</v>
      </c>
      <c r="L523" s="71">
        <v>6.0748462245705293</v>
      </c>
      <c r="M523" s="71">
        <v>20.735327394758869</v>
      </c>
      <c r="N523" s="71">
        <v>19.976803711854629</v>
      </c>
      <c r="O523" s="71">
        <v>18.329867090513535</v>
      </c>
      <c r="P523" s="71">
        <v>23.002708417472761</v>
      </c>
      <c r="Q523" s="71">
        <v>1.1320382018021</v>
      </c>
      <c r="R523" s="71">
        <v>0</v>
      </c>
      <c r="S523" s="71">
        <v>1.1528947835569989</v>
      </c>
      <c r="T523" s="72"/>
      <c r="U523" s="71">
        <v>3761173</v>
      </c>
      <c r="V523" s="71">
        <v>513</v>
      </c>
      <c r="W523" s="71">
        <v>258</v>
      </c>
      <c r="X523" s="71">
        <v>4251</v>
      </c>
      <c r="Y523" s="71">
        <v>5728</v>
      </c>
      <c r="Z523" s="71">
        <v>10548</v>
      </c>
      <c r="AA523" s="71">
        <v>4581</v>
      </c>
      <c r="AB523" s="71">
        <v>15253</v>
      </c>
      <c r="AC523" s="71">
        <v>0</v>
      </c>
      <c r="AD523" s="71">
        <v>1.1528947835569989</v>
      </c>
      <c r="AE523" s="72"/>
      <c r="AF523" s="71"/>
      <c r="AG523" s="71"/>
      <c r="AH523" s="71"/>
      <c r="AI523" s="71"/>
      <c r="AJ523" s="71"/>
      <c r="AK523" s="71"/>
      <c r="AL523" s="71"/>
      <c r="AM523" s="71"/>
      <c r="AN523" s="71"/>
      <c r="AO523" s="71"/>
      <c r="AP523" s="71"/>
      <c r="AQ523" s="72"/>
      <c r="AR523" s="71">
        <v>174</v>
      </c>
      <c r="AS523" s="71">
        <v>68</v>
      </c>
      <c r="AT523" s="71">
        <v>0</v>
      </c>
      <c r="AU523" s="71">
        <v>1</v>
      </c>
      <c r="AV523" s="71">
        <v>0</v>
      </c>
      <c r="AW523" s="71">
        <v>1</v>
      </c>
      <c r="AX523" s="71"/>
      <c r="AY523" s="72"/>
      <c r="AZ523" s="71">
        <v>907</v>
      </c>
      <c r="BA523" s="71">
        <v>2314.1</v>
      </c>
      <c r="BB523" s="71">
        <v>0</v>
      </c>
      <c r="BC523" s="71">
        <v>37</v>
      </c>
      <c r="BD523" s="71">
        <v>0</v>
      </c>
      <c r="BE523" s="71">
        <v>13600</v>
      </c>
      <c r="BF523" s="71"/>
      <c r="BG523" s="72"/>
      <c r="BH523" s="71">
        <v>0</v>
      </c>
      <c r="BI523" s="71">
        <v>0</v>
      </c>
      <c r="BJ523" s="71">
        <v>24.401</v>
      </c>
      <c r="BK523" s="71">
        <v>36.597999999999999</v>
      </c>
      <c r="BL523" s="71">
        <v>0</v>
      </c>
      <c r="BM523" s="71">
        <v>0</v>
      </c>
      <c r="BN523" s="72"/>
      <c r="BO523" s="71">
        <v>0</v>
      </c>
      <c r="BP523" s="71">
        <v>0</v>
      </c>
      <c r="BQ523" s="71">
        <v>2</v>
      </c>
      <c r="BR523" s="71">
        <v>1</v>
      </c>
      <c r="BS523" s="71">
        <v>0</v>
      </c>
      <c r="BT523" s="71">
        <v>0</v>
      </c>
      <c r="BU523"/>
      <c r="BV523" s="70">
        <v>24.401</v>
      </c>
      <c r="BW523" s="70">
        <v>0</v>
      </c>
      <c r="BX523" s="70">
        <v>0</v>
      </c>
      <c r="BY523" s="70">
        <v>3.109</v>
      </c>
      <c r="BZ523" s="70">
        <v>33.488999999999997</v>
      </c>
      <c r="CA523" s="70">
        <v>0</v>
      </c>
      <c r="CB523" s="70">
        <v>0</v>
      </c>
      <c r="CC523" s="70">
        <v>0</v>
      </c>
      <c r="CD523" s="70">
        <v>0</v>
      </c>
    </row>
    <row r="524" spans="1:82">
      <c r="A524" s="70" t="s">
        <v>2317</v>
      </c>
      <c r="B524" s="70">
        <v>148</v>
      </c>
      <c r="C524" s="70">
        <v>12</v>
      </c>
      <c r="D524" s="70">
        <v>9</v>
      </c>
      <c r="E524" s="70">
        <v>2015</v>
      </c>
      <c r="F524" s="70" t="s">
        <v>182</v>
      </c>
      <c r="G524" s="70" t="s">
        <v>2305</v>
      </c>
      <c r="H524" s="70" t="s">
        <v>2306</v>
      </c>
      <c r="I524" s="148"/>
      <c r="J524" s="71">
        <v>20.0442414887879</v>
      </c>
      <c r="K524" s="71">
        <v>1.094276314953357</v>
      </c>
      <c r="L524" s="71">
        <v>6.5319115414341127</v>
      </c>
      <c r="M524" s="71">
        <v>20.61450046163883</v>
      </c>
      <c r="N524" s="71">
        <v>18.33579882971544</v>
      </c>
      <c r="O524" s="71">
        <v>18.063920278549226</v>
      </c>
      <c r="P524" s="71">
        <v>23.071134863332844</v>
      </c>
      <c r="Q524" s="71">
        <v>1.08109247509044</v>
      </c>
      <c r="R524" s="71">
        <v>0</v>
      </c>
      <c r="S524" s="71">
        <v>1.11012355876837</v>
      </c>
      <c r="T524" s="72"/>
      <c r="U524" s="71">
        <v>4055997</v>
      </c>
      <c r="V524" s="71">
        <v>513</v>
      </c>
      <c r="W524" s="71">
        <v>258</v>
      </c>
      <c r="X524" s="71">
        <v>4251</v>
      </c>
      <c r="Y524" s="71">
        <v>5706</v>
      </c>
      <c r="Z524" s="71">
        <v>10495</v>
      </c>
      <c r="AA524" s="71">
        <v>4591</v>
      </c>
      <c r="AB524" s="71">
        <v>14880</v>
      </c>
      <c r="AC524" s="71">
        <v>0</v>
      </c>
      <c r="AD524" s="71">
        <v>1.11012355876837</v>
      </c>
      <c r="AE524" s="72"/>
      <c r="AF524" s="71">
        <v>27667148.04434938</v>
      </c>
      <c r="AG524" s="71">
        <v>853987.11027826136</v>
      </c>
      <c r="AH524" s="71">
        <v>1379211.5714123091</v>
      </c>
      <c r="AI524" s="71">
        <v>27091519.72702755</v>
      </c>
      <c r="AJ524" s="71">
        <v>25640812.752486989</v>
      </c>
      <c r="AK524" s="71">
        <v>0</v>
      </c>
      <c r="AL524" s="71">
        <v>0</v>
      </c>
      <c r="AM524" s="71">
        <v>2039241.580747633</v>
      </c>
      <c r="AN524" s="71">
        <v>0</v>
      </c>
      <c r="AO524" s="71">
        <v>0</v>
      </c>
      <c r="AP524" s="71">
        <v>84671920.786302119</v>
      </c>
      <c r="AQ524" s="72"/>
      <c r="AR524" s="71">
        <v>202</v>
      </c>
      <c r="AS524" s="71">
        <v>117</v>
      </c>
      <c r="AT524" s="71">
        <v>0</v>
      </c>
      <c r="AU524" s="71">
        <v>1</v>
      </c>
      <c r="AV524" s="71">
        <v>0</v>
      </c>
      <c r="AW524" s="71">
        <v>1</v>
      </c>
      <c r="AX524" s="71"/>
      <c r="AY524" s="72"/>
      <c r="AZ524" s="71">
        <v>1068.4000000000001</v>
      </c>
      <c r="BA524" s="71">
        <v>4108.8</v>
      </c>
      <c r="BB524" s="71">
        <v>0</v>
      </c>
      <c r="BC524" s="71">
        <v>37</v>
      </c>
      <c r="BD524" s="71">
        <v>0</v>
      </c>
      <c r="BE524" s="71">
        <v>13600</v>
      </c>
      <c r="BF524" s="71"/>
      <c r="BG524" s="72"/>
      <c r="BH524" s="71">
        <v>0</v>
      </c>
      <c r="BI524" s="71">
        <v>0</v>
      </c>
      <c r="BJ524" s="71">
        <v>24.434000000000001</v>
      </c>
      <c r="BK524" s="71">
        <v>34.052999999999997</v>
      </c>
      <c r="BL524" s="71">
        <v>0</v>
      </c>
      <c r="BM524" s="71">
        <v>0</v>
      </c>
      <c r="BN524" s="72"/>
      <c r="BO524" s="71">
        <v>0</v>
      </c>
      <c r="BP524" s="71">
        <v>0</v>
      </c>
      <c r="BQ524" s="71">
        <v>2</v>
      </c>
      <c r="BR524" s="71">
        <v>1</v>
      </c>
      <c r="BS524" s="71">
        <v>0</v>
      </c>
      <c r="BT524" s="71">
        <v>0</v>
      </c>
      <c r="BU524"/>
      <c r="BV524" s="70">
        <v>24.434000000000001</v>
      </c>
      <c r="BW524" s="70">
        <v>0</v>
      </c>
      <c r="BX524" s="70">
        <v>0</v>
      </c>
      <c r="BY524" s="70">
        <v>3.5110000000000001</v>
      </c>
      <c r="BZ524" s="70">
        <v>30.542000000000002</v>
      </c>
      <c r="CA524" s="70">
        <v>0</v>
      </c>
      <c r="CB524" s="70">
        <v>0</v>
      </c>
      <c r="CC524" s="70">
        <v>0</v>
      </c>
      <c r="CD524" s="70">
        <v>0</v>
      </c>
    </row>
    <row r="525" spans="1:82">
      <c r="A525" s="70" t="s">
        <v>2318</v>
      </c>
      <c r="B525" s="70">
        <v>149</v>
      </c>
      <c r="C525" s="70">
        <v>13</v>
      </c>
      <c r="D525" s="70">
        <v>9</v>
      </c>
      <c r="E525" s="70">
        <v>2016</v>
      </c>
      <c r="F525" s="70" t="s">
        <v>155</v>
      </c>
      <c r="G525" s="70" t="s">
        <v>2305</v>
      </c>
      <c r="H525" s="70" t="s">
        <v>2306</v>
      </c>
      <c r="I525" s="148"/>
      <c r="J525" s="71">
        <v>19.670152726561632</v>
      </c>
      <c r="K525" s="71">
        <v>1.092760717439335</v>
      </c>
      <c r="L525" s="71">
        <v>7.0558575690844112</v>
      </c>
      <c r="M525" s="71">
        <v>17.264287042465359</v>
      </c>
      <c r="N525" s="71">
        <v>18.04936809077202</v>
      </c>
      <c r="O525" s="71">
        <v>17.618422606985618</v>
      </c>
      <c r="P525" s="71">
        <v>22.398708116019911</v>
      </c>
      <c r="Q525" s="71">
        <v>1.0271309490136928</v>
      </c>
      <c r="R525" s="71">
        <v>0</v>
      </c>
      <c r="S525" s="71">
        <v>0.76427903980773626</v>
      </c>
      <c r="T525" s="72"/>
      <c r="U525" s="71">
        <v>3874977</v>
      </c>
      <c r="V525" s="71">
        <v>513</v>
      </c>
      <c r="W525" s="71">
        <v>258</v>
      </c>
      <c r="X525" s="71">
        <v>4251</v>
      </c>
      <c r="Y525" s="71">
        <v>5690</v>
      </c>
      <c r="Z525" s="71">
        <v>10362</v>
      </c>
      <c r="AA525" s="71">
        <v>4610</v>
      </c>
      <c r="AB525" s="71">
        <v>14542</v>
      </c>
      <c r="AC525" s="71">
        <v>0</v>
      </c>
      <c r="AD525" s="71">
        <v>0.76427903980773626</v>
      </c>
      <c r="AE525" s="72"/>
      <c r="AF525" s="71">
        <v>26990793.990769438</v>
      </c>
      <c r="AG525" s="71">
        <v>821176.05552876287</v>
      </c>
      <c r="AH525" s="71">
        <v>1145323.125557482</v>
      </c>
      <c r="AI525" s="71">
        <v>26749555.892190538</v>
      </c>
      <c r="AJ525" s="71">
        <v>24682833.788536739</v>
      </c>
      <c r="AK525" s="71">
        <v>0</v>
      </c>
      <c r="AL525" s="71">
        <v>0</v>
      </c>
      <c r="AM525" s="71">
        <v>1994468.4019773549</v>
      </c>
      <c r="AN525" s="71">
        <v>0</v>
      </c>
      <c r="AO525" s="71">
        <v>0</v>
      </c>
      <c r="AP525" s="71">
        <v>82384151.254560322</v>
      </c>
      <c r="AQ525" s="72"/>
      <c r="AR525" s="71">
        <v>238</v>
      </c>
      <c r="AS525" s="71">
        <v>146</v>
      </c>
      <c r="AT525" s="71">
        <v>0</v>
      </c>
      <c r="AU525" s="71">
        <v>1</v>
      </c>
      <c r="AV525" s="71">
        <v>0</v>
      </c>
      <c r="AW525" s="71">
        <v>1</v>
      </c>
      <c r="AX525" s="71"/>
      <c r="AY525" s="72"/>
      <c r="AZ525" s="71">
        <v>1268.8</v>
      </c>
      <c r="BA525" s="71">
        <v>5158</v>
      </c>
      <c r="BB525" s="71">
        <v>0</v>
      </c>
      <c r="BC525" s="71">
        <v>37</v>
      </c>
      <c r="BD525" s="71">
        <v>0</v>
      </c>
      <c r="BE525" s="71">
        <v>13600</v>
      </c>
      <c r="BF525" s="71"/>
      <c r="BG525" s="72"/>
      <c r="BH525" s="71">
        <v>0</v>
      </c>
      <c r="BI525" s="71">
        <v>0</v>
      </c>
      <c r="BJ525" s="71">
        <v>23.803000000000001</v>
      </c>
      <c r="BK525" s="71">
        <v>34.061</v>
      </c>
      <c r="BL525" s="71">
        <v>0</v>
      </c>
      <c r="BM525" s="71">
        <v>0</v>
      </c>
      <c r="BN525" s="72"/>
      <c r="BO525" s="71">
        <v>0</v>
      </c>
      <c r="BP525" s="71">
        <v>0</v>
      </c>
      <c r="BQ525" s="71">
        <v>2</v>
      </c>
      <c r="BR525" s="71">
        <v>1</v>
      </c>
      <c r="BS525" s="71">
        <v>0</v>
      </c>
      <c r="BT525" s="71">
        <v>0</v>
      </c>
      <c r="BU525"/>
      <c r="BV525" s="70">
        <v>23.803000000000001</v>
      </c>
      <c r="BW525" s="70">
        <v>0</v>
      </c>
      <c r="BX525" s="70">
        <v>0</v>
      </c>
      <c r="BY525" s="70">
        <v>3.512</v>
      </c>
      <c r="BZ525" s="70">
        <v>30.548999999999999</v>
      </c>
      <c r="CA525" s="70">
        <v>0</v>
      </c>
      <c r="CB525" s="70">
        <v>0</v>
      </c>
      <c r="CC525" s="70">
        <v>0</v>
      </c>
      <c r="CD525" s="70">
        <v>0</v>
      </c>
    </row>
    <row r="526" spans="1:82">
      <c r="A526" s="70" t="s">
        <v>2319</v>
      </c>
      <c r="B526" s="70">
        <v>150</v>
      </c>
      <c r="C526" s="70">
        <v>14</v>
      </c>
      <c r="D526" s="70">
        <v>9</v>
      </c>
      <c r="E526" s="70">
        <v>2017</v>
      </c>
      <c r="F526" s="70" t="s">
        <v>156</v>
      </c>
      <c r="G526" s="70" t="s">
        <v>2305</v>
      </c>
      <c r="H526" s="70" t="s">
        <v>2306</v>
      </c>
      <c r="I526" s="148"/>
      <c r="J526" s="71">
        <v>20.191451487816373</v>
      </c>
      <c r="K526" s="71">
        <v>1.1015493349717886</v>
      </c>
      <c r="L526" s="71">
        <v>6.2248190696825478</v>
      </c>
      <c r="M526" s="71">
        <v>16.301681498255334</v>
      </c>
      <c r="N526" s="71">
        <v>17.281780101725623</v>
      </c>
      <c r="O526" s="71">
        <v>17.173712512987201</v>
      </c>
      <c r="P526" s="71">
        <v>22.160261425082638</v>
      </c>
      <c r="Q526" s="71">
        <v>0.97112840182552296</v>
      </c>
      <c r="R526" s="71">
        <v>0</v>
      </c>
      <c r="S526" s="71">
        <v>1.1854035813357366</v>
      </c>
      <c r="T526" s="72"/>
      <c r="U526" s="71">
        <v>4184529</v>
      </c>
      <c r="V526" s="71">
        <v>513</v>
      </c>
      <c r="W526" s="71">
        <v>258</v>
      </c>
      <c r="X526" s="71">
        <v>4251</v>
      </c>
      <c r="Y526" s="71">
        <v>5666</v>
      </c>
      <c r="Z526" s="71">
        <v>10268</v>
      </c>
      <c r="AA526" s="71">
        <v>4590</v>
      </c>
      <c r="AB526" s="71">
        <v>14218</v>
      </c>
      <c r="AC526" s="71">
        <v>0</v>
      </c>
      <c r="AD526" s="71">
        <v>1.1854035813357371</v>
      </c>
      <c r="AE526" s="72"/>
      <c r="AF526" s="71">
        <v>28934172.418063462</v>
      </c>
      <c r="AG526" s="71">
        <v>832729.07251297031</v>
      </c>
      <c r="AH526" s="71">
        <v>1332520.854119536</v>
      </c>
      <c r="AI526" s="71">
        <v>26292011.24170927</v>
      </c>
      <c r="AJ526" s="71">
        <v>24884402.183799371</v>
      </c>
      <c r="AK526" s="71">
        <v>0</v>
      </c>
      <c r="AL526" s="71">
        <v>0</v>
      </c>
      <c r="AM526" s="71">
        <v>1953082.3307702511</v>
      </c>
      <c r="AN526" s="71">
        <v>0</v>
      </c>
      <c r="AO526" s="71">
        <v>0</v>
      </c>
      <c r="AP526" s="71">
        <v>84228918.100974858</v>
      </c>
      <c r="AQ526" s="72"/>
      <c r="AR526" s="71">
        <v>258</v>
      </c>
      <c r="AS526" s="71">
        <v>170</v>
      </c>
      <c r="AT526" s="71">
        <v>0</v>
      </c>
      <c r="AU526" s="71">
        <v>2</v>
      </c>
      <c r="AV526" s="71">
        <v>0</v>
      </c>
      <c r="AW526" s="71">
        <v>1</v>
      </c>
      <c r="AX526" s="71"/>
      <c r="AY526" s="72"/>
      <c r="AZ526" s="71">
        <v>1377.4</v>
      </c>
      <c r="BA526" s="71">
        <v>8150.1000000000031</v>
      </c>
      <c r="BB526" s="71">
        <v>0</v>
      </c>
      <c r="BC526" s="71">
        <v>207</v>
      </c>
      <c r="BD526" s="71">
        <v>0</v>
      </c>
      <c r="BE526" s="71">
        <v>13600</v>
      </c>
      <c r="BF526" s="71"/>
      <c r="BG526" s="72"/>
      <c r="BH526" s="71">
        <v>0</v>
      </c>
      <c r="BI526" s="71">
        <v>0</v>
      </c>
      <c r="BJ526" s="71">
        <v>24.792000000000002</v>
      </c>
      <c r="BK526" s="71">
        <v>34.393000000000001</v>
      </c>
      <c r="BL526" s="71">
        <v>0</v>
      </c>
      <c r="BM526" s="71">
        <v>0</v>
      </c>
      <c r="BN526" s="72"/>
      <c r="BO526" s="71">
        <v>0</v>
      </c>
      <c r="BP526" s="71">
        <v>0</v>
      </c>
      <c r="BQ526" s="71">
        <v>2</v>
      </c>
      <c r="BR526" s="71">
        <v>1</v>
      </c>
      <c r="BS526" s="71">
        <v>0</v>
      </c>
      <c r="BT526" s="71">
        <v>0</v>
      </c>
      <c r="BU526"/>
      <c r="BV526" s="70">
        <v>24.792000000000002</v>
      </c>
      <c r="BW526" s="70">
        <v>0</v>
      </c>
      <c r="BX526" s="70">
        <v>0</v>
      </c>
      <c r="BY526" s="70">
        <v>3.5459999999999998</v>
      </c>
      <c r="BZ526" s="70">
        <v>30.847000000000001</v>
      </c>
      <c r="CA526" s="70">
        <v>0</v>
      </c>
      <c r="CB526" s="70">
        <v>0</v>
      </c>
      <c r="CC526" s="70">
        <v>0</v>
      </c>
      <c r="CD526" s="70">
        <v>0</v>
      </c>
    </row>
    <row r="527" spans="1:82">
      <c r="A527" s="70" t="s">
        <v>2320</v>
      </c>
      <c r="B527" s="70">
        <v>151</v>
      </c>
      <c r="C527" s="70">
        <v>15</v>
      </c>
      <c r="D527" s="70">
        <v>9</v>
      </c>
      <c r="E527" s="70">
        <v>2018</v>
      </c>
      <c r="F527" s="70" t="s">
        <v>183</v>
      </c>
      <c r="G527" s="70" t="s">
        <v>2305</v>
      </c>
      <c r="H527" s="70" t="s">
        <v>2306</v>
      </c>
      <c r="I527" s="148"/>
      <c r="J527" s="71">
        <v>19.713008982655577</v>
      </c>
      <c r="K527" s="71">
        <v>1.0352862500765099</v>
      </c>
      <c r="L527" s="71">
        <v>5.6095831241529037</v>
      </c>
      <c r="M527" s="71">
        <v>16.07546475882457</v>
      </c>
      <c r="N527" s="71">
        <v>17.83308204060647</v>
      </c>
      <c r="O527" s="71">
        <v>16.677096846202101</v>
      </c>
      <c r="P527" s="71">
        <v>21.786716597577598</v>
      </c>
      <c r="Q527" s="71">
        <v>0.88004287148406601</v>
      </c>
      <c r="R527" s="71">
        <v>0</v>
      </c>
      <c r="S527" s="71">
        <v>1.545902629179446</v>
      </c>
      <c r="T527" s="72"/>
      <c r="U527" s="71">
        <v>4036918</v>
      </c>
      <c r="V527" s="71">
        <v>513</v>
      </c>
      <c r="W527" s="71">
        <v>258</v>
      </c>
      <c r="X527" s="71">
        <v>4251</v>
      </c>
      <c r="Y527" s="71">
        <v>5628</v>
      </c>
      <c r="Z527" s="71">
        <v>10162</v>
      </c>
      <c r="AA527" s="71">
        <v>4558</v>
      </c>
      <c r="AB527" s="71">
        <v>13885</v>
      </c>
      <c r="AC527" s="71">
        <v>0</v>
      </c>
      <c r="AD527" s="71">
        <v>1.545902629179446</v>
      </c>
      <c r="AE527" s="72"/>
      <c r="AF527" s="71">
        <v>28446884.39379435</v>
      </c>
      <c r="AG527" s="71">
        <v>736353.72386858065</v>
      </c>
      <c r="AH527" s="71">
        <v>1260813.8237774931</v>
      </c>
      <c r="AI527" s="71">
        <v>25200670.46641504</v>
      </c>
      <c r="AJ527" s="71">
        <v>24170500.36823402</v>
      </c>
      <c r="AK527" s="71">
        <v>0</v>
      </c>
      <c r="AL527" s="71">
        <v>0</v>
      </c>
      <c r="AM527" s="71">
        <v>1911285.6722312451</v>
      </c>
      <c r="AN527" s="71">
        <v>0</v>
      </c>
      <c r="AO527" s="71">
        <v>0</v>
      </c>
      <c r="AP527" s="71">
        <v>81726508.448320732</v>
      </c>
      <c r="AQ527" s="72"/>
      <c r="AR527" s="71">
        <v>274</v>
      </c>
      <c r="AS527" s="71">
        <v>201</v>
      </c>
      <c r="AT527" s="71">
        <v>0</v>
      </c>
      <c r="AU527" s="71">
        <v>2</v>
      </c>
      <c r="AV527" s="71">
        <v>0</v>
      </c>
      <c r="AW527" s="71">
        <v>1</v>
      </c>
      <c r="AX527" s="71"/>
      <c r="AY527" s="72"/>
      <c r="AZ527" s="71">
        <v>1473.3</v>
      </c>
      <c r="BA527" s="71">
        <v>10353</v>
      </c>
      <c r="BB527" s="71">
        <v>0</v>
      </c>
      <c r="BC527" s="71">
        <v>207</v>
      </c>
      <c r="BD527" s="71">
        <v>0</v>
      </c>
      <c r="BE527" s="71">
        <v>13600</v>
      </c>
      <c r="BF527" s="71"/>
      <c r="BG527" s="72"/>
      <c r="BH527" s="71">
        <v>0</v>
      </c>
      <c r="BI527" s="71">
        <v>0</v>
      </c>
      <c r="BJ527" s="71">
        <v>21.626999999999999</v>
      </c>
      <c r="BK527" s="71">
        <v>33.691000000000003</v>
      </c>
      <c r="BL527" s="71">
        <v>0</v>
      </c>
      <c r="BM527" s="71">
        <v>0</v>
      </c>
      <c r="BN527" s="72"/>
      <c r="BO527" s="71">
        <v>0</v>
      </c>
      <c r="BP527" s="71">
        <v>0</v>
      </c>
      <c r="BQ527" s="71">
        <v>2</v>
      </c>
      <c r="BR527" s="71">
        <v>1</v>
      </c>
      <c r="BS527" s="71">
        <v>0</v>
      </c>
      <c r="BT527" s="71">
        <v>0</v>
      </c>
      <c r="BU527"/>
      <c r="BV527" s="70">
        <v>21.626999999999999</v>
      </c>
      <c r="BW527" s="70">
        <v>0</v>
      </c>
      <c r="BX527" s="70">
        <v>0</v>
      </c>
      <c r="BY527" s="70">
        <v>3.4740000000000002</v>
      </c>
      <c r="BZ527" s="70">
        <v>30.216999999999999</v>
      </c>
      <c r="CA527" s="70">
        <v>0</v>
      </c>
      <c r="CB527" s="70">
        <v>0</v>
      </c>
      <c r="CC527" s="70">
        <v>0</v>
      </c>
      <c r="CD527" s="70">
        <v>0</v>
      </c>
    </row>
    <row r="528" spans="1:82">
      <c r="A528" s="70" t="s">
        <v>2321</v>
      </c>
      <c r="B528" s="70">
        <v>152</v>
      </c>
      <c r="C528" s="70">
        <v>16</v>
      </c>
      <c r="D528" s="70">
        <v>9</v>
      </c>
      <c r="E528" s="70">
        <v>2019</v>
      </c>
      <c r="F528" s="70" t="s">
        <v>158</v>
      </c>
      <c r="G528" s="70" t="s">
        <v>2305</v>
      </c>
      <c r="H528" s="70" t="s">
        <v>2306</v>
      </c>
      <c r="I528" s="148"/>
      <c r="J528" s="71">
        <v>18.632004720031389</v>
      </c>
      <c r="K528" s="71">
        <v>0.94844767808949648</v>
      </c>
      <c r="L528" s="71">
        <v>5.6544550479190416</v>
      </c>
      <c r="M528" s="71">
        <v>15.195943474944306</v>
      </c>
      <c r="N528" s="71">
        <v>15.638730693546213</v>
      </c>
      <c r="O528" s="71">
        <v>16.030232816611779</v>
      </c>
      <c r="P528" s="71">
        <v>21.382741466156354</v>
      </c>
      <c r="Q528" s="71">
        <v>0.83654373613811694</v>
      </c>
      <c r="R528" s="71">
        <v>0</v>
      </c>
      <c r="S528" s="71">
        <v>0.91416632117175345</v>
      </c>
      <c r="T528" s="72"/>
      <c r="U528" s="71">
        <v>3983788</v>
      </c>
      <c r="V528" s="71">
        <v>513</v>
      </c>
      <c r="W528" s="71">
        <v>258</v>
      </c>
      <c r="X528" s="71">
        <v>4251</v>
      </c>
      <c r="Y528" s="71">
        <v>5638</v>
      </c>
      <c r="Z528" s="71">
        <v>10036</v>
      </c>
      <c r="AA528" s="71">
        <v>4440</v>
      </c>
      <c r="AB528" s="71">
        <v>13556</v>
      </c>
      <c r="AC528" s="71">
        <v>0</v>
      </c>
      <c r="AD528" s="71">
        <v>0.91416632117175345</v>
      </c>
      <c r="AE528" s="72"/>
      <c r="AF528" s="71">
        <v>27479694.5898996</v>
      </c>
      <c r="AG528" s="71">
        <v>711984.29287069803</v>
      </c>
      <c r="AH528" s="71">
        <v>1331662.497197483</v>
      </c>
      <c r="AI528" s="71">
        <v>24735779.170472421</v>
      </c>
      <c r="AJ528" s="71">
        <v>21897202.949667681</v>
      </c>
      <c r="AK528" s="71">
        <v>0</v>
      </c>
      <c r="AL528" s="71">
        <v>0</v>
      </c>
      <c r="AM528" s="71">
        <v>1846225.1504866369</v>
      </c>
      <c r="AN528" s="71">
        <v>0</v>
      </c>
      <c r="AO528" s="71">
        <v>0</v>
      </c>
      <c r="AP528" s="71">
        <v>78002548.650594518</v>
      </c>
      <c r="AQ528" s="72"/>
      <c r="AR528" s="71">
        <v>307</v>
      </c>
      <c r="AS528" s="71">
        <v>257</v>
      </c>
      <c r="AT528" s="71">
        <v>0</v>
      </c>
      <c r="AU528" s="71">
        <v>2</v>
      </c>
      <c r="AV528" s="71">
        <v>0</v>
      </c>
      <c r="AW528" s="71">
        <v>2</v>
      </c>
      <c r="AX528" s="71"/>
      <c r="AY528" s="72"/>
      <c r="AZ528" s="71">
        <v>1630.5</v>
      </c>
      <c r="BA528" s="71">
        <v>13780.7</v>
      </c>
      <c r="BB528" s="71">
        <v>0</v>
      </c>
      <c r="BC528" s="71">
        <v>207</v>
      </c>
      <c r="BD528" s="71">
        <v>0</v>
      </c>
      <c r="BE528" s="71">
        <v>13640</v>
      </c>
      <c r="BF528" s="71"/>
      <c r="BG528" s="72"/>
      <c r="BH528" s="71">
        <v>0</v>
      </c>
      <c r="BI528" s="71">
        <v>0</v>
      </c>
      <c r="BJ528" s="71">
        <v>23.364999999999998</v>
      </c>
      <c r="BK528" s="71">
        <v>34.948999999999998</v>
      </c>
      <c r="BL528" s="71">
        <v>0</v>
      </c>
      <c r="BM528" s="71">
        <v>0</v>
      </c>
      <c r="BN528" s="72"/>
      <c r="BO528" s="71">
        <v>0</v>
      </c>
      <c r="BP528" s="71">
        <v>0</v>
      </c>
      <c r="BQ528" s="71">
        <v>2</v>
      </c>
      <c r="BR528" s="71">
        <v>1</v>
      </c>
      <c r="BS528" s="71">
        <v>0</v>
      </c>
      <c r="BT528" s="71">
        <v>0</v>
      </c>
      <c r="BU528"/>
      <c r="BV528" s="70">
        <v>23.364999999999998</v>
      </c>
      <c r="BW528" s="70">
        <v>0</v>
      </c>
      <c r="BX528" s="70">
        <v>0</v>
      </c>
      <c r="BY528" s="70">
        <v>3.6040000000000001</v>
      </c>
      <c r="BZ528" s="70">
        <v>31.344999999999999</v>
      </c>
      <c r="CA528" s="70">
        <v>0</v>
      </c>
      <c r="CB528" s="70">
        <v>0</v>
      </c>
      <c r="CC528" s="70">
        <v>0</v>
      </c>
      <c r="CD528" s="70">
        <v>0</v>
      </c>
    </row>
    <row r="529" spans="1:82">
      <c r="A529" s="70" t="s">
        <v>2322</v>
      </c>
      <c r="B529" s="70">
        <v>153</v>
      </c>
      <c r="C529" s="70">
        <v>17</v>
      </c>
      <c r="D529" s="70">
        <v>9</v>
      </c>
      <c r="E529" s="70">
        <v>2020</v>
      </c>
      <c r="F529" s="70" t="s">
        <v>159</v>
      </c>
      <c r="G529" s="70" t="s">
        <v>2305</v>
      </c>
      <c r="H529" s="70" t="s">
        <v>2306</v>
      </c>
      <c r="I529" s="148"/>
      <c r="J529" s="71">
        <v>22.382949637037679</v>
      </c>
      <c r="K529" s="71">
        <v>1.0926913465339589</v>
      </c>
      <c r="L529" s="71">
        <v>5.2522782273187456</v>
      </c>
      <c r="M529" s="71">
        <v>12.948573763430449</v>
      </c>
      <c r="N529" s="71">
        <v>14.599865478858742</v>
      </c>
      <c r="O529" s="71">
        <v>13.911803828692245</v>
      </c>
      <c r="P529" s="71">
        <v>19.990593580630531</v>
      </c>
      <c r="Q529" s="71">
        <v>0.78193711371647501</v>
      </c>
      <c r="R529" s="71">
        <v>0</v>
      </c>
      <c r="S529" s="71">
        <v>1.038625080757112</v>
      </c>
      <c r="T529" s="72"/>
      <c r="U529" s="71">
        <v>4304273</v>
      </c>
      <c r="V529" s="71">
        <v>510</v>
      </c>
      <c r="W529" s="71">
        <v>294</v>
      </c>
      <c r="X529" s="71">
        <v>3791</v>
      </c>
      <c r="Y529" s="71">
        <v>5584</v>
      </c>
      <c r="Z529" s="71">
        <v>9941</v>
      </c>
      <c r="AA529" s="71">
        <v>4412</v>
      </c>
      <c r="AB529" s="71">
        <v>13262</v>
      </c>
      <c r="AC529" s="71">
        <v>0</v>
      </c>
      <c r="AD529" s="71">
        <v>1.038625080757112</v>
      </c>
      <c r="AE529" s="72"/>
      <c r="AF529" s="71">
        <v>33497178.683567472</v>
      </c>
      <c r="AG529" s="71">
        <v>771713.26375859056</v>
      </c>
      <c r="AH529" s="71">
        <v>1320487.0877866473</v>
      </c>
      <c r="AI529" s="71">
        <v>21450666.694039106</v>
      </c>
      <c r="AJ529" s="71">
        <v>22278192.917912971</v>
      </c>
      <c r="AK529" s="71"/>
      <c r="AL529" s="71"/>
      <c r="AM529" s="71">
        <v>1730838.3438931585</v>
      </c>
      <c r="AN529" s="71"/>
      <c r="AO529" s="71"/>
      <c r="AP529" s="71">
        <v>81049076.990957946</v>
      </c>
      <c r="AQ529" s="72"/>
      <c r="AR529" s="71">
        <v>334</v>
      </c>
      <c r="AS529" s="71">
        <v>328</v>
      </c>
      <c r="AT529" s="71">
        <v>0</v>
      </c>
      <c r="AU529" s="71">
        <v>2</v>
      </c>
      <c r="AV529" s="71">
        <v>0</v>
      </c>
      <c r="AW529" s="71">
        <v>4</v>
      </c>
      <c r="AX529" s="71"/>
      <c r="AY529" s="72"/>
      <c r="AZ529" s="71">
        <v>1787.9000000000019</v>
      </c>
      <c r="BA529" s="71">
        <v>17221.5</v>
      </c>
      <c r="BB529" s="71">
        <v>0</v>
      </c>
      <c r="BC529" s="71">
        <v>207</v>
      </c>
      <c r="BD529" s="71">
        <v>0</v>
      </c>
      <c r="BE529" s="71">
        <v>13720</v>
      </c>
      <c r="BF529" s="71"/>
      <c r="BG529" s="72"/>
      <c r="BH529" s="71">
        <v>0</v>
      </c>
      <c r="BI529" s="71">
        <v>0</v>
      </c>
      <c r="BJ529" s="71">
        <v>26.163</v>
      </c>
      <c r="BK529" s="71">
        <v>35.283000000000001</v>
      </c>
      <c r="BL529" s="71">
        <v>0</v>
      </c>
      <c r="BM529" s="71">
        <v>0</v>
      </c>
      <c r="BN529" s="72"/>
      <c r="BO529" s="71">
        <v>0</v>
      </c>
      <c r="BP529" s="71">
        <v>0</v>
      </c>
      <c r="BQ529" s="71">
        <v>2</v>
      </c>
      <c r="BR529" s="71">
        <v>1</v>
      </c>
      <c r="BS529" s="71">
        <v>0</v>
      </c>
      <c r="BT529" s="71">
        <v>0</v>
      </c>
      <c r="BU529"/>
      <c r="BV529" s="70">
        <v>26.163</v>
      </c>
      <c r="BW529" s="70">
        <v>0</v>
      </c>
      <c r="BX529" s="70">
        <v>0</v>
      </c>
      <c r="BY529" s="70">
        <v>3.6379999999999999</v>
      </c>
      <c r="BZ529" s="70">
        <v>31.645</v>
      </c>
      <c r="CA529" s="70">
        <v>0</v>
      </c>
      <c r="CB529" s="70">
        <v>0</v>
      </c>
      <c r="CC529" s="70">
        <v>0</v>
      </c>
      <c r="CD529" s="70">
        <v>0</v>
      </c>
    </row>
    <row r="530" spans="1:82">
      <c r="A530" s="70" t="s">
        <v>2323</v>
      </c>
      <c r="B530" s="70">
        <v>153</v>
      </c>
      <c r="C530" s="70">
        <v>18</v>
      </c>
      <c r="D530" s="70">
        <v>9</v>
      </c>
      <c r="E530" s="70">
        <v>2021</v>
      </c>
      <c r="F530" s="70" t="s">
        <v>160</v>
      </c>
      <c r="G530" s="70" t="s">
        <v>2305</v>
      </c>
      <c r="H530" s="70" t="s">
        <v>2306</v>
      </c>
      <c r="I530" s="148"/>
      <c r="J530" s="71">
        <v>22.733697800448635</v>
      </c>
      <c r="K530" s="71">
        <v>1.1993544657904815</v>
      </c>
      <c r="L530" s="71">
        <v>5.1441482950017745</v>
      </c>
      <c r="M530" s="71">
        <v>14.414403279464905</v>
      </c>
      <c r="N530" s="71">
        <v>15.838605396173346</v>
      </c>
      <c r="O530" s="71">
        <v>13.361662744711627</v>
      </c>
      <c r="P530" s="71">
        <v>20.198813242376684</v>
      </c>
      <c r="Q530" s="71">
        <v>0.75646336344118104</v>
      </c>
      <c r="R530" s="71">
        <v>0</v>
      </c>
      <c r="S530" s="71">
        <v>1.322040274850548</v>
      </c>
      <c r="T530" s="72"/>
      <c r="U530" s="71">
        <v>4643106</v>
      </c>
      <c r="V530" s="71">
        <v>510</v>
      </c>
      <c r="W530" s="71">
        <v>294</v>
      </c>
      <c r="X530" s="71">
        <v>3791</v>
      </c>
      <c r="Y530" s="71">
        <v>5543</v>
      </c>
      <c r="Z530" s="71">
        <v>9831</v>
      </c>
      <c r="AA530" s="71">
        <v>4347</v>
      </c>
      <c r="AB530" s="71">
        <v>12956</v>
      </c>
      <c r="AC530" s="71">
        <v>0</v>
      </c>
      <c r="AD530" s="71">
        <v>1.322040274850548</v>
      </c>
      <c r="AE530" s="72"/>
      <c r="AF530" s="71">
        <v>33449608.144605443</v>
      </c>
      <c r="AG530" s="71">
        <v>833986.54261628597</v>
      </c>
      <c r="AH530" s="71">
        <v>1234328.7968027231</v>
      </c>
      <c r="AI530" s="71">
        <v>23614064.252611555</v>
      </c>
      <c r="AJ530" s="71">
        <v>23397688.72714271</v>
      </c>
      <c r="AK530" s="71">
        <v>0</v>
      </c>
      <c r="AL530" s="71">
        <v>0</v>
      </c>
      <c r="AM530" s="71">
        <v>1700654.9304378945</v>
      </c>
      <c r="AN530" s="71">
        <v>0</v>
      </c>
      <c r="AO530" s="71">
        <v>0</v>
      </c>
      <c r="AP530" s="71">
        <v>84230331.394216612</v>
      </c>
      <c r="AQ530" s="72"/>
      <c r="AR530" s="71">
        <v>350</v>
      </c>
      <c r="AS530" s="71">
        <v>363</v>
      </c>
      <c r="AT530" s="71">
        <v>0</v>
      </c>
      <c r="AU530" s="71">
        <v>2</v>
      </c>
      <c r="AV530" s="71">
        <v>0</v>
      </c>
      <c r="AW530" s="71">
        <v>4</v>
      </c>
      <c r="AX530" s="71"/>
      <c r="AY530" s="72"/>
      <c r="AZ530" s="71">
        <v>1874.300000000002</v>
      </c>
      <c r="BA530" s="71">
        <v>19709.900000000001</v>
      </c>
      <c r="BB530" s="71">
        <v>0</v>
      </c>
      <c r="BC530" s="71">
        <v>207</v>
      </c>
      <c r="BD530" s="71">
        <v>0</v>
      </c>
      <c r="BE530" s="71">
        <v>13720</v>
      </c>
      <c r="BF530" s="71"/>
      <c r="BG530" s="72"/>
      <c r="BH530" s="71">
        <v>0</v>
      </c>
      <c r="BI530" s="71">
        <v>0</v>
      </c>
      <c r="BJ530" s="71">
        <v>28.076000000000001</v>
      </c>
      <c r="BK530" s="71">
        <v>33.481999999999999</v>
      </c>
      <c r="BL530" s="71">
        <v>0</v>
      </c>
      <c r="BM530" s="71">
        <v>0</v>
      </c>
      <c r="BN530" s="72"/>
      <c r="BO530" s="71">
        <v>0</v>
      </c>
      <c r="BP530" s="71">
        <v>0</v>
      </c>
      <c r="BQ530" s="71">
        <v>2</v>
      </c>
      <c r="BR530" s="71">
        <v>1</v>
      </c>
      <c r="BS530" s="71">
        <v>0</v>
      </c>
      <c r="BT530" s="71">
        <v>0</v>
      </c>
      <c r="BU530"/>
      <c r="BV530" s="70">
        <v>28.076000000000001</v>
      </c>
      <c r="BW530" s="70">
        <v>0</v>
      </c>
      <c r="BX530" s="70">
        <v>0</v>
      </c>
      <c r="BY530" s="70">
        <v>3.452</v>
      </c>
      <c r="BZ530" s="70">
        <v>30.03</v>
      </c>
      <c r="CA530" s="70">
        <v>0</v>
      </c>
      <c r="CB530" s="70">
        <v>0</v>
      </c>
      <c r="CC530" s="70">
        <v>0</v>
      </c>
      <c r="CD530" s="70">
        <v>0</v>
      </c>
    </row>
    <row r="531" spans="1:82">
      <c r="A531" s="70" t="s">
        <v>2324</v>
      </c>
      <c r="B531" s="70">
        <v>153</v>
      </c>
      <c r="C531" s="70">
        <v>19</v>
      </c>
      <c r="D531" s="70">
        <v>9</v>
      </c>
      <c r="E531" s="70">
        <v>2022</v>
      </c>
      <c r="F531" s="70" t="s">
        <v>161</v>
      </c>
      <c r="G531" s="70" t="s">
        <v>2305</v>
      </c>
      <c r="H531" s="70" t="s">
        <v>2306</v>
      </c>
      <c r="I531" s="148"/>
      <c r="J531" s="71">
        <v>18.135837182671718</v>
      </c>
      <c r="K531" s="71">
        <v>1.06049060327622</v>
      </c>
      <c r="L531" s="71">
        <v>4.9719613131585865</v>
      </c>
      <c r="M531" s="71">
        <v>13.858713634530726</v>
      </c>
      <c r="N531" s="71">
        <v>16.873059876464684</v>
      </c>
      <c r="O531" s="71">
        <v>13.925982780319618</v>
      </c>
      <c r="P531" s="71">
        <v>19.872633398270185</v>
      </c>
      <c r="Q531" s="71">
        <v>0.74535107598219386</v>
      </c>
      <c r="R531" s="71">
        <v>0</v>
      </c>
      <c r="S531" s="71">
        <v>1.1836556889159091</v>
      </c>
      <c r="T531" s="72"/>
      <c r="U531" s="71">
        <v>4348755</v>
      </c>
      <c r="V531" s="71">
        <v>510</v>
      </c>
      <c r="W531" s="71">
        <v>294</v>
      </c>
      <c r="X531" s="71">
        <v>3791</v>
      </c>
      <c r="Y531" s="71">
        <v>5489</v>
      </c>
      <c r="Z531" s="71">
        <v>9735</v>
      </c>
      <c r="AA531" s="71">
        <v>4342</v>
      </c>
      <c r="AB531" s="71">
        <v>12661</v>
      </c>
      <c r="AC531" s="71">
        <v>0</v>
      </c>
      <c r="AD531" s="71">
        <v>1.1836556889159091</v>
      </c>
      <c r="AE531" s="72"/>
      <c r="AF531" s="71">
        <v>26271087.310462695</v>
      </c>
      <c r="AG531" s="71">
        <v>793902.65966439329</v>
      </c>
      <c r="AH531" s="71">
        <v>1396469.3931672054</v>
      </c>
      <c r="AI531" s="71">
        <v>22164932.528252244</v>
      </c>
      <c r="AJ531" s="71">
        <v>26697583.963578358</v>
      </c>
      <c r="AK531" s="71">
        <v>0</v>
      </c>
      <c r="AL531" s="71">
        <v>0</v>
      </c>
      <c r="AM531" s="71">
        <v>1634880.67448849</v>
      </c>
      <c r="AN531" s="71">
        <v>0</v>
      </c>
      <c r="AO531" s="71">
        <v>0</v>
      </c>
      <c r="AP531" s="71">
        <v>78958856.529613376</v>
      </c>
      <c r="AQ531" s="72"/>
      <c r="AR531" s="71">
        <v>377</v>
      </c>
      <c r="AS531" s="71">
        <v>374</v>
      </c>
      <c r="AT531" s="71">
        <v>0</v>
      </c>
      <c r="AU531" s="71">
        <v>2</v>
      </c>
      <c r="AV531" s="71">
        <v>0</v>
      </c>
      <c r="AW531" s="71">
        <v>4</v>
      </c>
      <c r="AX531" s="71"/>
      <c r="AY531" s="72"/>
      <c r="AZ531" s="71">
        <v>2035.5000000000023</v>
      </c>
      <c r="BA531" s="71">
        <v>52180.89999999998</v>
      </c>
      <c r="BB531" s="71">
        <v>0</v>
      </c>
      <c r="BC531" s="71">
        <v>207</v>
      </c>
      <c r="BD531" s="71">
        <v>0</v>
      </c>
      <c r="BE531" s="71">
        <v>13720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2325</v>
      </c>
      <c r="B532" s="70">
        <v>153</v>
      </c>
      <c r="C532" s="70">
        <v>20</v>
      </c>
      <c r="D532" s="70">
        <v>9</v>
      </c>
      <c r="E532" s="70">
        <v>2023</v>
      </c>
      <c r="F532" s="70" t="s">
        <v>1539</v>
      </c>
      <c r="G532" s="70" t="s">
        <v>2305</v>
      </c>
      <c r="H532" s="70" t="s">
        <v>2306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415</v>
      </c>
      <c r="AS532" s="71">
        <v>387</v>
      </c>
      <c r="AT532" s="71">
        <v>0</v>
      </c>
      <c r="AU532" s="71">
        <v>2</v>
      </c>
      <c r="AV532" s="71">
        <v>0</v>
      </c>
      <c r="AW532" s="71">
        <v>4</v>
      </c>
      <c r="AX532" s="71"/>
      <c r="AY532" s="72"/>
      <c r="AZ532" s="71">
        <v>2267.3000000000034</v>
      </c>
      <c r="BA532" s="71">
        <v>54762.999999999978</v>
      </c>
      <c r="BB532" s="71">
        <v>0</v>
      </c>
      <c r="BC532" s="71">
        <v>207</v>
      </c>
      <c r="BD532" s="71">
        <v>0</v>
      </c>
      <c r="BE532" s="71">
        <v>13720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2326</v>
      </c>
      <c r="B533" s="70">
        <v>153</v>
      </c>
      <c r="C533" s="70">
        <v>21</v>
      </c>
      <c r="D533" s="70">
        <v>9</v>
      </c>
      <c r="E533" s="70">
        <v>2024</v>
      </c>
      <c r="F533" s="70" t="s">
        <v>1554</v>
      </c>
      <c r="G533" s="70" t="s">
        <v>2305</v>
      </c>
      <c r="H533" s="70" t="s">
        <v>2306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2327</v>
      </c>
      <c r="B534" s="70">
        <v>307</v>
      </c>
      <c r="C534" s="70">
        <v>1</v>
      </c>
      <c r="D534" s="70">
        <v>19</v>
      </c>
      <c r="E534" s="70">
        <v>1990</v>
      </c>
      <c r="F534" s="70" t="s">
        <v>787</v>
      </c>
      <c r="G534" s="70" t="s">
        <v>2328</v>
      </c>
      <c r="H534" s="70" t="s">
        <v>2329</v>
      </c>
      <c r="I534" s="148"/>
      <c r="J534" s="71">
        <v>28.9783475524587</v>
      </c>
      <c r="K534" s="71">
        <v>1.144987120670413</v>
      </c>
      <c r="L534" s="71">
        <v>1.1373840718991679</v>
      </c>
      <c r="M534" s="71">
        <v>9.4988325170428123</v>
      </c>
      <c r="N534" s="71">
        <v>7.0679412965500861</v>
      </c>
      <c r="O534" s="71">
        <v>8.8302862652839185</v>
      </c>
      <c r="P534" s="71">
        <v>11.807533007100799</v>
      </c>
      <c r="Q534" s="71">
        <v>0.68579594868110505</v>
      </c>
      <c r="R534" s="71">
        <v>0</v>
      </c>
      <c r="S534" s="71">
        <v>0.73199779800083842</v>
      </c>
      <c r="T534" s="72"/>
      <c r="U534" s="71">
        <v>700932</v>
      </c>
      <c r="V534" s="71">
        <v>389</v>
      </c>
      <c r="W534" s="71">
        <v>11</v>
      </c>
      <c r="X534" s="71">
        <v>3200</v>
      </c>
      <c r="Y534" s="71">
        <v>3181</v>
      </c>
      <c r="Z534" s="71">
        <v>3632</v>
      </c>
      <c r="AA534" s="71">
        <v>2867</v>
      </c>
      <c r="AB534" s="71">
        <v>11135</v>
      </c>
      <c r="AC534" s="71">
        <v>0</v>
      </c>
      <c r="AD534" s="71">
        <v>0.73199779800083842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2330</v>
      </c>
      <c r="B535" s="70">
        <v>308</v>
      </c>
      <c r="C535" s="70">
        <v>2</v>
      </c>
      <c r="D535" s="70">
        <v>19</v>
      </c>
      <c r="E535" s="70">
        <v>2005</v>
      </c>
      <c r="F535" s="70" t="s">
        <v>789</v>
      </c>
      <c r="G535" s="70" t="s">
        <v>2328</v>
      </c>
      <c r="H535" s="70" t="s">
        <v>2329</v>
      </c>
      <c r="I535" s="148"/>
      <c r="J535" s="71">
        <v>25.492969562551341</v>
      </c>
      <c r="K535" s="71">
        <v>0.70030631674920696</v>
      </c>
      <c r="L535" s="71">
        <v>0.18759936529907081</v>
      </c>
      <c r="M535" s="71">
        <v>12.8644448700304</v>
      </c>
      <c r="N535" s="71">
        <v>11.633979676130149</v>
      </c>
      <c r="O535" s="71">
        <v>13.35389349582664</v>
      </c>
      <c r="P535" s="71">
        <v>12.42079886484453</v>
      </c>
      <c r="Q535" s="71">
        <v>0.71751746601806798</v>
      </c>
      <c r="R535" s="71">
        <v>0</v>
      </c>
      <c r="S535" s="71">
        <v>1.162890109224924</v>
      </c>
      <c r="T535" s="72"/>
      <c r="U535" s="71">
        <v>647135</v>
      </c>
      <c r="V535" s="71">
        <v>296</v>
      </c>
      <c r="W535" s="71">
        <v>2</v>
      </c>
      <c r="X535" s="71">
        <v>2408</v>
      </c>
      <c r="Y535" s="71">
        <v>4431</v>
      </c>
      <c r="Z535" s="71">
        <v>6356</v>
      </c>
      <c r="AA535" s="71">
        <v>2470</v>
      </c>
      <c r="AB535" s="71">
        <v>12179</v>
      </c>
      <c r="AC535" s="71">
        <v>0</v>
      </c>
      <c r="AD535" s="71">
        <v>1.162890109224924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2331</v>
      </c>
      <c r="B536" s="70">
        <v>309</v>
      </c>
      <c r="C536" s="70">
        <v>3</v>
      </c>
      <c r="D536" s="70">
        <v>19</v>
      </c>
      <c r="E536" s="70">
        <v>2006</v>
      </c>
      <c r="F536" s="70" t="s">
        <v>790</v>
      </c>
      <c r="G536" s="70" t="s">
        <v>2328</v>
      </c>
      <c r="H536" s="70" t="s">
        <v>2329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2332</v>
      </c>
      <c r="B537" s="70">
        <v>310</v>
      </c>
      <c r="C537" s="70">
        <v>4</v>
      </c>
      <c r="D537" s="70">
        <v>19</v>
      </c>
      <c r="E537" s="70">
        <v>2007</v>
      </c>
      <c r="F537" s="70" t="s">
        <v>791</v>
      </c>
      <c r="G537" s="70" t="s">
        <v>2328</v>
      </c>
      <c r="H537" s="70" t="s">
        <v>2329</v>
      </c>
      <c r="I537" s="148"/>
      <c r="J537" s="71">
        <v>37.221539174635097</v>
      </c>
      <c r="K537" s="71">
        <v>0.75200500740995901</v>
      </c>
      <c r="L537" s="71">
        <v>0.24446702483429991</v>
      </c>
      <c r="M537" s="71">
        <v>13.483161882484</v>
      </c>
      <c r="N537" s="71">
        <v>14.439282826564749</v>
      </c>
      <c r="O537" s="71">
        <v>13.377357824523161</v>
      </c>
      <c r="P537" s="71">
        <v>12.561993469553951</v>
      </c>
      <c r="Q537" s="71">
        <v>0.76398493006832802</v>
      </c>
      <c r="R537" s="71">
        <v>0</v>
      </c>
      <c r="S537" s="71">
        <v>1.4596475340512951</v>
      </c>
      <c r="T537" s="72"/>
      <c r="U537" s="71">
        <v>1061619</v>
      </c>
      <c r="V537" s="71">
        <v>310</v>
      </c>
      <c r="W537" s="71">
        <v>3</v>
      </c>
      <c r="X537" s="71">
        <v>3022</v>
      </c>
      <c r="Y537" s="71">
        <v>4609</v>
      </c>
      <c r="Z537" s="71">
        <v>6619</v>
      </c>
      <c r="AA537" s="71">
        <v>2460</v>
      </c>
      <c r="AB537" s="71">
        <v>12282</v>
      </c>
      <c r="AC537" s="71">
        <v>0</v>
      </c>
      <c r="AD537" s="71">
        <v>1.4596475340512951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2333</v>
      </c>
      <c r="B538" s="70">
        <v>311</v>
      </c>
      <c r="C538" s="70">
        <v>5</v>
      </c>
      <c r="D538" s="70">
        <v>19</v>
      </c>
      <c r="E538" s="70">
        <v>2008</v>
      </c>
      <c r="F538" s="70" t="s">
        <v>792</v>
      </c>
      <c r="G538" s="70" t="s">
        <v>2328</v>
      </c>
      <c r="H538" s="70" t="s">
        <v>2329</v>
      </c>
      <c r="I538" s="148"/>
      <c r="J538" s="71">
        <v>28.695799028785331</v>
      </c>
      <c r="K538" s="71">
        <v>0.59177927264157526</v>
      </c>
      <c r="L538" s="71">
        <v>0.21451454612663279</v>
      </c>
      <c r="M538" s="71">
        <v>15.220957967287539</v>
      </c>
      <c r="N538" s="71">
        <v>13.98667612610857</v>
      </c>
      <c r="O538" s="71">
        <v>13.0897211592987</v>
      </c>
      <c r="P538" s="71">
        <v>12.41505949185732</v>
      </c>
      <c r="Q538" s="71">
        <v>0.75768085473726998</v>
      </c>
      <c r="R538" s="71">
        <v>0</v>
      </c>
      <c r="S538" s="71">
        <v>1.2945565326182971</v>
      </c>
      <c r="T538" s="72"/>
      <c r="U538" s="71">
        <v>945491</v>
      </c>
      <c r="V538" s="71">
        <v>310</v>
      </c>
      <c r="W538" s="71">
        <v>3</v>
      </c>
      <c r="X538" s="71">
        <v>3022</v>
      </c>
      <c r="Y538" s="71">
        <v>4710</v>
      </c>
      <c r="Z538" s="71">
        <v>6704</v>
      </c>
      <c r="AA538" s="71">
        <v>2434</v>
      </c>
      <c r="AB538" s="71">
        <v>12381</v>
      </c>
      <c r="AC538" s="71">
        <v>0</v>
      </c>
      <c r="AD538" s="71">
        <v>1.2945565326182971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2334</v>
      </c>
      <c r="B539" s="70">
        <v>312</v>
      </c>
      <c r="C539" s="70">
        <v>6</v>
      </c>
      <c r="D539" s="70">
        <v>19</v>
      </c>
      <c r="E539" s="70">
        <v>2009</v>
      </c>
      <c r="F539" s="70" t="s">
        <v>176</v>
      </c>
      <c r="G539" s="1064" t="s">
        <v>2328</v>
      </c>
      <c r="H539" s="70" t="s">
        <v>2329</v>
      </c>
      <c r="I539" s="148"/>
      <c r="J539" s="71">
        <v>16.494699999591639</v>
      </c>
      <c r="K539" s="71">
        <v>0.44406515723301709</v>
      </c>
      <c r="L539" s="71">
        <v>1.053492199557998</v>
      </c>
      <c r="M539" s="71">
        <v>14.487961635094649</v>
      </c>
      <c r="N539" s="71">
        <v>13.117345866989879</v>
      </c>
      <c r="O539" s="71">
        <v>13.57995711559542</v>
      </c>
      <c r="P539" s="71">
        <v>12.02863410255549</v>
      </c>
      <c r="Q539" s="71">
        <v>0.728250600590578</v>
      </c>
      <c r="R539" s="71">
        <v>0</v>
      </c>
      <c r="S539" s="71">
        <v>0.96402136622503354</v>
      </c>
      <c r="T539" s="72"/>
      <c r="U539" s="71">
        <v>469630</v>
      </c>
      <c r="V539" s="71">
        <v>299</v>
      </c>
      <c r="W539" s="71">
        <v>19</v>
      </c>
      <c r="X539" s="71">
        <v>3274</v>
      </c>
      <c r="Y539" s="71">
        <v>4794</v>
      </c>
      <c r="Z539" s="71">
        <v>6865</v>
      </c>
      <c r="AA539" s="71">
        <v>2421</v>
      </c>
      <c r="AB539" s="71">
        <v>12492</v>
      </c>
      <c r="AC539" s="71">
        <v>0</v>
      </c>
      <c r="AD539" s="71">
        <v>0.96402136622503354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5.08</v>
      </c>
      <c r="BK539" s="71">
        <v>0</v>
      </c>
      <c r="BL539" s="71">
        <v>0</v>
      </c>
      <c r="BM539" s="71">
        <v>0</v>
      </c>
      <c r="BN539" s="72"/>
      <c r="BO539" s="71">
        <v>0</v>
      </c>
      <c r="BP539" s="71">
        <v>0</v>
      </c>
      <c r="BQ539" s="71">
        <v>1</v>
      </c>
      <c r="BR539" s="71">
        <v>0</v>
      </c>
      <c r="BS539" s="71">
        <v>0</v>
      </c>
      <c r="BT539" s="71">
        <v>0</v>
      </c>
      <c r="BU539"/>
      <c r="BV539" s="70">
        <v>5.08</v>
      </c>
      <c r="BW539" s="70">
        <v>0</v>
      </c>
      <c r="BX539" s="70">
        <v>0</v>
      </c>
      <c r="BY539" s="70">
        <v>0</v>
      </c>
      <c r="BZ539" s="70">
        <v>0</v>
      </c>
      <c r="CA539" s="70">
        <v>0</v>
      </c>
      <c r="CB539" s="70">
        <v>0</v>
      </c>
      <c r="CC539" s="70">
        <v>0</v>
      </c>
      <c r="CD539" s="70">
        <v>0</v>
      </c>
    </row>
    <row r="540" spans="1:82">
      <c r="A540" s="70" t="s">
        <v>2335</v>
      </c>
      <c r="B540" s="70">
        <v>313</v>
      </c>
      <c r="C540" s="70">
        <v>7</v>
      </c>
      <c r="D540" s="70">
        <v>19</v>
      </c>
      <c r="E540" s="70">
        <v>2010</v>
      </c>
      <c r="F540" s="70" t="s">
        <v>177</v>
      </c>
      <c r="G540" s="1064" t="s">
        <v>2328</v>
      </c>
      <c r="H540" s="70" t="s">
        <v>2329</v>
      </c>
      <c r="I540" s="148"/>
      <c r="J540" s="71">
        <v>19.36195975986487</v>
      </c>
      <c r="K540" s="71">
        <v>0.47325143917697349</v>
      </c>
      <c r="L540" s="71">
        <v>0.99740076200791938</v>
      </c>
      <c r="M540" s="71">
        <v>14.4619298471356</v>
      </c>
      <c r="N540" s="71">
        <v>13.62327671160592</v>
      </c>
      <c r="O540" s="71">
        <v>13.65103725972531</v>
      </c>
      <c r="P540" s="71">
        <v>12.32653627849996</v>
      </c>
      <c r="Q540" s="71">
        <v>0.76352902582303706</v>
      </c>
      <c r="R540" s="71">
        <v>0</v>
      </c>
      <c r="S540" s="71">
        <v>1.432982744690505</v>
      </c>
      <c r="T540" s="72"/>
      <c r="U540" s="71">
        <v>500249</v>
      </c>
      <c r="V540" s="71">
        <v>299</v>
      </c>
      <c r="W540" s="71">
        <v>19</v>
      </c>
      <c r="X540" s="71">
        <v>3274</v>
      </c>
      <c r="Y540" s="71">
        <v>4874</v>
      </c>
      <c r="Z540" s="71">
        <v>6933</v>
      </c>
      <c r="AA540" s="71">
        <v>2419</v>
      </c>
      <c r="AB540" s="71">
        <v>12550</v>
      </c>
      <c r="AC540" s="71">
        <v>0</v>
      </c>
      <c r="AD540" s="71">
        <v>1.432982744690505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4.5599999999999996</v>
      </c>
      <c r="BK540" s="71">
        <v>0</v>
      </c>
      <c r="BL540" s="71">
        <v>0</v>
      </c>
      <c r="BM540" s="71">
        <v>0</v>
      </c>
      <c r="BN540" s="72"/>
      <c r="BO540" s="71">
        <v>0</v>
      </c>
      <c r="BP540" s="71">
        <v>0</v>
      </c>
      <c r="BQ540" s="71">
        <v>1</v>
      </c>
      <c r="BR540" s="71">
        <v>0</v>
      </c>
      <c r="BS540" s="71">
        <v>0</v>
      </c>
      <c r="BT540" s="71">
        <v>0</v>
      </c>
      <c r="BU540"/>
      <c r="BV540" s="70">
        <v>4.5599999999999996</v>
      </c>
      <c r="BW540" s="70">
        <v>0</v>
      </c>
      <c r="BX540" s="70">
        <v>0</v>
      </c>
      <c r="BY540" s="70">
        <v>0</v>
      </c>
      <c r="BZ540" s="70">
        <v>0</v>
      </c>
      <c r="CA540" s="70">
        <v>0</v>
      </c>
      <c r="CB540" s="70">
        <v>0</v>
      </c>
      <c r="CC540" s="70">
        <v>0</v>
      </c>
      <c r="CD540" s="70">
        <v>0</v>
      </c>
    </row>
    <row r="541" spans="1:82">
      <c r="A541" s="70" t="s">
        <v>2336</v>
      </c>
      <c r="B541" s="70">
        <v>314</v>
      </c>
      <c r="C541" s="70">
        <v>8</v>
      </c>
      <c r="D541" s="70">
        <v>19</v>
      </c>
      <c r="E541" s="70">
        <v>2011</v>
      </c>
      <c r="F541" s="70" t="s">
        <v>178</v>
      </c>
      <c r="G541" s="70" t="s">
        <v>2328</v>
      </c>
      <c r="H541" s="70" t="s">
        <v>2329</v>
      </c>
      <c r="I541" s="148"/>
      <c r="J541" s="71">
        <v>26.562797404610649</v>
      </c>
      <c r="K541" s="71">
        <v>0.7470729869507069</v>
      </c>
      <c r="L541" s="71">
        <v>0.97240773063556929</v>
      </c>
      <c r="M541" s="71">
        <v>16.75486445223477</v>
      </c>
      <c r="N541" s="71">
        <v>14.35331877712717</v>
      </c>
      <c r="O541" s="71">
        <v>13.613228148235109</v>
      </c>
      <c r="P541" s="71">
        <v>11.836710909758107</v>
      </c>
      <c r="Q541" s="71">
        <v>0.87433576383161704</v>
      </c>
      <c r="R541" s="71">
        <v>0</v>
      </c>
      <c r="S541" s="71">
        <v>1.7723151641597621</v>
      </c>
      <c r="T541" s="72"/>
      <c r="U541" s="71">
        <v>718508</v>
      </c>
      <c r="V541" s="71">
        <v>299</v>
      </c>
      <c r="W541" s="71">
        <v>19</v>
      </c>
      <c r="X541" s="71">
        <v>3274</v>
      </c>
      <c r="Y541" s="71">
        <v>4887</v>
      </c>
      <c r="Z541" s="71">
        <v>7064</v>
      </c>
      <c r="AA541" s="71">
        <v>2392</v>
      </c>
      <c r="AB541" s="71">
        <v>12459</v>
      </c>
      <c r="AC541" s="71">
        <v>0</v>
      </c>
      <c r="AD541" s="71">
        <v>1.7723151641597621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3.9529999999999998</v>
      </c>
      <c r="BK541" s="71">
        <v>0</v>
      </c>
      <c r="BL541" s="71">
        <v>0</v>
      </c>
      <c r="BM541" s="71">
        <v>0</v>
      </c>
      <c r="BN541" s="72"/>
      <c r="BO541" s="71">
        <v>0</v>
      </c>
      <c r="BP541" s="71">
        <v>0</v>
      </c>
      <c r="BQ541" s="71">
        <v>1</v>
      </c>
      <c r="BR541" s="71">
        <v>0</v>
      </c>
      <c r="BS541" s="71">
        <v>0</v>
      </c>
      <c r="BT541" s="71">
        <v>0</v>
      </c>
      <c r="BU541"/>
      <c r="BV541" s="70">
        <v>3.9529999999999998</v>
      </c>
      <c r="BW541" s="70">
        <v>0</v>
      </c>
      <c r="BX541" s="70">
        <v>0</v>
      </c>
      <c r="BY541" s="70">
        <v>0</v>
      </c>
      <c r="BZ541" s="70">
        <v>0</v>
      </c>
      <c r="CA541" s="70">
        <v>0</v>
      </c>
      <c r="CB541" s="70">
        <v>0</v>
      </c>
      <c r="CC541" s="70">
        <v>0</v>
      </c>
      <c r="CD541" s="70">
        <v>0</v>
      </c>
    </row>
    <row r="542" spans="1:82">
      <c r="A542" s="70" t="s">
        <v>2337</v>
      </c>
      <c r="B542" s="70">
        <v>315</v>
      </c>
      <c r="C542" s="70">
        <v>9</v>
      </c>
      <c r="D542" s="70">
        <v>19</v>
      </c>
      <c r="E542" s="70">
        <v>2012</v>
      </c>
      <c r="F542" s="70" t="s">
        <v>179</v>
      </c>
      <c r="G542" s="70" t="s">
        <v>2328</v>
      </c>
      <c r="H542" s="70" t="s">
        <v>2329</v>
      </c>
      <c r="I542" s="148"/>
      <c r="J542" s="71">
        <v>14.81603917803039</v>
      </c>
      <c r="K542" s="71">
        <v>0.74122646945226156</v>
      </c>
      <c r="L542" s="71">
        <v>0.97628835944229053</v>
      </c>
      <c r="M542" s="71">
        <v>18.723608090755491</v>
      </c>
      <c r="N542" s="71">
        <v>15.94373131984598</v>
      </c>
      <c r="O542" s="71">
        <v>13.611261511638682</v>
      </c>
      <c r="P542" s="71">
        <v>11.724897894957513</v>
      </c>
      <c r="Q542" s="71">
        <v>0.94949071389552697</v>
      </c>
      <c r="R542" s="71">
        <v>0</v>
      </c>
      <c r="S542" s="71">
        <v>1.549812347784149</v>
      </c>
      <c r="T542" s="72"/>
      <c r="U542" s="71">
        <v>402693</v>
      </c>
      <c r="V542" s="71">
        <v>299</v>
      </c>
      <c r="W542" s="71">
        <v>19</v>
      </c>
      <c r="X542" s="71">
        <v>3274</v>
      </c>
      <c r="Y542" s="71">
        <v>4938</v>
      </c>
      <c r="Z542" s="71">
        <v>7119</v>
      </c>
      <c r="AA542" s="71">
        <v>2356</v>
      </c>
      <c r="AB542" s="71">
        <v>12453</v>
      </c>
      <c r="AC542" s="71">
        <v>0</v>
      </c>
      <c r="AD542" s="71">
        <v>1.549812347784149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4.1859999999999999</v>
      </c>
      <c r="BK542" s="71">
        <v>0</v>
      </c>
      <c r="BL542" s="71">
        <v>0</v>
      </c>
      <c r="BM542" s="71">
        <v>0</v>
      </c>
      <c r="BN542" s="72"/>
      <c r="BO542" s="71">
        <v>0</v>
      </c>
      <c r="BP542" s="71">
        <v>0</v>
      </c>
      <c r="BQ542" s="71">
        <v>1</v>
      </c>
      <c r="BR542" s="71">
        <v>0</v>
      </c>
      <c r="BS542" s="71">
        <v>0</v>
      </c>
      <c r="BT542" s="71">
        <v>0</v>
      </c>
      <c r="BU542"/>
      <c r="BV542" s="70">
        <v>4.1859999999999999</v>
      </c>
      <c r="BW542" s="70">
        <v>0</v>
      </c>
      <c r="BX542" s="70">
        <v>0</v>
      </c>
      <c r="BY542" s="70">
        <v>0</v>
      </c>
      <c r="BZ542" s="70">
        <v>0</v>
      </c>
      <c r="CA542" s="70">
        <v>0</v>
      </c>
      <c r="CB542" s="70">
        <v>0</v>
      </c>
      <c r="CC542" s="70">
        <v>0</v>
      </c>
      <c r="CD542" s="70">
        <v>0</v>
      </c>
    </row>
    <row r="543" spans="1:82">
      <c r="A543" s="70" t="s">
        <v>2338</v>
      </c>
      <c r="B543" s="70">
        <v>316</v>
      </c>
      <c r="C543" s="70">
        <v>10</v>
      </c>
      <c r="D543" s="70">
        <v>19</v>
      </c>
      <c r="E543" s="70">
        <v>2013</v>
      </c>
      <c r="F543" s="70" t="s">
        <v>180</v>
      </c>
      <c r="G543" s="70" t="s">
        <v>2328</v>
      </c>
      <c r="H543" s="70" t="s">
        <v>2329</v>
      </c>
      <c r="I543" s="148"/>
      <c r="J543" s="71">
        <v>19.558821031861431</v>
      </c>
      <c r="K543" s="71">
        <v>0.66064557419759851</v>
      </c>
      <c r="L543" s="71">
        <v>0.97653627438429491</v>
      </c>
      <c r="M543" s="71">
        <v>18.56420625654329</v>
      </c>
      <c r="N543" s="71">
        <v>16.807555515184529</v>
      </c>
      <c r="O543" s="71">
        <v>13.258298250961055</v>
      </c>
      <c r="P543" s="71">
        <v>11.759086667414778</v>
      </c>
      <c r="Q543" s="71">
        <v>0.96415139629829005</v>
      </c>
      <c r="R543" s="71">
        <v>0</v>
      </c>
      <c r="S543" s="71">
        <v>1.6756291494545641</v>
      </c>
      <c r="T543" s="72"/>
      <c r="U543" s="71">
        <v>517837</v>
      </c>
      <c r="V543" s="71">
        <v>299</v>
      </c>
      <c r="W543" s="71">
        <v>19</v>
      </c>
      <c r="X543" s="71">
        <v>3274</v>
      </c>
      <c r="Y543" s="71">
        <v>4953</v>
      </c>
      <c r="Z543" s="71">
        <v>7244</v>
      </c>
      <c r="AA543" s="71">
        <v>2354</v>
      </c>
      <c r="AB543" s="71">
        <v>12464</v>
      </c>
      <c r="AC543" s="71">
        <v>0</v>
      </c>
      <c r="AD543" s="71">
        <v>1.6756291494545641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4.6390000000000002</v>
      </c>
      <c r="BK543" s="71">
        <v>0</v>
      </c>
      <c r="BL543" s="71">
        <v>0</v>
      </c>
      <c r="BM543" s="71">
        <v>0</v>
      </c>
      <c r="BN543" s="72"/>
      <c r="BO543" s="71">
        <v>0</v>
      </c>
      <c r="BP543" s="71">
        <v>0</v>
      </c>
      <c r="BQ543" s="71">
        <v>1</v>
      </c>
      <c r="BR543" s="71">
        <v>0</v>
      </c>
      <c r="BS543" s="71">
        <v>0</v>
      </c>
      <c r="BT543" s="71">
        <v>0</v>
      </c>
      <c r="BU543"/>
      <c r="BV543" s="70">
        <v>4.6390000000000002</v>
      </c>
      <c r="BW543" s="70">
        <v>0</v>
      </c>
      <c r="BX543" s="70">
        <v>0</v>
      </c>
      <c r="BY543" s="70">
        <v>0</v>
      </c>
      <c r="BZ543" s="70">
        <v>0</v>
      </c>
      <c r="CA543" s="70">
        <v>0</v>
      </c>
      <c r="CB543" s="70">
        <v>0</v>
      </c>
      <c r="CC543" s="70">
        <v>0</v>
      </c>
      <c r="CD543" s="70">
        <v>0</v>
      </c>
    </row>
    <row r="544" spans="1:82">
      <c r="A544" s="70" t="s">
        <v>2339</v>
      </c>
      <c r="B544" s="70">
        <v>317</v>
      </c>
      <c r="C544" s="70">
        <v>11</v>
      </c>
      <c r="D544" s="70">
        <v>19</v>
      </c>
      <c r="E544" s="70">
        <v>2014</v>
      </c>
      <c r="F544" s="70" t="s">
        <v>181</v>
      </c>
      <c r="G544" s="70" t="s">
        <v>2328</v>
      </c>
      <c r="H544" s="70" t="s">
        <v>2329</v>
      </c>
      <c r="I544" s="148"/>
      <c r="J544" s="71">
        <v>23.019906680963491</v>
      </c>
      <c r="K544" s="71">
        <v>0.65750469506435094</v>
      </c>
      <c r="L544" s="71">
        <v>1.6045847536744069</v>
      </c>
      <c r="M544" s="71">
        <v>15.242316365508859</v>
      </c>
      <c r="N544" s="71">
        <v>14.05345366446584</v>
      </c>
      <c r="O544" s="71">
        <v>12.614382367276997</v>
      </c>
      <c r="P544" s="71">
        <v>11.910592527012748</v>
      </c>
      <c r="Q544" s="71">
        <v>0.92319040137785402</v>
      </c>
      <c r="R544" s="71">
        <v>0</v>
      </c>
      <c r="S544" s="71">
        <v>1.572922150367021</v>
      </c>
      <c r="T544" s="72"/>
      <c r="U544" s="71">
        <v>670935</v>
      </c>
      <c r="V544" s="71">
        <v>275</v>
      </c>
      <c r="W544" s="71">
        <v>28</v>
      </c>
      <c r="X544" s="71">
        <v>2923</v>
      </c>
      <c r="Y544" s="71">
        <v>5034</v>
      </c>
      <c r="Z544" s="71">
        <v>7259</v>
      </c>
      <c r="AA544" s="71">
        <v>2372</v>
      </c>
      <c r="AB544" s="71">
        <v>12439</v>
      </c>
      <c r="AC544" s="71">
        <v>0</v>
      </c>
      <c r="AD544" s="71">
        <v>1.572922150367021</v>
      </c>
      <c r="AE544" s="72"/>
      <c r="AF544" s="71"/>
      <c r="AG544" s="71"/>
      <c r="AH544" s="71"/>
      <c r="AI544" s="71"/>
      <c r="AJ544" s="71"/>
      <c r="AK544" s="71"/>
      <c r="AL544" s="71"/>
      <c r="AM544" s="71"/>
      <c r="AN544" s="71"/>
      <c r="AO544" s="71"/>
      <c r="AP544" s="71"/>
      <c r="AQ544" s="72"/>
      <c r="AR544" s="71">
        <v>117</v>
      </c>
      <c r="AS544" s="71">
        <v>51</v>
      </c>
      <c r="AT544" s="71">
        <v>0</v>
      </c>
      <c r="AU544" s="71">
        <v>0</v>
      </c>
      <c r="AV544" s="71">
        <v>0</v>
      </c>
      <c r="AW544" s="71">
        <v>0</v>
      </c>
      <c r="AX544" s="71"/>
      <c r="AY544" s="72"/>
      <c r="AZ544" s="71">
        <v>531.29999999999995</v>
      </c>
      <c r="BA544" s="71">
        <v>1033.9000000000001</v>
      </c>
      <c r="BB544" s="71">
        <v>0</v>
      </c>
      <c r="BC544" s="71">
        <v>0</v>
      </c>
      <c r="BD544" s="71">
        <v>0</v>
      </c>
      <c r="BE544" s="71">
        <v>0</v>
      </c>
      <c r="BF544" s="71"/>
      <c r="BG544" s="72"/>
      <c r="BH544" s="71">
        <v>0</v>
      </c>
      <c r="BI544" s="71">
        <v>0</v>
      </c>
      <c r="BJ544" s="71">
        <v>4.6859999999999999</v>
      </c>
      <c r="BK544" s="71">
        <v>0</v>
      </c>
      <c r="BL544" s="71">
        <v>0</v>
      </c>
      <c r="BM544" s="71">
        <v>0</v>
      </c>
      <c r="BN544" s="72"/>
      <c r="BO544" s="71">
        <v>0</v>
      </c>
      <c r="BP544" s="71">
        <v>0</v>
      </c>
      <c r="BQ544" s="71">
        <v>1</v>
      </c>
      <c r="BR544" s="71">
        <v>0</v>
      </c>
      <c r="BS544" s="71">
        <v>0</v>
      </c>
      <c r="BT544" s="71">
        <v>0</v>
      </c>
      <c r="BU544"/>
      <c r="BV544" s="70">
        <v>4.6859999999999999</v>
      </c>
      <c r="BW544" s="70">
        <v>0</v>
      </c>
      <c r="BX544" s="70">
        <v>0</v>
      </c>
      <c r="BY544" s="70">
        <v>0</v>
      </c>
      <c r="BZ544" s="70">
        <v>0</v>
      </c>
      <c r="CA544" s="70">
        <v>0</v>
      </c>
      <c r="CB544" s="70">
        <v>0</v>
      </c>
      <c r="CC544" s="70">
        <v>0</v>
      </c>
      <c r="CD544" s="70">
        <v>0</v>
      </c>
    </row>
    <row r="545" spans="1:82">
      <c r="A545" s="70" t="s">
        <v>2340</v>
      </c>
      <c r="B545" s="70">
        <v>318</v>
      </c>
      <c r="C545" s="70">
        <v>12</v>
      </c>
      <c r="D545" s="70">
        <v>19</v>
      </c>
      <c r="E545" s="70">
        <v>2015</v>
      </c>
      <c r="F545" s="70" t="s">
        <v>182</v>
      </c>
      <c r="G545" s="70" t="s">
        <v>2328</v>
      </c>
      <c r="H545" s="70" t="s">
        <v>2329</v>
      </c>
      <c r="I545" s="148"/>
      <c r="J545" s="71">
        <v>25.74374720147722</v>
      </c>
      <c r="K545" s="71">
        <v>0.65295680505644083</v>
      </c>
      <c r="L545" s="71">
        <v>1.6854833819143731</v>
      </c>
      <c r="M545" s="71">
        <v>15.485645604535989</v>
      </c>
      <c r="N545" s="71">
        <v>13.30562381557511</v>
      </c>
      <c r="O545" s="71">
        <v>12.614623317912079</v>
      </c>
      <c r="P545" s="71">
        <v>11.889850813906667</v>
      </c>
      <c r="Q545" s="71">
        <v>0.90592352633755202</v>
      </c>
      <c r="R545" s="71">
        <v>0</v>
      </c>
      <c r="S545" s="71">
        <v>1.983571618125834</v>
      </c>
      <c r="T545" s="72"/>
      <c r="U545" s="71">
        <v>741831</v>
      </c>
      <c r="V545" s="71">
        <v>275</v>
      </c>
      <c r="W545" s="71">
        <v>28</v>
      </c>
      <c r="X545" s="71">
        <v>2923</v>
      </c>
      <c r="Y545" s="71">
        <v>5128</v>
      </c>
      <c r="Z545" s="71">
        <v>7329</v>
      </c>
      <c r="AA545" s="71">
        <v>2366</v>
      </c>
      <c r="AB545" s="71">
        <v>12469</v>
      </c>
      <c r="AC545" s="71">
        <v>0</v>
      </c>
      <c r="AD545" s="71">
        <v>1.983571618125834</v>
      </c>
      <c r="AE545" s="72"/>
      <c r="AF545" s="71">
        <v>7967265.2289519981</v>
      </c>
      <c r="AG545" s="71">
        <v>561898.45692741242</v>
      </c>
      <c r="AH545" s="71">
        <v>352220.00996772421</v>
      </c>
      <c r="AI545" s="71">
        <v>21971412.185930111</v>
      </c>
      <c r="AJ545" s="71">
        <v>18353954.055310391</v>
      </c>
      <c r="AK545" s="71">
        <v>0</v>
      </c>
      <c r="AL545" s="71">
        <v>0</v>
      </c>
      <c r="AM545" s="71">
        <v>1708824.1445122471</v>
      </c>
      <c r="AN545" s="71">
        <v>0</v>
      </c>
      <c r="AO545" s="71">
        <v>0</v>
      </c>
      <c r="AP545" s="71">
        <v>50915574.081599884</v>
      </c>
      <c r="AQ545" s="72"/>
      <c r="AR545" s="71">
        <v>142</v>
      </c>
      <c r="AS545" s="71">
        <v>85</v>
      </c>
      <c r="AT545" s="71">
        <v>0</v>
      </c>
      <c r="AU545" s="71">
        <v>0</v>
      </c>
      <c r="AV545" s="71">
        <v>0</v>
      </c>
      <c r="AW545" s="71">
        <v>0</v>
      </c>
      <c r="AX545" s="71"/>
      <c r="AY545" s="72"/>
      <c r="AZ545" s="71">
        <v>663.3</v>
      </c>
      <c r="BA545" s="71">
        <v>3115.4</v>
      </c>
      <c r="BB545" s="71">
        <v>0</v>
      </c>
      <c r="BC545" s="71">
        <v>0</v>
      </c>
      <c r="BD545" s="71">
        <v>0</v>
      </c>
      <c r="BE545" s="71">
        <v>0</v>
      </c>
      <c r="BF545" s="71"/>
      <c r="BG545" s="72"/>
      <c r="BH545" s="71">
        <v>0</v>
      </c>
      <c r="BI545" s="71">
        <v>0</v>
      </c>
      <c r="BJ545" s="71">
        <v>5.7729999999999997</v>
      </c>
      <c r="BK545" s="71">
        <v>0</v>
      </c>
      <c r="BL545" s="71">
        <v>0</v>
      </c>
      <c r="BM545" s="71">
        <v>0</v>
      </c>
      <c r="BN545" s="72"/>
      <c r="BO545" s="71">
        <v>0</v>
      </c>
      <c r="BP545" s="71">
        <v>0</v>
      </c>
      <c r="BQ545" s="71">
        <v>1</v>
      </c>
      <c r="BR545" s="71">
        <v>0</v>
      </c>
      <c r="BS545" s="71">
        <v>0</v>
      </c>
      <c r="BT545" s="71">
        <v>0</v>
      </c>
      <c r="BU545"/>
      <c r="BV545" s="70">
        <v>5.7729999999999997</v>
      </c>
      <c r="BW545" s="70">
        <v>0</v>
      </c>
      <c r="BX545" s="70">
        <v>0</v>
      </c>
      <c r="BY545" s="70">
        <v>0</v>
      </c>
      <c r="BZ545" s="70">
        <v>0</v>
      </c>
      <c r="CA545" s="70">
        <v>0</v>
      </c>
      <c r="CB545" s="70">
        <v>0</v>
      </c>
      <c r="CC545" s="70">
        <v>0</v>
      </c>
      <c r="CD545" s="70">
        <v>0</v>
      </c>
    </row>
    <row r="546" spans="1:82">
      <c r="A546" s="70" t="s">
        <v>2341</v>
      </c>
      <c r="B546" s="70">
        <v>319</v>
      </c>
      <c r="C546" s="70">
        <v>13</v>
      </c>
      <c r="D546" s="70">
        <v>19</v>
      </c>
      <c r="E546" s="70">
        <v>2016</v>
      </c>
      <c r="F546" s="70" t="s">
        <v>155</v>
      </c>
      <c r="G546" s="70" t="s">
        <v>2328</v>
      </c>
      <c r="H546" s="70" t="s">
        <v>2329</v>
      </c>
      <c r="I546" s="148"/>
      <c r="J546" s="71">
        <v>27.84927995534046</v>
      </c>
      <c r="K546" s="71">
        <v>0.62925777713491671</v>
      </c>
      <c r="L546" s="71">
        <v>1.9605146444912249</v>
      </c>
      <c r="M546" s="71">
        <v>13.318033662604526</v>
      </c>
      <c r="N546" s="71">
        <v>13.942067892590496</v>
      </c>
      <c r="O546" s="71">
        <v>12.622965589100676</v>
      </c>
      <c r="P546" s="71">
        <v>11.884433850712517</v>
      </c>
      <c r="Q546" s="71">
        <v>0.87696725780181628</v>
      </c>
      <c r="R546" s="71">
        <v>0</v>
      </c>
      <c r="S546" s="71">
        <v>1.5354265368384787</v>
      </c>
      <c r="T546" s="72"/>
      <c r="U546" s="71">
        <v>758186</v>
      </c>
      <c r="V546" s="71">
        <v>275</v>
      </c>
      <c r="W546" s="71">
        <v>28</v>
      </c>
      <c r="X546" s="71">
        <v>2923</v>
      </c>
      <c r="Y546" s="71">
        <v>5127</v>
      </c>
      <c r="Z546" s="71">
        <v>7424</v>
      </c>
      <c r="AA546" s="71">
        <v>2446</v>
      </c>
      <c r="AB546" s="71">
        <v>12416</v>
      </c>
      <c r="AC546" s="71">
        <v>0</v>
      </c>
      <c r="AD546" s="71">
        <v>1.535426536838479</v>
      </c>
      <c r="AE546" s="72"/>
      <c r="AF546" s="71">
        <v>8944392.3597633969</v>
      </c>
      <c r="AG546" s="71">
        <v>535400.55865649914</v>
      </c>
      <c r="AH546" s="71">
        <v>324333.27696431812</v>
      </c>
      <c r="AI546" s="71">
        <v>20445576.71930515</v>
      </c>
      <c r="AJ546" s="71">
        <v>19260690.245912079</v>
      </c>
      <c r="AK546" s="71">
        <v>0</v>
      </c>
      <c r="AL546" s="71">
        <v>0</v>
      </c>
      <c r="AM546" s="71">
        <v>1702882.662560228</v>
      </c>
      <c r="AN546" s="71">
        <v>0</v>
      </c>
      <c r="AO546" s="71">
        <v>0</v>
      </c>
      <c r="AP546" s="71">
        <v>51213275.823161662</v>
      </c>
      <c r="AQ546" s="72"/>
      <c r="AR546" s="71">
        <v>159</v>
      </c>
      <c r="AS546" s="71">
        <v>118</v>
      </c>
      <c r="AT546" s="71">
        <v>1</v>
      </c>
      <c r="AU546" s="71">
        <v>0</v>
      </c>
      <c r="AV546" s="71">
        <v>0</v>
      </c>
      <c r="AW546" s="71">
        <v>0</v>
      </c>
      <c r="AX546" s="71"/>
      <c r="AY546" s="72"/>
      <c r="AZ546" s="71">
        <v>756.4</v>
      </c>
      <c r="BA546" s="71">
        <v>4327</v>
      </c>
      <c r="BB546" s="71">
        <v>19.2</v>
      </c>
      <c r="BC546" s="71">
        <v>0</v>
      </c>
      <c r="BD546" s="71">
        <v>0</v>
      </c>
      <c r="BE546" s="71">
        <v>0</v>
      </c>
      <c r="BF546" s="71"/>
      <c r="BG546" s="72"/>
      <c r="BH546" s="71">
        <v>0</v>
      </c>
      <c r="BI546" s="71">
        <v>0</v>
      </c>
      <c r="BJ546" s="71">
        <v>5.4429999999999996</v>
      </c>
      <c r="BK546" s="71">
        <v>0</v>
      </c>
      <c r="BL546" s="71">
        <v>0</v>
      </c>
      <c r="BM546" s="71">
        <v>0</v>
      </c>
      <c r="BN546" s="72"/>
      <c r="BO546" s="71">
        <v>0</v>
      </c>
      <c r="BP546" s="71">
        <v>0</v>
      </c>
      <c r="BQ546" s="71">
        <v>1</v>
      </c>
      <c r="BR546" s="71">
        <v>0</v>
      </c>
      <c r="BS546" s="71">
        <v>0</v>
      </c>
      <c r="BT546" s="71">
        <v>0</v>
      </c>
      <c r="BU546"/>
      <c r="BV546" s="70">
        <v>5.4429999999999996</v>
      </c>
      <c r="BW546" s="70">
        <v>0</v>
      </c>
      <c r="BX546" s="70">
        <v>0</v>
      </c>
      <c r="BY546" s="70">
        <v>0</v>
      </c>
      <c r="BZ546" s="70">
        <v>0</v>
      </c>
      <c r="CA546" s="70">
        <v>0</v>
      </c>
      <c r="CB546" s="70">
        <v>0</v>
      </c>
      <c r="CC546" s="70">
        <v>0</v>
      </c>
      <c r="CD546" s="70">
        <v>0</v>
      </c>
    </row>
    <row r="547" spans="1:82">
      <c r="A547" s="70" t="s">
        <v>2342</v>
      </c>
      <c r="B547" s="70">
        <v>320</v>
      </c>
      <c r="C547" s="70">
        <v>14</v>
      </c>
      <c r="D547" s="70">
        <v>19</v>
      </c>
      <c r="E547" s="70">
        <v>2017</v>
      </c>
      <c r="F547" s="70" t="s">
        <v>156</v>
      </c>
      <c r="G547" s="70" t="s">
        <v>2328</v>
      </c>
      <c r="H547" s="70" t="s">
        <v>2329</v>
      </c>
      <c r="I547" s="148"/>
      <c r="J547" s="71">
        <v>24.24138844120915</v>
      </c>
      <c r="K547" s="71">
        <v>0.62986982270467251</v>
      </c>
      <c r="L547" s="71">
        <v>1.7983213511114271</v>
      </c>
      <c r="M547" s="71">
        <v>13.512680840856593</v>
      </c>
      <c r="N547" s="71">
        <v>15.765326035121964</v>
      </c>
      <c r="O547" s="71">
        <v>12.544102439365407</v>
      </c>
      <c r="P547" s="71">
        <v>11.76569871305586</v>
      </c>
      <c r="Q547" s="71">
        <v>0.850232546485026</v>
      </c>
      <c r="R547" s="71">
        <v>0</v>
      </c>
      <c r="S547" s="71">
        <v>1.8785139674474014</v>
      </c>
      <c r="T547" s="72"/>
      <c r="U547" s="71">
        <v>703081</v>
      </c>
      <c r="V547" s="71">
        <v>275</v>
      </c>
      <c r="W547" s="71">
        <v>28</v>
      </c>
      <c r="X547" s="71">
        <v>2923</v>
      </c>
      <c r="Y547" s="71">
        <v>5240</v>
      </c>
      <c r="Z547" s="71">
        <v>7500</v>
      </c>
      <c r="AA547" s="71">
        <v>2437</v>
      </c>
      <c r="AB547" s="71">
        <v>12448</v>
      </c>
      <c r="AC547" s="71">
        <v>0</v>
      </c>
      <c r="AD547" s="71">
        <v>1.878513967447401</v>
      </c>
      <c r="AE547" s="72"/>
      <c r="AF547" s="71">
        <v>7776652.6691779513</v>
      </c>
      <c r="AG547" s="71">
        <v>541025.61528157943</v>
      </c>
      <c r="AH547" s="71">
        <v>398808.10834244022</v>
      </c>
      <c r="AI547" s="71">
        <v>21745437.407186341</v>
      </c>
      <c r="AJ547" s="71">
        <v>22072212.6111641</v>
      </c>
      <c r="AK547" s="71">
        <v>0</v>
      </c>
      <c r="AL547" s="71">
        <v>0</v>
      </c>
      <c r="AM547" s="71">
        <v>1709942.949319741</v>
      </c>
      <c r="AN547" s="71">
        <v>0</v>
      </c>
      <c r="AO547" s="71">
        <v>0</v>
      </c>
      <c r="AP547" s="71">
        <v>54244079.36047215</v>
      </c>
      <c r="AQ547" s="72"/>
      <c r="AR547" s="71">
        <v>183</v>
      </c>
      <c r="AS547" s="71">
        <v>135</v>
      </c>
      <c r="AT547" s="71">
        <v>2</v>
      </c>
      <c r="AU547" s="71">
        <v>0</v>
      </c>
      <c r="AV547" s="71">
        <v>0</v>
      </c>
      <c r="AW547" s="71">
        <v>0</v>
      </c>
      <c r="AX547" s="71"/>
      <c r="AY547" s="72"/>
      <c r="AZ547" s="71">
        <v>882.6</v>
      </c>
      <c r="BA547" s="71">
        <v>5060.6000000000004</v>
      </c>
      <c r="BB547" s="71">
        <v>38.4</v>
      </c>
      <c r="BC547" s="71">
        <v>0</v>
      </c>
      <c r="BD547" s="71">
        <v>0</v>
      </c>
      <c r="BE547" s="71">
        <v>0</v>
      </c>
      <c r="BF547" s="71"/>
      <c r="BG547" s="72"/>
      <c r="BH547" s="71">
        <v>0</v>
      </c>
      <c r="BI547" s="71">
        <v>0</v>
      </c>
      <c r="BJ547" s="71">
        <v>5.2539999999999996</v>
      </c>
      <c r="BK547" s="71">
        <v>0</v>
      </c>
      <c r="BL547" s="71">
        <v>0</v>
      </c>
      <c r="BM547" s="71">
        <v>0</v>
      </c>
      <c r="BN547" s="72"/>
      <c r="BO547" s="71">
        <v>0</v>
      </c>
      <c r="BP547" s="71">
        <v>0</v>
      </c>
      <c r="BQ547" s="71">
        <v>1</v>
      </c>
      <c r="BR547" s="71">
        <v>0</v>
      </c>
      <c r="BS547" s="71">
        <v>0</v>
      </c>
      <c r="BT547" s="71">
        <v>0</v>
      </c>
      <c r="BU547"/>
      <c r="BV547" s="70">
        <v>5.2539999999999996</v>
      </c>
      <c r="BW547" s="70">
        <v>0</v>
      </c>
      <c r="BX547" s="70">
        <v>0</v>
      </c>
      <c r="BY547" s="70">
        <v>0</v>
      </c>
      <c r="BZ547" s="70">
        <v>0</v>
      </c>
      <c r="CA547" s="70">
        <v>0</v>
      </c>
      <c r="CB547" s="70">
        <v>0</v>
      </c>
      <c r="CC547" s="70">
        <v>0</v>
      </c>
      <c r="CD547" s="70">
        <v>0</v>
      </c>
    </row>
    <row r="548" spans="1:82">
      <c r="A548" s="70" t="s">
        <v>2343</v>
      </c>
      <c r="B548" s="70">
        <v>321</v>
      </c>
      <c r="C548" s="70">
        <v>15</v>
      </c>
      <c r="D548" s="70">
        <v>19</v>
      </c>
      <c r="E548" s="70">
        <v>2018</v>
      </c>
      <c r="F548" s="70" t="s">
        <v>183</v>
      </c>
      <c r="G548" s="70" t="s">
        <v>2328</v>
      </c>
      <c r="H548" s="70" t="s">
        <v>2329</v>
      </c>
      <c r="I548" s="148"/>
      <c r="J548" s="71">
        <v>27.954907131322031</v>
      </c>
      <c r="K548" s="71">
        <v>0.59475861432543209</v>
      </c>
      <c r="L548" s="71">
        <v>1.6817824145507181</v>
      </c>
      <c r="M548" s="71">
        <v>13.786406787077166</v>
      </c>
      <c r="N548" s="71">
        <v>13.637807015758124</v>
      </c>
      <c r="O548" s="71">
        <v>12.324837366165891</v>
      </c>
      <c r="P548" s="71">
        <v>11.581661763038726</v>
      </c>
      <c r="Q548" s="71">
        <v>0.79162660891868797</v>
      </c>
      <c r="R548" s="71">
        <v>0</v>
      </c>
      <c r="S548" s="71">
        <v>2.0496082673976619</v>
      </c>
      <c r="T548" s="72"/>
      <c r="U548" s="71">
        <v>899458</v>
      </c>
      <c r="V548" s="71">
        <v>275</v>
      </c>
      <c r="W548" s="71">
        <v>28</v>
      </c>
      <c r="X548" s="71">
        <v>2923</v>
      </c>
      <c r="Y548" s="71">
        <v>5413</v>
      </c>
      <c r="Z548" s="71">
        <v>7510</v>
      </c>
      <c r="AA548" s="71">
        <v>2423</v>
      </c>
      <c r="AB548" s="71">
        <v>12490</v>
      </c>
      <c r="AC548" s="71">
        <v>0</v>
      </c>
      <c r="AD548" s="71">
        <v>2.0496082673976619</v>
      </c>
      <c r="AE548" s="72"/>
      <c r="AF548" s="71">
        <v>9259694.65138443</v>
      </c>
      <c r="AG548" s="71">
        <v>493326.97402394441</v>
      </c>
      <c r="AH548" s="71">
        <v>376630.98531010147</v>
      </c>
      <c r="AI548" s="71">
        <v>21687900.10640242</v>
      </c>
      <c r="AJ548" s="71">
        <v>20468162.952022199</v>
      </c>
      <c r="AK548" s="71">
        <v>0</v>
      </c>
      <c r="AL548" s="71">
        <v>0</v>
      </c>
      <c r="AM548" s="71">
        <v>1719262.372788494</v>
      </c>
      <c r="AN548" s="71">
        <v>0</v>
      </c>
      <c r="AO548" s="71">
        <v>0</v>
      </c>
      <c r="AP548" s="71">
        <v>54004978.041931592</v>
      </c>
      <c r="AQ548" s="72"/>
      <c r="AR548" s="71">
        <v>197</v>
      </c>
      <c r="AS548" s="71">
        <v>148</v>
      </c>
      <c r="AT548" s="71">
        <v>2</v>
      </c>
      <c r="AU548" s="71">
        <v>0</v>
      </c>
      <c r="AV548" s="71">
        <v>0</v>
      </c>
      <c r="AW548" s="71">
        <v>0</v>
      </c>
      <c r="AX548" s="71"/>
      <c r="AY548" s="72"/>
      <c r="AZ548" s="71">
        <v>955.1</v>
      </c>
      <c r="BA548" s="71">
        <v>6666</v>
      </c>
      <c r="BB548" s="71">
        <v>38</v>
      </c>
      <c r="BC548" s="71">
        <v>0</v>
      </c>
      <c r="BD548" s="71">
        <v>0</v>
      </c>
      <c r="BE548" s="71">
        <v>0</v>
      </c>
      <c r="BF548" s="71"/>
      <c r="BG548" s="72"/>
      <c r="BH548" s="71">
        <v>0</v>
      </c>
      <c r="BI548" s="71">
        <v>0</v>
      </c>
      <c r="BJ548" s="71">
        <v>5.96</v>
      </c>
      <c r="BK548" s="71">
        <v>0</v>
      </c>
      <c r="BL548" s="71">
        <v>0</v>
      </c>
      <c r="BM548" s="71">
        <v>0</v>
      </c>
      <c r="BN548" s="72"/>
      <c r="BO548" s="71">
        <v>0</v>
      </c>
      <c r="BP548" s="71">
        <v>0</v>
      </c>
      <c r="BQ548" s="71">
        <v>1</v>
      </c>
      <c r="BR548" s="71">
        <v>0</v>
      </c>
      <c r="BS548" s="71">
        <v>0</v>
      </c>
      <c r="BT548" s="71">
        <v>0</v>
      </c>
      <c r="BU548"/>
      <c r="BV548" s="70">
        <v>5.96</v>
      </c>
      <c r="BW548" s="70">
        <v>0</v>
      </c>
      <c r="BX548" s="70">
        <v>0</v>
      </c>
      <c r="BY548" s="70">
        <v>0</v>
      </c>
      <c r="BZ548" s="70">
        <v>0</v>
      </c>
      <c r="CA548" s="70">
        <v>0</v>
      </c>
      <c r="CB548" s="70">
        <v>0</v>
      </c>
      <c r="CC548" s="70">
        <v>0</v>
      </c>
      <c r="CD548" s="70">
        <v>0</v>
      </c>
    </row>
    <row r="549" spans="1:82">
      <c r="A549" s="70" t="s">
        <v>2344</v>
      </c>
      <c r="B549" s="70">
        <v>322</v>
      </c>
      <c r="C549" s="70">
        <v>16</v>
      </c>
      <c r="D549" s="70">
        <v>19</v>
      </c>
      <c r="E549" s="70">
        <v>2019</v>
      </c>
      <c r="F549" s="70" t="s">
        <v>158</v>
      </c>
      <c r="G549" s="70" t="s">
        <v>2328</v>
      </c>
      <c r="H549" s="70" t="s">
        <v>2329</v>
      </c>
      <c r="I549" s="148"/>
      <c r="J549" s="71">
        <v>36.787561385833428</v>
      </c>
      <c r="K549" s="71">
        <v>0.54199560056784946</v>
      </c>
      <c r="L549" s="71">
        <v>1.6957615257370815</v>
      </c>
      <c r="M549" s="71">
        <v>12.585119146481707</v>
      </c>
      <c r="N549" s="71">
        <v>13.148018594936286</v>
      </c>
      <c r="O549" s="71">
        <v>12.092954628793125</v>
      </c>
      <c r="P549" s="71">
        <v>11.351153521560928</v>
      </c>
      <c r="Q549" s="71">
        <v>0.77014353990880002</v>
      </c>
      <c r="R549" s="71">
        <v>0</v>
      </c>
      <c r="S549" s="71">
        <v>2.3177574555586364</v>
      </c>
      <c r="T549" s="72"/>
      <c r="U549" s="71">
        <v>1188293</v>
      </c>
      <c r="V549" s="71">
        <v>275</v>
      </c>
      <c r="W549" s="71">
        <v>28</v>
      </c>
      <c r="X549" s="71">
        <v>2923</v>
      </c>
      <c r="Y549" s="71">
        <v>5487</v>
      </c>
      <c r="Z549" s="71">
        <v>7571</v>
      </c>
      <c r="AA549" s="71">
        <v>2357</v>
      </c>
      <c r="AB549" s="71">
        <v>12480</v>
      </c>
      <c r="AC549" s="71">
        <v>0</v>
      </c>
      <c r="AD549" s="71">
        <v>2.317757455558636</v>
      </c>
      <c r="AE549" s="72"/>
      <c r="AF549" s="71">
        <v>12331620.95414272</v>
      </c>
      <c r="AG549" s="71">
        <v>476480.79652465822</v>
      </c>
      <c r="AH549" s="71">
        <v>392498.09509088128</v>
      </c>
      <c r="AI549" s="71">
        <v>20602238.345951252</v>
      </c>
      <c r="AJ549" s="71">
        <v>19619981.011595659</v>
      </c>
      <c r="AK549" s="71">
        <v>0</v>
      </c>
      <c r="AL549" s="71">
        <v>0</v>
      </c>
      <c r="AM549" s="71">
        <v>1699682.0506103004</v>
      </c>
      <c r="AN549" s="71">
        <v>0</v>
      </c>
      <c r="AO549" s="71">
        <v>0</v>
      </c>
      <c r="AP549" s="71">
        <v>55122501.253915474</v>
      </c>
      <c r="AQ549" s="72"/>
      <c r="AR549" s="71">
        <v>218</v>
      </c>
      <c r="AS549" s="71">
        <v>156</v>
      </c>
      <c r="AT549" s="71">
        <v>2</v>
      </c>
      <c r="AU549" s="71">
        <v>0</v>
      </c>
      <c r="AV549" s="71">
        <v>0</v>
      </c>
      <c r="AW549" s="71">
        <v>0</v>
      </c>
      <c r="AX549" s="71"/>
      <c r="AY549" s="72"/>
      <c r="AZ549" s="71">
        <v>1069.899999999999</v>
      </c>
      <c r="BA549" s="71">
        <v>6945.2999999999993</v>
      </c>
      <c r="BB549" s="71">
        <v>38.4</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2345</v>
      </c>
      <c r="B550" s="70">
        <v>323</v>
      </c>
      <c r="C550" s="70">
        <v>17</v>
      </c>
      <c r="D550" s="70">
        <v>19</v>
      </c>
      <c r="E550" s="70">
        <v>2020</v>
      </c>
      <c r="F550" s="70" t="s">
        <v>159</v>
      </c>
      <c r="G550" s="70" t="s">
        <v>2328</v>
      </c>
      <c r="H550" s="70" t="s">
        <v>2329</v>
      </c>
      <c r="I550" s="148"/>
      <c r="J550" s="71">
        <v>29.74509304820932</v>
      </c>
      <c r="K550" s="71">
        <v>0.67407408852277462</v>
      </c>
      <c r="L550" s="71">
        <v>2.4503378331010812</v>
      </c>
      <c r="M550" s="71">
        <v>12.986747169466764</v>
      </c>
      <c r="N550" s="71">
        <v>13.218629180917516</v>
      </c>
      <c r="O550" s="71">
        <v>10.719687891337148</v>
      </c>
      <c r="P550" s="71">
        <v>10.996638853170966</v>
      </c>
      <c r="Q550" s="71">
        <v>0.73665527814610499</v>
      </c>
      <c r="R550" s="71">
        <v>0</v>
      </c>
      <c r="S550" s="71">
        <v>2.176138470910741</v>
      </c>
      <c r="T550" s="72"/>
      <c r="U550" s="71">
        <v>1020614</v>
      </c>
      <c r="V550" s="71">
        <v>321</v>
      </c>
      <c r="W550" s="71">
        <v>43</v>
      </c>
      <c r="X550" s="71">
        <v>3165</v>
      </c>
      <c r="Y550" s="71">
        <v>5643</v>
      </c>
      <c r="Z550" s="71">
        <v>7660</v>
      </c>
      <c r="AA550" s="71">
        <v>2427</v>
      </c>
      <c r="AB550" s="71">
        <v>12494</v>
      </c>
      <c r="AC550" s="71">
        <v>0</v>
      </c>
      <c r="AD550" s="71">
        <v>2.176138470910741</v>
      </c>
      <c r="AE550" s="72"/>
      <c r="AF550" s="71">
        <v>10365107.89281643</v>
      </c>
      <c r="AG550" s="71">
        <v>541945.61846721312</v>
      </c>
      <c r="AH550" s="71">
        <v>600027.25260654814</v>
      </c>
      <c r="AI550" s="71">
        <v>21742319.741283588</v>
      </c>
      <c r="AJ550" s="71">
        <v>20304268.065373279</v>
      </c>
      <c r="AK550" s="71"/>
      <c r="AL550" s="71"/>
      <c r="AM550" s="71">
        <v>1630605.8112351925</v>
      </c>
      <c r="AN550" s="71"/>
      <c r="AO550" s="71"/>
      <c r="AP550" s="71">
        <v>55184274.381782249</v>
      </c>
      <c r="AQ550" s="72"/>
      <c r="AR550" s="71">
        <v>234</v>
      </c>
      <c r="AS550" s="71">
        <v>162</v>
      </c>
      <c r="AT550" s="71">
        <v>2</v>
      </c>
      <c r="AU550" s="71">
        <v>0</v>
      </c>
      <c r="AV550" s="71">
        <v>0</v>
      </c>
      <c r="AW550" s="71">
        <v>0</v>
      </c>
      <c r="AX550" s="71"/>
      <c r="AY550" s="72"/>
      <c r="AZ550" s="71">
        <v>1154.099999999999</v>
      </c>
      <c r="BA550" s="71">
        <v>7166.4</v>
      </c>
      <c r="BB550" s="71">
        <v>38.4</v>
      </c>
      <c r="BC550" s="71">
        <v>0</v>
      </c>
      <c r="BD550" s="71">
        <v>0</v>
      </c>
      <c r="BE550" s="71">
        <v>0</v>
      </c>
      <c r="BF550" s="71"/>
      <c r="BG550" s="72"/>
      <c r="BH550" s="71">
        <v>0</v>
      </c>
      <c r="BI550" s="71">
        <v>0</v>
      </c>
      <c r="BJ550" s="71">
        <v>6.6660000000000004</v>
      </c>
      <c r="BK550" s="71">
        <v>0</v>
      </c>
      <c r="BL550" s="71">
        <v>0</v>
      </c>
      <c r="BM550" s="71">
        <v>0</v>
      </c>
      <c r="BN550" s="72"/>
      <c r="BO550" s="71">
        <v>0</v>
      </c>
      <c r="BP550" s="71">
        <v>0</v>
      </c>
      <c r="BQ550" s="71">
        <v>1</v>
      </c>
      <c r="BR550" s="71">
        <v>0</v>
      </c>
      <c r="BS550" s="71">
        <v>0</v>
      </c>
      <c r="BT550" s="71">
        <v>0</v>
      </c>
      <c r="BU550"/>
      <c r="BV550" s="70">
        <v>6.6660000000000004</v>
      </c>
      <c r="BW550" s="70">
        <v>0</v>
      </c>
      <c r="BX550" s="70">
        <v>0</v>
      </c>
      <c r="BY550" s="70">
        <v>0</v>
      </c>
      <c r="BZ550" s="70">
        <v>0</v>
      </c>
      <c r="CA550" s="70">
        <v>0</v>
      </c>
      <c r="CB550" s="70">
        <v>0</v>
      </c>
      <c r="CC550" s="70">
        <v>0</v>
      </c>
      <c r="CD550" s="70">
        <v>0</v>
      </c>
    </row>
    <row r="551" spans="1:82">
      <c r="A551" s="70" t="s">
        <v>2346</v>
      </c>
      <c r="B551" s="70">
        <v>323</v>
      </c>
      <c r="C551" s="70">
        <v>18</v>
      </c>
      <c r="D551" s="70">
        <v>19</v>
      </c>
      <c r="E551" s="70">
        <v>2021</v>
      </c>
      <c r="F551" s="70" t="s">
        <v>160</v>
      </c>
      <c r="G551" s="70" t="s">
        <v>2328</v>
      </c>
      <c r="H551" s="70" t="s">
        <v>2329</v>
      </c>
      <c r="I551" s="148"/>
      <c r="J551" s="71">
        <v>45.253071307306321</v>
      </c>
      <c r="K551" s="71">
        <v>0.73344734083326113</v>
      </c>
      <c r="L551" s="71">
        <v>2.2764206720178732</v>
      </c>
      <c r="M551" s="71">
        <v>14.319636143130458</v>
      </c>
      <c r="N551" s="71">
        <v>13.365926214608759</v>
      </c>
      <c r="O551" s="71">
        <v>10.485731672815604</v>
      </c>
      <c r="P551" s="71">
        <v>11.505006116430794</v>
      </c>
      <c r="Q551" s="71">
        <v>0.72073045371394995</v>
      </c>
      <c r="R551" s="71">
        <v>0</v>
      </c>
      <c r="S551" s="71">
        <v>2.0291616077174268</v>
      </c>
      <c r="T551" s="72"/>
      <c r="U551" s="71">
        <v>1504760</v>
      </c>
      <c r="V551" s="71">
        <v>321</v>
      </c>
      <c r="W551" s="71">
        <v>43</v>
      </c>
      <c r="X551" s="71">
        <v>3165</v>
      </c>
      <c r="Y551" s="71">
        <v>5556</v>
      </c>
      <c r="Z551" s="71">
        <v>7715</v>
      </c>
      <c r="AA551" s="71">
        <v>2476</v>
      </c>
      <c r="AB551" s="71">
        <v>12344</v>
      </c>
      <c r="AC551" s="71">
        <v>0</v>
      </c>
      <c r="AD551" s="71">
        <v>2.0291616077174268</v>
      </c>
      <c r="AE551" s="72"/>
      <c r="AF551" s="71">
        <v>15045010.274565637</v>
      </c>
      <c r="AG551" s="71">
        <v>588090.03420325543</v>
      </c>
      <c r="AH551" s="71">
        <v>489283.92212264746</v>
      </c>
      <c r="AI551" s="71">
        <v>23763025.816594675</v>
      </c>
      <c r="AJ551" s="71">
        <v>20032626.264293101</v>
      </c>
      <c r="AK551" s="71">
        <v>0</v>
      </c>
      <c r="AL551" s="71">
        <v>0</v>
      </c>
      <c r="AM551" s="71">
        <v>1620321.4310995194</v>
      </c>
      <c r="AN551" s="71">
        <v>0</v>
      </c>
      <c r="AO551" s="71">
        <v>0</v>
      </c>
      <c r="AP551" s="71">
        <v>61538357.742878839</v>
      </c>
      <c r="AQ551" s="72"/>
      <c r="AR551" s="71">
        <v>266</v>
      </c>
      <c r="AS551" s="71">
        <v>166</v>
      </c>
      <c r="AT551" s="71">
        <v>2</v>
      </c>
      <c r="AU551" s="71">
        <v>0</v>
      </c>
      <c r="AV551" s="71">
        <v>0</v>
      </c>
      <c r="AW551" s="71">
        <v>0</v>
      </c>
      <c r="AX551" s="71"/>
      <c r="AY551" s="72"/>
      <c r="AZ551" s="71">
        <v>1356.899999999999</v>
      </c>
      <c r="BA551" s="71">
        <v>7345.4</v>
      </c>
      <c r="BB551" s="71">
        <v>38.4</v>
      </c>
      <c r="BC551" s="71">
        <v>0</v>
      </c>
      <c r="BD551" s="71">
        <v>0</v>
      </c>
      <c r="BE551" s="71">
        <v>0</v>
      </c>
      <c r="BF551" s="71"/>
      <c r="BG551" s="72"/>
      <c r="BH551" s="71">
        <v>0</v>
      </c>
      <c r="BI551" s="71">
        <v>0</v>
      </c>
      <c r="BJ551" s="71">
        <v>6.367</v>
      </c>
      <c r="BK551" s="71">
        <v>0</v>
      </c>
      <c r="BL551" s="71">
        <v>0</v>
      </c>
      <c r="BM551" s="71">
        <v>0</v>
      </c>
      <c r="BN551" s="72"/>
      <c r="BO551" s="71">
        <v>0</v>
      </c>
      <c r="BP551" s="71">
        <v>0</v>
      </c>
      <c r="BQ551" s="71">
        <v>1</v>
      </c>
      <c r="BR551" s="71">
        <v>0</v>
      </c>
      <c r="BS551" s="71">
        <v>0</v>
      </c>
      <c r="BT551" s="71">
        <v>0</v>
      </c>
      <c r="BU551"/>
      <c r="BV551" s="70">
        <v>6.367</v>
      </c>
      <c r="BW551" s="70">
        <v>0</v>
      </c>
      <c r="BX551" s="70">
        <v>0</v>
      </c>
      <c r="BY551" s="70">
        <v>0</v>
      </c>
      <c r="BZ551" s="70">
        <v>0</v>
      </c>
      <c r="CA551" s="70">
        <v>0</v>
      </c>
      <c r="CB551" s="70">
        <v>0</v>
      </c>
      <c r="CC551" s="70">
        <v>0</v>
      </c>
      <c r="CD551" s="70">
        <v>0</v>
      </c>
    </row>
    <row r="552" spans="1:82">
      <c r="A552" s="70" t="s">
        <v>2347</v>
      </c>
      <c r="B552" s="70">
        <v>323</v>
      </c>
      <c r="C552" s="70">
        <v>19</v>
      </c>
      <c r="D552" s="70">
        <v>19</v>
      </c>
      <c r="E552" s="70">
        <v>2022</v>
      </c>
      <c r="F552" s="70" t="s">
        <v>161</v>
      </c>
      <c r="G552" s="70" t="s">
        <v>2328</v>
      </c>
      <c r="H552" s="70" t="s">
        <v>2329</v>
      </c>
      <c r="I552" s="148"/>
      <c r="J552" s="71">
        <v>43.106519933889224</v>
      </c>
      <c r="K552" s="71">
        <v>0.70329188479883942</v>
      </c>
      <c r="L552" s="71">
        <v>1.9250264562433779</v>
      </c>
      <c r="M552" s="71">
        <v>14.141967378039949</v>
      </c>
      <c r="N552" s="71">
        <v>14.502826097944482</v>
      </c>
      <c r="O552" s="71">
        <v>11.050664301794457</v>
      </c>
      <c r="P552" s="71">
        <v>11.616016481992109</v>
      </c>
      <c r="Q552" s="71">
        <v>0.72433454220716476</v>
      </c>
      <c r="R552" s="71">
        <v>0</v>
      </c>
      <c r="S552" s="71">
        <v>2.0734563328733988</v>
      </c>
      <c r="T552" s="72"/>
      <c r="U552" s="71">
        <v>1932566</v>
      </c>
      <c r="V552" s="71">
        <v>321</v>
      </c>
      <c r="W552" s="71">
        <v>43</v>
      </c>
      <c r="X552" s="71">
        <v>3165</v>
      </c>
      <c r="Y552" s="71">
        <v>5631</v>
      </c>
      <c r="Z552" s="71">
        <v>7725</v>
      </c>
      <c r="AA552" s="71">
        <v>2538</v>
      </c>
      <c r="AB552" s="71">
        <v>12304</v>
      </c>
      <c r="AC552" s="71">
        <v>0</v>
      </c>
      <c r="AD552" s="71">
        <v>2.0734563328733988</v>
      </c>
      <c r="AE552" s="72"/>
      <c r="AF552" s="71">
        <v>15158131.369918508</v>
      </c>
      <c r="AG552" s="71">
        <v>580654.0714216365</v>
      </c>
      <c r="AH552" s="71">
        <v>489145.35796335689</v>
      </c>
      <c r="AI552" s="71">
        <v>23078854.255558122</v>
      </c>
      <c r="AJ552" s="71">
        <v>22911478.356243238</v>
      </c>
      <c r="AK552" s="71">
        <v>0</v>
      </c>
      <c r="AL552" s="71">
        <v>0</v>
      </c>
      <c r="AM552" s="71">
        <v>1588782.2303851498</v>
      </c>
      <c r="AN552" s="71">
        <v>0</v>
      </c>
      <c r="AO552" s="71">
        <v>0</v>
      </c>
      <c r="AP552" s="71">
        <v>63807045.641490005</v>
      </c>
      <c r="AQ552" s="72"/>
      <c r="AR552" s="71">
        <v>303</v>
      </c>
      <c r="AS552" s="71">
        <v>171</v>
      </c>
      <c r="AT552" s="71">
        <v>2</v>
      </c>
      <c r="AU552" s="71">
        <v>0</v>
      </c>
      <c r="AV552" s="71">
        <v>0</v>
      </c>
      <c r="AW552" s="71">
        <v>0</v>
      </c>
      <c r="AX552" s="71"/>
      <c r="AY552" s="72"/>
      <c r="AZ552" s="71">
        <v>1627.9000000000008</v>
      </c>
      <c r="BA552" s="71">
        <v>7592.9</v>
      </c>
      <c r="BB552" s="71">
        <v>38.4</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2348</v>
      </c>
      <c r="B553" s="70">
        <v>323</v>
      </c>
      <c r="C553" s="70">
        <v>20</v>
      </c>
      <c r="D553" s="70">
        <v>19</v>
      </c>
      <c r="E553" s="70">
        <v>2023</v>
      </c>
      <c r="F553" s="70" t="s">
        <v>1539</v>
      </c>
      <c r="G553" s="70" t="s">
        <v>2328</v>
      </c>
      <c r="H553" s="70" t="s">
        <v>2329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342</v>
      </c>
      <c r="AS553" s="71">
        <v>171</v>
      </c>
      <c r="AT553" s="71">
        <v>2</v>
      </c>
      <c r="AU553" s="71">
        <v>0</v>
      </c>
      <c r="AV553" s="71">
        <v>0</v>
      </c>
      <c r="AW553" s="71">
        <v>0</v>
      </c>
      <c r="AX553" s="71"/>
      <c r="AY553" s="72"/>
      <c r="AZ553" s="71">
        <v>1910.4000000000028</v>
      </c>
      <c r="BA553" s="71">
        <v>7592.9</v>
      </c>
      <c r="BB553" s="71">
        <v>38.4</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2349</v>
      </c>
      <c r="B554" s="70">
        <v>323</v>
      </c>
      <c r="C554" s="70">
        <v>21</v>
      </c>
      <c r="D554" s="70">
        <v>19</v>
      </c>
      <c r="E554" s="70">
        <v>2024</v>
      </c>
      <c r="F554" s="70" t="s">
        <v>1554</v>
      </c>
      <c r="G554" s="70" t="s">
        <v>2328</v>
      </c>
      <c r="H554" s="70" t="s">
        <v>2329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2350</v>
      </c>
      <c r="B555" s="70">
        <v>86</v>
      </c>
      <c r="C555" s="70">
        <v>1</v>
      </c>
      <c r="D555" s="70">
        <v>6</v>
      </c>
      <c r="E555" s="70">
        <v>1990</v>
      </c>
      <c r="F555" s="70" t="s">
        <v>787</v>
      </c>
      <c r="G555" s="70" t="s">
        <v>2351</v>
      </c>
      <c r="H555" s="70" t="s">
        <v>2352</v>
      </c>
      <c r="I555" s="148"/>
      <c r="J555" s="71">
        <v>61.425090713592539</v>
      </c>
      <c r="K555" s="71">
        <v>4.7073772643687466</v>
      </c>
      <c r="L555" s="71">
        <v>13.8808538389865</v>
      </c>
      <c r="M555" s="71">
        <v>11.99511324945126</v>
      </c>
      <c r="N555" s="71">
        <v>17.514263667289018</v>
      </c>
      <c r="O555" s="71">
        <v>12.64734282819574</v>
      </c>
      <c r="P555" s="71">
        <v>23.096144089229611</v>
      </c>
      <c r="Q555" s="71">
        <v>1.0162221062629699</v>
      </c>
      <c r="R555" s="71">
        <v>0</v>
      </c>
      <c r="S555" s="71">
        <v>1.0136535666607991</v>
      </c>
      <c r="T555" s="72"/>
      <c r="U555" s="71">
        <v>1107928</v>
      </c>
      <c r="V555" s="71">
        <v>1050</v>
      </c>
      <c r="W555" s="71">
        <v>151</v>
      </c>
      <c r="X555" s="71">
        <v>3680</v>
      </c>
      <c r="Y555" s="71">
        <v>4704</v>
      </c>
      <c r="Z555" s="71">
        <v>5202</v>
      </c>
      <c r="AA555" s="71">
        <v>5608</v>
      </c>
      <c r="AB555" s="71">
        <v>16500</v>
      </c>
      <c r="AC555" s="71">
        <v>0</v>
      </c>
      <c r="AD555" s="71">
        <v>1.0136535666607991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2353</v>
      </c>
      <c r="B556" s="70">
        <v>87</v>
      </c>
      <c r="C556" s="70">
        <v>2</v>
      </c>
      <c r="D556" s="70">
        <v>6</v>
      </c>
      <c r="E556" s="70">
        <v>2005</v>
      </c>
      <c r="F556" s="70" t="s">
        <v>789</v>
      </c>
      <c r="G556" s="70" t="s">
        <v>2351</v>
      </c>
      <c r="H556" s="70" t="s">
        <v>2352</v>
      </c>
      <c r="I556" s="148"/>
      <c r="J556" s="71">
        <v>66.164285780115705</v>
      </c>
      <c r="K556" s="71">
        <v>2.7386085831364682</v>
      </c>
      <c r="L556" s="71">
        <v>9.606541004856723</v>
      </c>
      <c r="M556" s="71">
        <v>19.829654092691321</v>
      </c>
      <c r="N556" s="71">
        <v>29.100935222439649</v>
      </c>
      <c r="O556" s="71">
        <v>17.593691651046608</v>
      </c>
      <c r="P556" s="71">
        <v>24.268330089773151</v>
      </c>
      <c r="Q556" s="71">
        <v>0.87140166186659396</v>
      </c>
      <c r="R556" s="71">
        <v>0</v>
      </c>
      <c r="S556" s="71">
        <v>1.43156828497227</v>
      </c>
      <c r="T556" s="72"/>
      <c r="U556" s="71">
        <v>1349418</v>
      </c>
      <c r="V556" s="71">
        <v>766</v>
      </c>
      <c r="W556" s="71">
        <v>118</v>
      </c>
      <c r="X556" s="71">
        <v>2899</v>
      </c>
      <c r="Y556" s="71">
        <v>5378</v>
      </c>
      <c r="Z556" s="71">
        <v>8374</v>
      </c>
      <c r="AA556" s="71">
        <v>4826</v>
      </c>
      <c r="AB556" s="71">
        <v>14791</v>
      </c>
      <c r="AC556" s="71">
        <v>0</v>
      </c>
      <c r="AD556" s="71">
        <v>1.43156828497227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2354</v>
      </c>
      <c r="B557" s="70">
        <v>88</v>
      </c>
      <c r="C557" s="70">
        <v>3</v>
      </c>
      <c r="D557" s="70">
        <v>6</v>
      </c>
      <c r="E557" s="70">
        <v>2006</v>
      </c>
      <c r="F557" s="70" t="s">
        <v>790</v>
      </c>
      <c r="G557" s="70" t="s">
        <v>2351</v>
      </c>
      <c r="H557" s="70" t="s">
        <v>2352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2355</v>
      </c>
      <c r="B558" s="70">
        <v>89</v>
      </c>
      <c r="C558" s="70">
        <v>4</v>
      </c>
      <c r="D558" s="70">
        <v>6</v>
      </c>
      <c r="E558" s="70">
        <v>2007</v>
      </c>
      <c r="F558" s="70" t="s">
        <v>791</v>
      </c>
      <c r="G558" s="1064" t="s">
        <v>2351</v>
      </c>
      <c r="H558" s="70" t="s">
        <v>2352</v>
      </c>
      <c r="I558" s="148"/>
      <c r="J558" s="71">
        <v>50.01048129002065</v>
      </c>
      <c r="K558" s="71">
        <v>2.3242725391216998</v>
      </c>
      <c r="L558" s="71">
        <v>6.2548007708779441</v>
      </c>
      <c r="M558" s="71">
        <v>23.141451634215599</v>
      </c>
      <c r="N558" s="71">
        <v>26.461447625670669</v>
      </c>
      <c r="O558" s="71">
        <v>16.982918537463071</v>
      </c>
      <c r="P558" s="71">
        <v>23.40309596380721</v>
      </c>
      <c r="Q558" s="71">
        <v>0.90468953125824503</v>
      </c>
      <c r="R558" s="71">
        <v>0</v>
      </c>
      <c r="S558" s="71">
        <v>0.7439829699067334</v>
      </c>
      <c r="T558" s="72"/>
      <c r="U558" s="71">
        <v>1107308</v>
      </c>
      <c r="V558" s="71">
        <v>676</v>
      </c>
      <c r="W558" s="71">
        <v>121</v>
      </c>
      <c r="X558" s="71">
        <v>3784</v>
      </c>
      <c r="Y558" s="71">
        <v>5468</v>
      </c>
      <c r="Z558" s="71">
        <v>8403</v>
      </c>
      <c r="AA558" s="71">
        <v>4583</v>
      </c>
      <c r="AB558" s="71">
        <v>14544</v>
      </c>
      <c r="AC558" s="71">
        <v>0</v>
      </c>
      <c r="AD558" s="71">
        <v>0.7439829699067334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2356</v>
      </c>
      <c r="B559" s="70">
        <v>90</v>
      </c>
      <c r="C559" s="70">
        <v>5</v>
      </c>
      <c r="D559" s="70">
        <v>6</v>
      </c>
      <c r="E559" s="70">
        <v>2008</v>
      </c>
      <c r="F559" s="70" t="s">
        <v>792</v>
      </c>
      <c r="G559" s="1064" t="s">
        <v>2351</v>
      </c>
      <c r="H559" s="70" t="s">
        <v>2352</v>
      </c>
      <c r="I559" s="148"/>
      <c r="J559" s="71">
        <v>49.301257642557353</v>
      </c>
      <c r="K559" s="71">
        <v>1.7639040193434261</v>
      </c>
      <c r="L559" s="71">
        <v>5.6367090370532686</v>
      </c>
      <c r="M559" s="71">
        <v>23.585349153124241</v>
      </c>
      <c r="N559" s="71">
        <v>27.064158825141121</v>
      </c>
      <c r="O559" s="71">
        <v>16.48906551167623</v>
      </c>
      <c r="P559" s="71">
        <v>22.774544219861522</v>
      </c>
      <c r="Q559" s="71">
        <v>0.88594990178753397</v>
      </c>
      <c r="R559" s="71">
        <v>0</v>
      </c>
      <c r="S559" s="71">
        <v>0.68867850487567195</v>
      </c>
      <c r="T559" s="72"/>
      <c r="U559" s="71">
        <v>1252755</v>
      </c>
      <c r="V559" s="71">
        <v>676</v>
      </c>
      <c r="W559" s="71">
        <v>121</v>
      </c>
      <c r="X559" s="71">
        <v>3784</v>
      </c>
      <c r="Y559" s="71">
        <v>5539</v>
      </c>
      <c r="Z559" s="71">
        <v>8445</v>
      </c>
      <c r="AA559" s="71">
        <v>4465</v>
      </c>
      <c r="AB559" s="71">
        <v>14477</v>
      </c>
      <c r="AC559" s="71">
        <v>0</v>
      </c>
      <c r="AD559" s="71">
        <v>0.68867850487567195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2357</v>
      </c>
      <c r="B560" s="70">
        <v>91</v>
      </c>
      <c r="C560" s="70">
        <v>6</v>
      </c>
      <c r="D560" s="70">
        <v>6</v>
      </c>
      <c r="E560" s="70">
        <v>2009</v>
      </c>
      <c r="F560" s="70" t="s">
        <v>176</v>
      </c>
      <c r="G560" s="70" t="s">
        <v>2351</v>
      </c>
      <c r="H560" s="70" t="s">
        <v>2352</v>
      </c>
      <c r="I560" s="148"/>
      <c r="J560" s="71">
        <v>47.051232005660552</v>
      </c>
      <c r="K560" s="71">
        <v>1.295532992680404</v>
      </c>
      <c r="L560" s="71">
        <v>11.33979091531252</v>
      </c>
      <c r="M560" s="71">
        <v>22.529586931120029</v>
      </c>
      <c r="N560" s="71">
        <v>25.10874684168466</v>
      </c>
      <c r="O560" s="71">
        <v>16.752899754111819</v>
      </c>
      <c r="P560" s="71">
        <v>21.612787420948528</v>
      </c>
      <c r="Q560" s="71">
        <v>0.83889898675139396</v>
      </c>
      <c r="R560" s="71">
        <v>0</v>
      </c>
      <c r="S560" s="71">
        <v>0.8037111003610824</v>
      </c>
      <c r="T560" s="72"/>
      <c r="U560" s="71">
        <v>1015557</v>
      </c>
      <c r="V560" s="71">
        <v>509</v>
      </c>
      <c r="W560" s="71">
        <v>354</v>
      </c>
      <c r="X560" s="71">
        <v>4092</v>
      </c>
      <c r="Y560" s="71">
        <v>5581</v>
      </c>
      <c r="Z560" s="71">
        <v>8469</v>
      </c>
      <c r="AA560" s="71">
        <v>4350</v>
      </c>
      <c r="AB560" s="71">
        <v>14390</v>
      </c>
      <c r="AC560" s="71">
        <v>0</v>
      </c>
      <c r="AD560" s="71">
        <v>0.8037111003610824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12.6</v>
      </c>
      <c r="BM560" s="71">
        <v>0</v>
      </c>
      <c r="BN560" s="72"/>
      <c r="BO560" s="71">
        <v>0</v>
      </c>
      <c r="BP560" s="71">
        <v>0</v>
      </c>
      <c r="BQ560" s="71">
        <v>0</v>
      </c>
      <c r="BR560" s="71">
        <v>0</v>
      </c>
      <c r="BS560" s="71">
        <v>1</v>
      </c>
      <c r="BT560" s="71">
        <v>0</v>
      </c>
      <c r="BU560"/>
      <c r="BV560" s="70">
        <v>12.6</v>
      </c>
      <c r="BW560" s="70">
        <v>0</v>
      </c>
      <c r="BX560" s="70">
        <v>0</v>
      </c>
      <c r="BY560" s="70">
        <v>0</v>
      </c>
      <c r="BZ560" s="70">
        <v>0</v>
      </c>
      <c r="CA560" s="70">
        <v>0</v>
      </c>
      <c r="CB560" s="70">
        <v>0</v>
      </c>
      <c r="CC560" s="70">
        <v>0</v>
      </c>
      <c r="CD560" s="70">
        <v>0</v>
      </c>
    </row>
    <row r="561" spans="1:82">
      <c r="A561" s="70" t="s">
        <v>2358</v>
      </c>
      <c r="B561" s="70">
        <v>92</v>
      </c>
      <c r="C561" s="70">
        <v>7</v>
      </c>
      <c r="D561" s="70">
        <v>6</v>
      </c>
      <c r="E561" s="70">
        <v>2010</v>
      </c>
      <c r="F561" s="70" t="s">
        <v>177</v>
      </c>
      <c r="G561" s="70" t="s">
        <v>2351</v>
      </c>
      <c r="H561" s="70" t="s">
        <v>2352</v>
      </c>
      <c r="I561" s="148"/>
      <c r="J561" s="71">
        <v>44.725925117732032</v>
      </c>
      <c r="K561" s="71">
        <v>1.415244705578351</v>
      </c>
      <c r="L561" s="71">
        <v>10.743422499160321</v>
      </c>
      <c r="M561" s="71">
        <v>25.465953913417199</v>
      </c>
      <c r="N561" s="71">
        <v>27.467435591311339</v>
      </c>
      <c r="O561" s="71">
        <v>16.706916363589961</v>
      </c>
      <c r="P561" s="71">
        <v>21.768897470753121</v>
      </c>
      <c r="Q561" s="71">
        <v>0.87608111329495897</v>
      </c>
      <c r="R561" s="71">
        <v>0</v>
      </c>
      <c r="S561" s="71">
        <v>0.80707468474322586</v>
      </c>
      <c r="T561" s="72"/>
      <c r="U561" s="71">
        <v>1006008</v>
      </c>
      <c r="V561" s="71">
        <v>509</v>
      </c>
      <c r="W561" s="71">
        <v>354</v>
      </c>
      <c r="X561" s="71">
        <v>4092</v>
      </c>
      <c r="Y561" s="71">
        <v>5673</v>
      </c>
      <c r="Z561" s="71">
        <v>8485</v>
      </c>
      <c r="AA561" s="71">
        <v>4272</v>
      </c>
      <c r="AB561" s="71">
        <v>14400</v>
      </c>
      <c r="AC561" s="71">
        <v>0</v>
      </c>
      <c r="AD561" s="71">
        <v>0.80707468474322586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11.9</v>
      </c>
      <c r="BM561" s="71">
        <v>0</v>
      </c>
      <c r="BN561" s="72"/>
      <c r="BO561" s="71">
        <v>0</v>
      </c>
      <c r="BP561" s="71">
        <v>0</v>
      </c>
      <c r="BQ561" s="71">
        <v>0</v>
      </c>
      <c r="BR561" s="71">
        <v>0</v>
      </c>
      <c r="BS561" s="71">
        <v>1</v>
      </c>
      <c r="BT561" s="71">
        <v>0</v>
      </c>
      <c r="BU561"/>
      <c r="BV561" s="70">
        <v>11.9</v>
      </c>
      <c r="BW561" s="70">
        <v>0</v>
      </c>
      <c r="BX561" s="70">
        <v>0</v>
      </c>
      <c r="BY561" s="70">
        <v>0</v>
      </c>
      <c r="BZ561" s="70">
        <v>0</v>
      </c>
      <c r="CA561" s="70">
        <v>0</v>
      </c>
      <c r="CB561" s="70">
        <v>0</v>
      </c>
      <c r="CC561" s="70">
        <v>0</v>
      </c>
      <c r="CD561" s="70">
        <v>0</v>
      </c>
    </row>
    <row r="562" spans="1:82">
      <c r="A562" s="70" t="s">
        <v>2359</v>
      </c>
      <c r="B562" s="70">
        <v>93</v>
      </c>
      <c r="C562" s="70">
        <v>8</v>
      </c>
      <c r="D562" s="70">
        <v>6</v>
      </c>
      <c r="E562" s="70">
        <v>2011</v>
      </c>
      <c r="F562" s="70" t="s">
        <v>178</v>
      </c>
      <c r="G562" s="70" t="s">
        <v>2351</v>
      </c>
      <c r="H562" s="70" t="s">
        <v>2352</v>
      </c>
      <c r="I562" s="148"/>
      <c r="J562" s="71">
        <v>73.093765271694494</v>
      </c>
      <c r="K562" s="71">
        <v>1.6822399490543569</v>
      </c>
      <c r="L562" s="71">
        <v>14.414296397133</v>
      </c>
      <c r="M562" s="71">
        <v>24.214557724225671</v>
      </c>
      <c r="N562" s="71">
        <v>23.874776456444401</v>
      </c>
      <c r="O562" s="71">
        <v>16.369020369636047</v>
      </c>
      <c r="P562" s="71">
        <v>20.867646281960678</v>
      </c>
      <c r="Q562" s="71">
        <v>0.99097000730927498</v>
      </c>
      <c r="R562" s="71">
        <v>0</v>
      </c>
      <c r="S562" s="71">
        <v>1.129853454574457</v>
      </c>
      <c r="T562" s="72"/>
      <c r="U562" s="71">
        <v>1650505</v>
      </c>
      <c r="V562" s="71">
        <v>509</v>
      </c>
      <c r="W562" s="71">
        <v>354</v>
      </c>
      <c r="X562" s="71">
        <v>4092</v>
      </c>
      <c r="Y562" s="71">
        <v>5613</v>
      </c>
      <c r="Z562" s="71">
        <v>8494</v>
      </c>
      <c r="AA562" s="71">
        <v>4217</v>
      </c>
      <c r="AB562" s="71">
        <v>14121</v>
      </c>
      <c r="AC562" s="71">
        <v>0</v>
      </c>
      <c r="AD562" s="71">
        <v>1.129853454574457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11.6</v>
      </c>
      <c r="BM562" s="71">
        <v>0</v>
      </c>
      <c r="BN562" s="72"/>
      <c r="BO562" s="71">
        <v>0</v>
      </c>
      <c r="BP562" s="71">
        <v>0</v>
      </c>
      <c r="BQ562" s="71">
        <v>0</v>
      </c>
      <c r="BR562" s="71">
        <v>0</v>
      </c>
      <c r="BS562" s="71">
        <v>1</v>
      </c>
      <c r="BT562" s="71">
        <v>0</v>
      </c>
      <c r="BU562"/>
      <c r="BV562" s="70">
        <v>11.6</v>
      </c>
      <c r="BW562" s="70">
        <v>0</v>
      </c>
      <c r="BX562" s="70">
        <v>0</v>
      </c>
      <c r="BY562" s="70">
        <v>0</v>
      </c>
      <c r="BZ562" s="70">
        <v>0</v>
      </c>
      <c r="CA562" s="70">
        <v>0</v>
      </c>
      <c r="CB562" s="70">
        <v>0</v>
      </c>
      <c r="CC562" s="70">
        <v>0</v>
      </c>
      <c r="CD562" s="70">
        <v>0</v>
      </c>
    </row>
    <row r="563" spans="1:82">
      <c r="A563" s="70" t="s">
        <v>2360</v>
      </c>
      <c r="B563" s="70">
        <v>94</v>
      </c>
      <c r="C563" s="70">
        <v>9</v>
      </c>
      <c r="D563" s="70">
        <v>6</v>
      </c>
      <c r="E563" s="70">
        <v>2012</v>
      </c>
      <c r="F563" s="70" t="s">
        <v>179</v>
      </c>
      <c r="G563" s="70" t="s">
        <v>2351</v>
      </c>
      <c r="H563" s="70" t="s">
        <v>2352</v>
      </c>
      <c r="I563" s="148"/>
      <c r="J563" s="71">
        <v>74.986153001041188</v>
      </c>
      <c r="K563" s="71">
        <v>1.521585428656137</v>
      </c>
      <c r="L563" s="71">
        <v>14.30357360648892</v>
      </c>
      <c r="M563" s="71">
        <v>23.392242172735259</v>
      </c>
      <c r="N563" s="71">
        <v>26.691887790418122</v>
      </c>
      <c r="O563" s="71">
        <v>16.412286671710412</v>
      </c>
      <c r="P563" s="71">
        <v>20.608150332351045</v>
      </c>
      <c r="Q563" s="71">
        <v>1.06873936695363</v>
      </c>
      <c r="R563" s="71">
        <v>0</v>
      </c>
      <c r="S563" s="71">
        <v>0.89534137546451364</v>
      </c>
      <c r="T563" s="72"/>
      <c r="U563" s="71">
        <v>1681707</v>
      </c>
      <c r="V563" s="71">
        <v>509</v>
      </c>
      <c r="W563" s="71">
        <v>354</v>
      </c>
      <c r="X563" s="71">
        <v>4092</v>
      </c>
      <c r="Y563" s="71">
        <v>5669</v>
      </c>
      <c r="Z563" s="71">
        <v>8584</v>
      </c>
      <c r="AA563" s="71">
        <v>4141</v>
      </c>
      <c r="AB563" s="71">
        <v>14017</v>
      </c>
      <c r="AC563" s="71">
        <v>0</v>
      </c>
      <c r="AD563" s="71">
        <v>0.89534137546451364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9.7379999999999995</v>
      </c>
      <c r="BM563" s="71">
        <v>0</v>
      </c>
      <c r="BN563" s="72"/>
      <c r="BO563" s="71">
        <v>0</v>
      </c>
      <c r="BP563" s="71">
        <v>0</v>
      </c>
      <c r="BQ563" s="71">
        <v>0</v>
      </c>
      <c r="BR563" s="71">
        <v>0</v>
      </c>
      <c r="BS563" s="71">
        <v>1</v>
      </c>
      <c r="BT563" s="71">
        <v>0</v>
      </c>
      <c r="BU563"/>
      <c r="BV563" s="70">
        <v>9.7379999999999995</v>
      </c>
      <c r="BW563" s="70">
        <v>0</v>
      </c>
      <c r="BX563" s="70">
        <v>0</v>
      </c>
      <c r="BY563" s="70">
        <v>0</v>
      </c>
      <c r="BZ563" s="70">
        <v>0</v>
      </c>
      <c r="CA563" s="70">
        <v>0</v>
      </c>
      <c r="CB563" s="70">
        <v>0</v>
      </c>
      <c r="CC563" s="70">
        <v>0</v>
      </c>
      <c r="CD563" s="70">
        <v>0</v>
      </c>
    </row>
    <row r="564" spans="1:82">
      <c r="A564" s="70" t="s">
        <v>2361</v>
      </c>
      <c r="B564" s="70">
        <v>95</v>
      </c>
      <c r="C564" s="70">
        <v>10</v>
      </c>
      <c r="D564" s="70">
        <v>6</v>
      </c>
      <c r="E564" s="70">
        <v>2013</v>
      </c>
      <c r="F564" s="70" t="s">
        <v>180</v>
      </c>
      <c r="G564" s="70" t="s">
        <v>2351</v>
      </c>
      <c r="H564" s="70" t="s">
        <v>2352</v>
      </c>
      <c r="I564" s="148"/>
      <c r="J564" s="71">
        <v>104.6570935393337</v>
      </c>
      <c r="K564" s="71">
        <v>1.2756327543089621</v>
      </c>
      <c r="L564" s="71">
        <v>13.284411037194619</v>
      </c>
      <c r="M564" s="71">
        <v>23.118775596905468</v>
      </c>
      <c r="N564" s="71">
        <v>26.735692130137739</v>
      </c>
      <c r="O564" s="71">
        <v>15.679713019876221</v>
      </c>
      <c r="P564" s="71">
        <v>20.515959618977266</v>
      </c>
      <c r="Q564" s="71">
        <v>1.0758518629425999</v>
      </c>
      <c r="R564" s="71">
        <v>0</v>
      </c>
      <c r="S564" s="71">
        <v>0.81783497252433757</v>
      </c>
      <c r="T564" s="72"/>
      <c r="U564" s="71">
        <v>2245429</v>
      </c>
      <c r="V564" s="71">
        <v>509</v>
      </c>
      <c r="W564" s="71">
        <v>354</v>
      </c>
      <c r="X564" s="71">
        <v>4092</v>
      </c>
      <c r="Y564" s="71">
        <v>5656</v>
      </c>
      <c r="Z564" s="71">
        <v>8567</v>
      </c>
      <c r="AA564" s="71">
        <v>4107</v>
      </c>
      <c r="AB564" s="71">
        <v>13908</v>
      </c>
      <c r="AC564" s="71">
        <v>0</v>
      </c>
      <c r="AD564" s="71">
        <v>0.81783497252433757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10.667</v>
      </c>
      <c r="BM564" s="71">
        <v>0</v>
      </c>
      <c r="BN564" s="72"/>
      <c r="BO564" s="71">
        <v>0</v>
      </c>
      <c r="BP564" s="71">
        <v>0</v>
      </c>
      <c r="BQ564" s="71">
        <v>0</v>
      </c>
      <c r="BR564" s="71">
        <v>0</v>
      </c>
      <c r="BS564" s="71">
        <v>1</v>
      </c>
      <c r="BT564" s="71">
        <v>0</v>
      </c>
      <c r="BU564"/>
      <c r="BV564" s="70">
        <v>10.667</v>
      </c>
      <c r="BW564" s="70">
        <v>0</v>
      </c>
      <c r="BX564" s="70">
        <v>0</v>
      </c>
      <c r="BY564" s="70">
        <v>0</v>
      </c>
      <c r="BZ564" s="70">
        <v>0</v>
      </c>
      <c r="CA564" s="70">
        <v>0</v>
      </c>
      <c r="CB564" s="70">
        <v>0</v>
      </c>
      <c r="CC564" s="70">
        <v>0</v>
      </c>
      <c r="CD564" s="70">
        <v>0</v>
      </c>
    </row>
    <row r="565" spans="1:82">
      <c r="A565" s="70" t="s">
        <v>2362</v>
      </c>
      <c r="B565" s="70">
        <v>96</v>
      </c>
      <c r="C565" s="70">
        <v>11</v>
      </c>
      <c r="D565" s="70">
        <v>6</v>
      </c>
      <c r="E565" s="70">
        <v>2014</v>
      </c>
      <c r="F565" s="70" t="s">
        <v>181</v>
      </c>
      <c r="G565" s="70" t="s">
        <v>2351</v>
      </c>
      <c r="H565" s="70" t="s">
        <v>2352</v>
      </c>
      <c r="I565" s="148"/>
      <c r="J565" s="71">
        <v>105.4142824607485</v>
      </c>
      <c r="K565" s="71">
        <v>1.248357962601564</v>
      </c>
      <c r="L565" s="71">
        <v>8.5894956686170776</v>
      </c>
      <c r="M565" s="71">
        <v>26.26870398401817</v>
      </c>
      <c r="N565" s="71">
        <v>24.531817199412561</v>
      </c>
      <c r="O565" s="71">
        <v>14.989896996849614</v>
      </c>
      <c r="P565" s="71">
        <v>20.542257178755968</v>
      </c>
      <c r="Q565" s="71">
        <v>1.02219643043469</v>
      </c>
      <c r="R565" s="71">
        <v>0</v>
      </c>
      <c r="S565" s="71">
        <v>0.82969221882012234</v>
      </c>
      <c r="T565" s="72"/>
      <c r="U565" s="71">
        <v>2414841</v>
      </c>
      <c r="V565" s="71">
        <v>433</v>
      </c>
      <c r="W565" s="71">
        <v>233</v>
      </c>
      <c r="X565" s="71">
        <v>4588</v>
      </c>
      <c r="Y565" s="71">
        <v>5647</v>
      </c>
      <c r="Z565" s="71">
        <v>8626</v>
      </c>
      <c r="AA565" s="71">
        <v>4091</v>
      </c>
      <c r="AB565" s="71">
        <v>13773</v>
      </c>
      <c r="AC565" s="71">
        <v>0</v>
      </c>
      <c r="AD565" s="71">
        <v>0.82969221882012234</v>
      </c>
      <c r="AE565" s="72"/>
      <c r="AF565" s="71"/>
      <c r="AG565" s="71"/>
      <c r="AH565" s="71"/>
      <c r="AI565" s="71"/>
      <c r="AJ565" s="71"/>
      <c r="AK565" s="71"/>
      <c r="AL565" s="71"/>
      <c r="AM565" s="71"/>
      <c r="AN565" s="71"/>
      <c r="AO565" s="71"/>
      <c r="AP565" s="71"/>
      <c r="AQ565" s="72"/>
      <c r="AR565" s="71">
        <v>110</v>
      </c>
      <c r="AS565" s="71">
        <v>123</v>
      </c>
      <c r="AT565" s="71">
        <v>0</v>
      </c>
      <c r="AU565" s="71">
        <v>2</v>
      </c>
      <c r="AV565" s="71">
        <v>0</v>
      </c>
      <c r="AW565" s="71">
        <v>0</v>
      </c>
      <c r="AX565" s="71"/>
      <c r="AY565" s="72"/>
      <c r="AZ565" s="71">
        <v>561.5</v>
      </c>
      <c r="BA565" s="71">
        <v>5185.5</v>
      </c>
      <c r="BB565" s="71">
        <v>0</v>
      </c>
      <c r="BC565" s="71">
        <v>5800</v>
      </c>
      <c r="BD565" s="71">
        <v>0</v>
      </c>
      <c r="BE565" s="71">
        <v>0</v>
      </c>
      <c r="BF565" s="71"/>
      <c r="BG565" s="72"/>
      <c r="BH565" s="71">
        <v>0</v>
      </c>
      <c r="BI565" s="71">
        <v>0</v>
      </c>
      <c r="BJ565" s="71">
        <v>0</v>
      </c>
      <c r="BK565" s="71">
        <v>0</v>
      </c>
      <c r="BL565" s="71">
        <v>11.023</v>
      </c>
      <c r="BM565" s="71">
        <v>0</v>
      </c>
      <c r="BN565" s="72"/>
      <c r="BO565" s="71">
        <v>0</v>
      </c>
      <c r="BP565" s="71">
        <v>0</v>
      </c>
      <c r="BQ565" s="71">
        <v>0</v>
      </c>
      <c r="BR565" s="71">
        <v>0</v>
      </c>
      <c r="BS565" s="71">
        <v>1</v>
      </c>
      <c r="BT565" s="71">
        <v>0</v>
      </c>
      <c r="BU565"/>
      <c r="BV565" s="70">
        <v>11.023</v>
      </c>
      <c r="BW565" s="70">
        <v>0</v>
      </c>
      <c r="BX565" s="70">
        <v>0</v>
      </c>
      <c r="BY565" s="70">
        <v>0</v>
      </c>
      <c r="BZ565" s="70">
        <v>0</v>
      </c>
      <c r="CA565" s="70">
        <v>0</v>
      </c>
      <c r="CB565" s="70">
        <v>0</v>
      </c>
      <c r="CC565" s="70">
        <v>0</v>
      </c>
      <c r="CD565" s="70">
        <v>0</v>
      </c>
    </row>
    <row r="566" spans="1:82">
      <c r="A566" s="70" t="s">
        <v>2363</v>
      </c>
      <c r="B566" s="70">
        <v>97</v>
      </c>
      <c r="C566" s="70">
        <v>12</v>
      </c>
      <c r="D566" s="70">
        <v>6</v>
      </c>
      <c r="E566" s="70">
        <v>2015</v>
      </c>
      <c r="F566" s="70" t="s">
        <v>182</v>
      </c>
      <c r="G566" s="70" t="s">
        <v>2351</v>
      </c>
      <c r="H566" s="70" t="s">
        <v>2352</v>
      </c>
      <c r="I566" s="148"/>
      <c r="J566" s="71">
        <v>120.555588503175</v>
      </c>
      <c r="K566" s="71">
        <v>1.1293189899608711</v>
      </c>
      <c r="L566" s="71">
        <v>13.079505615275281</v>
      </c>
      <c r="M566" s="71">
        <v>23.89829992303752</v>
      </c>
      <c r="N566" s="71">
        <v>26.201629809072529</v>
      </c>
      <c r="O566" s="71">
        <v>14.864222536974856</v>
      </c>
      <c r="P566" s="71">
        <v>20.392651987672551</v>
      </c>
      <c r="Q566" s="71">
        <v>0.98874915950980402</v>
      </c>
      <c r="R566" s="71">
        <v>0</v>
      </c>
      <c r="S566" s="71">
        <v>0.67013176467964164</v>
      </c>
      <c r="T566" s="72"/>
      <c r="U566" s="71">
        <v>2702779</v>
      </c>
      <c r="V566" s="71">
        <v>433</v>
      </c>
      <c r="W566" s="71">
        <v>233</v>
      </c>
      <c r="X566" s="71">
        <v>4588</v>
      </c>
      <c r="Y566" s="71">
        <v>5687</v>
      </c>
      <c r="Z566" s="71">
        <v>8636</v>
      </c>
      <c r="AA566" s="71">
        <v>4058</v>
      </c>
      <c r="AB566" s="71">
        <v>13609</v>
      </c>
      <c r="AC566" s="71">
        <v>0</v>
      </c>
      <c r="AD566" s="71">
        <v>0.67013176467964164</v>
      </c>
      <c r="AE566" s="72"/>
      <c r="AF566" s="71">
        <v>34233708.349960811</v>
      </c>
      <c r="AG566" s="71">
        <v>809677.28889534168</v>
      </c>
      <c r="AH566" s="71">
        <v>2628536.997341271</v>
      </c>
      <c r="AI566" s="71">
        <v>27661501.51029915</v>
      </c>
      <c r="AJ566" s="71">
        <v>32202350.13799585</v>
      </c>
      <c r="AK566" s="71">
        <v>0</v>
      </c>
      <c r="AL566" s="71">
        <v>0</v>
      </c>
      <c r="AM566" s="71">
        <v>1865056.3623921061</v>
      </c>
      <c r="AN566" s="71">
        <v>0</v>
      </c>
      <c r="AO566" s="71">
        <v>0</v>
      </c>
      <c r="AP566" s="71">
        <v>99400830.646884546</v>
      </c>
      <c r="AQ566" s="72"/>
      <c r="AR566" s="71">
        <v>133</v>
      </c>
      <c r="AS566" s="71">
        <v>164</v>
      </c>
      <c r="AT566" s="71">
        <v>0</v>
      </c>
      <c r="AU566" s="71">
        <v>2</v>
      </c>
      <c r="AV566" s="71">
        <v>0</v>
      </c>
      <c r="AW566" s="71">
        <v>0</v>
      </c>
      <c r="AX566" s="71"/>
      <c r="AY566" s="72"/>
      <c r="AZ566" s="71">
        <v>678.2</v>
      </c>
      <c r="BA566" s="71">
        <v>6133</v>
      </c>
      <c r="BB566" s="71">
        <v>0</v>
      </c>
      <c r="BC566" s="71">
        <v>5800</v>
      </c>
      <c r="BD566" s="71">
        <v>0</v>
      </c>
      <c r="BE566" s="71">
        <v>0</v>
      </c>
      <c r="BF566" s="71"/>
      <c r="BG566" s="72"/>
      <c r="BH566" s="71">
        <v>0</v>
      </c>
      <c r="BI566" s="71">
        <v>0</v>
      </c>
      <c r="BJ566" s="71">
        <v>0</v>
      </c>
      <c r="BK566" s="71">
        <v>0</v>
      </c>
      <c r="BL566" s="71">
        <v>11.366</v>
      </c>
      <c r="BM566" s="71">
        <v>0</v>
      </c>
      <c r="BN566" s="72"/>
      <c r="BO566" s="71">
        <v>0</v>
      </c>
      <c r="BP566" s="71">
        <v>0</v>
      </c>
      <c r="BQ566" s="71">
        <v>0</v>
      </c>
      <c r="BR566" s="71">
        <v>0</v>
      </c>
      <c r="BS566" s="71">
        <v>1</v>
      </c>
      <c r="BT566" s="71">
        <v>0</v>
      </c>
      <c r="BU566"/>
      <c r="BV566" s="70">
        <v>11.366</v>
      </c>
      <c r="BW566" s="70">
        <v>0</v>
      </c>
      <c r="BX566" s="70">
        <v>0</v>
      </c>
      <c r="BY566" s="70">
        <v>0</v>
      </c>
      <c r="BZ566" s="70">
        <v>0</v>
      </c>
      <c r="CA566" s="70">
        <v>0</v>
      </c>
      <c r="CB566" s="70">
        <v>0</v>
      </c>
      <c r="CC566" s="70">
        <v>0</v>
      </c>
      <c r="CD566" s="70">
        <v>0</v>
      </c>
    </row>
    <row r="567" spans="1:82">
      <c r="A567" s="70" t="s">
        <v>2364</v>
      </c>
      <c r="B567" s="70">
        <v>98</v>
      </c>
      <c r="C567" s="70">
        <v>13</v>
      </c>
      <c r="D567" s="70">
        <v>6</v>
      </c>
      <c r="E567" s="70">
        <v>2016</v>
      </c>
      <c r="F567" s="70" t="s">
        <v>155</v>
      </c>
      <c r="G567" s="70" t="s">
        <v>2351</v>
      </c>
      <c r="H567" s="70" t="s">
        <v>2352</v>
      </c>
      <c r="I567" s="148"/>
      <c r="J567" s="71">
        <v>124.43512859083233</v>
      </c>
      <c r="K567" s="71">
        <v>1.1202745636836193</v>
      </c>
      <c r="L567" s="71">
        <v>10.220371279273929</v>
      </c>
      <c r="M567" s="71">
        <v>23.875996791034371</v>
      </c>
      <c r="N567" s="71">
        <v>22.600035732117934</v>
      </c>
      <c r="O567" s="71">
        <v>14.733027590188223</v>
      </c>
      <c r="P567" s="71">
        <v>19.974205870923612</v>
      </c>
      <c r="Q567" s="71">
        <v>0.94922382229370239</v>
      </c>
      <c r="R567" s="71">
        <v>0</v>
      </c>
      <c r="S567" s="71">
        <v>0.80129196493215549</v>
      </c>
      <c r="T567" s="72"/>
      <c r="U567" s="71">
        <v>2681107</v>
      </c>
      <c r="V567" s="71">
        <v>433</v>
      </c>
      <c r="W567" s="71">
        <v>233</v>
      </c>
      <c r="X567" s="71">
        <v>4588</v>
      </c>
      <c r="Y567" s="71">
        <v>5663</v>
      </c>
      <c r="Z567" s="71">
        <v>8665</v>
      </c>
      <c r="AA567" s="71">
        <v>4111</v>
      </c>
      <c r="AB567" s="71">
        <v>13439</v>
      </c>
      <c r="AC567" s="71">
        <v>0</v>
      </c>
      <c r="AD567" s="71">
        <v>0.80129196493215549</v>
      </c>
      <c r="AE567" s="72"/>
      <c r="AF567" s="71">
        <v>36460904.535229683</v>
      </c>
      <c r="AG567" s="71">
        <v>796534.22170222853</v>
      </c>
      <c r="AH567" s="71">
        <v>1628843.885086132</v>
      </c>
      <c r="AI567" s="71">
        <v>28518335.9232626</v>
      </c>
      <c r="AJ567" s="71">
        <v>27452749.801695012</v>
      </c>
      <c r="AK567" s="71">
        <v>0</v>
      </c>
      <c r="AL567" s="71">
        <v>0</v>
      </c>
      <c r="AM567" s="71">
        <v>1843189.4412167291</v>
      </c>
      <c r="AN567" s="71">
        <v>0</v>
      </c>
      <c r="AO567" s="71">
        <v>0</v>
      </c>
      <c r="AP567" s="71">
        <v>96700557.808192387</v>
      </c>
      <c r="AQ567" s="72"/>
      <c r="AR567" s="71">
        <v>150</v>
      </c>
      <c r="AS567" s="71">
        <v>193</v>
      </c>
      <c r="AT567" s="71">
        <v>0</v>
      </c>
      <c r="AU567" s="71">
        <v>4</v>
      </c>
      <c r="AV567" s="71">
        <v>0</v>
      </c>
      <c r="AW567" s="71">
        <v>0</v>
      </c>
      <c r="AX567" s="71"/>
      <c r="AY567" s="72"/>
      <c r="AZ567" s="71">
        <v>782.3</v>
      </c>
      <c r="BA567" s="71">
        <v>7104</v>
      </c>
      <c r="BB567" s="71">
        <v>0</v>
      </c>
      <c r="BC567" s="71">
        <v>6820</v>
      </c>
      <c r="BD567" s="71">
        <v>0</v>
      </c>
      <c r="BE567" s="71">
        <v>0</v>
      </c>
      <c r="BF567" s="71"/>
      <c r="BG567" s="72"/>
      <c r="BH567" s="71">
        <v>0</v>
      </c>
      <c r="BI567" s="71">
        <v>0</v>
      </c>
      <c r="BJ567" s="71">
        <v>0</v>
      </c>
      <c r="BK567" s="71">
        <v>0</v>
      </c>
      <c r="BL567" s="71">
        <v>10.363</v>
      </c>
      <c r="BM567" s="71">
        <v>0</v>
      </c>
      <c r="BN567" s="72"/>
      <c r="BO567" s="71">
        <v>0</v>
      </c>
      <c r="BP567" s="71">
        <v>0</v>
      </c>
      <c r="BQ567" s="71">
        <v>0</v>
      </c>
      <c r="BR567" s="71">
        <v>0</v>
      </c>
      <c r="BS567" s="71">
        <v>1</v>
      </c>
      <c r="BT567" s="71">
        <v>0</v>
      </c>
      <c r="BU567"/>
      <c r="BV567" s="70">
        <v>10.363</v>
      </c>
      <c r="BW567" s="70">
        <v>0</v>
      </c>
      <c r="BX567" s="70">
        <v>0</v>
      </c>
      <c r="BY567" s="70">
        <v>0</v>
      </c>
      <c r="BZ567" s="70">
        <v>0</v>
      </c>
      <c r="CA567" s="70">
        <v>0</v>
      </c>
      <c r="CB567" s="70">
        <v>0</v>
      </c>
      <c r="CC567" s="70">
        <v>0</v>
      </c>
      <c r="CD567" s="70">
        <v>0</v>
      </c>
    </row>
    <row r="568" spans="1:82">
      <c r="A568" s="70" t="s">
        <v>2365</v>
      </c>
      <c r="B568" s="70">
        <v>99</v>
      </c>
      <c r="C568" s="70">
        <v>14</v>
      </c>
      <c r="D568" s="70">
        <v>6</v>
      </c>
      <c r="E568" s="70">
        <v>2017</v>
      </c>
      <c r="F568" s="70" t="s">
        <v>156</v>
      </c>
      <c r="G568" s="70" t="s">
        <v>2351</v>
      </c>
      <c r="H568" s="70" t="s">
        <v>2352</v>
      </c>
      <c r="I568" s="148"/>
      <c r="J568" s="71">
        <v>113.82120064256434</v>
      </c>
      <c r="K568" s="71">
        <v>1.1653319918489324</v>
      </c>
      <c r="L568" s="71">
        <v>9.6791373206535987</v>
      </c>
      <c r="M568" s="71">
        <v>22.586492175685034</v>
      </c>
      <c r="N568" s="71">
        <v>22.30143569319776</v>
      </c>
      <c r="O568" s="71">
        <v>14.388921771448079</v>
      </c>
      <c r="P568" s="71">
        <v>19.644902775307465</v>
      </c>
      <c r="Q568" s="71">
        <v>0.90234753949338697</v>
      </c>
      <c r="R568" s="71">
        <v>0</v>
      </c>
      <c r="S568" s="71">
        <v>1.4412273508914213</v>
      </c>
      <c r="T568" s="72"/>
      <c r="U568" s="71">
        <v>2695838</v>
      </c>
      <c r="V568" s="71">
        <v>433</v>
      </c>
      <c r="W568" s="71">
        <v>233</v>
      </c>
      <c r="X568" s="71">
        <v>4588</v>
      </c>
      <c r="Y568" s="71">
        <v>5578</v>
      </c>
      <c r="Z568" s="71">
        <v>8603</v>
      </c>
      <c r="AA568" s="71">
        <v>4069</v>
      </c>
      <c r="AB568" s="71">
        <v>13211</v>
      </c>
      <c r="AC568" s="71">
        <v>0</v>
      </c>
      <c r="AD568" s="71">
        <v>1.4412273508914211</v>
      </c>
      <c r="AE568" s="72"/>
      <c r="AF568" s="71">
        <v>35574052.060492054</v>
      </c>
      <c r="AG568" s="71">
        <v>817310.55316137732</v>
      </c>
      <c r="AH568" s="71">
        <v>2056109.088624171</v>
      </c>
      <c r="AI568" s="71">
        <v>28059762.373176731</v>
      </c>
      <c r="AJ568" s="71">
        <v>28602538.692438882</v>
      </c>
      <c r="AK568" s="71">
        <v>0</v>
      </c>
      <c r="AL568" s="71">
        <v>0</v>
      </c>
      <c r="AM568" s="71">
        <v>1814753.880419594</v>
      </c>
      <c r="AN568" s="71">
        <v>0</v>
      </c>
      <c r="AO568" s="71">
        <v>0</v>
      </c>
      <c r="AP568" s="71">
        <v>96924526.648312807</v>
      </c>
      <c r="AQ568" s="72"/>
      <c r="AR568" s="71">
        <v>165</v>
      </c>
      <c r="AS568" s="71">
        <v>214</v>
      </c>
      <c r="AT568" s="71">
        <v>0</v>
      </c>
      <c r="AU568" s="71">
        <v>4</v>
      </c>
      <c r="AV568" s="71">
        <v>0</v>
      </c>
      <c r="AW568" s="71">
        <v>0</v>
      </c>
      <c r="AX568" s="71"/>
      <c r="AY568" s="72"/>
      <c r="AZ568" s="71">
        <v>879.69999999999993</v>
      </c>
      <c r="BA568" s="71">
        <v>7817.9999999999991</v>
      </c>
      <c r="BB568" s="71">
        <v>0</v>
      </c>
      <c r="BC568" s="71">
        <v>6820</v>
      </c>
      <c r="BD568" s="71">
        <v>0</v>
      </c>
      <c r="BE568" s="71">
        <v>0</v>
      </c>
      <c r="BF568" s="71"/>
      <c r="BG568" s="72"/>
      <c r="BH568" s="71">
        <v>0</v>
      </c>
      <c r="BI568" s="71">
        <v>0</v>
      </c>
      <c r="BJ568" s="71">
        <v>0</v>
      </c>
      <c r="BK568" s="71">
        <v>0</v>
      </c>
      <c r="BL568" s="71">
        <v>9.2189999999999994</v>
      </c>
      <c r="BM568" s="71">
        <v>0</v>
      </c>
      <c r="BN568" s="72"/>
      <c r="BO568" s="71">
        <v>0</v>
      </c>
      <c r="BP568" s="71">
        <v>0</v>
      </c>
      <c r="BQ568" s="71">
        <v>0</v>
      </c>
      <c r="BR568" s="71">
        <v>0</v>
      </c>
      <c r="BS568" s="71">
        <v>1</v>
      </c>
      <c r="BT568" s="71">
        <v>0</v>
      </c>
      <c r="BU568"/>
      <c r="BV568" s="70">
        <v>9.2189999999999994</v>
      </c>
      <c r="BW568" s="70">
        <v>0</v>
      </c>
      <c r="BX568" s="70">
        <v>0</v>
      </c>
      <c r="BY568" s="70">
        <v>0</v>
      </c>
      <c r="BZ568" s="70">
        <v>0</v>
      </c>
      <c r="CA568" s="70">
        <v>0</v>
      </c>
      <c r="CB568" s="70">
        <v>0</v>
      </c>
      <c r="CC568" s="70">
        <v>0</v>
      </c>
      <c r="CD568" s="70">
        <v>0</v>
      </c>
    </row>
    <row r="569" spans="1:82">
      <c r="A569" s="70" t="s">
        <v>2366</v>
      </c>
      <c r="B569" s="70">
        <v>100</v>
      </c>
      <c r="C569" s="70">
        <v>15</v>
      </c>
      <c r="D569" s="70">
        <v>6</v>
      </c>
      <c r="E569" s="70">
        <v>2018</v>
      </c>
      <c r="F569" s="70" t="s">
        <v>183</v>
      </c>
      <c r="G569" s="70" t="s">
        <v>2351</v>
      </c>
      <c r="H569" s="70" t="s">
        <v>2352</v>
      </c>
      <c r="I569" s="148"/>
      <c r="J569" s="71">
        <v>91.495580058960357</v>
      </c>
      <c r="K569" s="71">
        <v>1.0813430038832379</v>
      </c>
      <c r="L569" s="71">
        <v>8.8178800995019468</v>
      </c>
      <c r="M569" s="71">
        <v>21.002176184128224</v>
      </c>
      <c r="N569" s="71">
        <v>18.121279425176407</v>
      </c>
      <c r="O569" s="71">
        <v>14.036529160162033</v>
      </c>
      <c r="P569" s="71">
        <v>19.152999869787941</v>
      </c>
      <c r="Q569" s="71">
        <v>0.82547197394371397</v>
      </c>
      <c r="R569" s="71">
        <v>0</v>
      </c>
      <c r="S569" s="71">
        <v>1.7326972048666331</v>
      </c>
      <c r="T569" s="72"/>
      <c r="U569" s="71">
        <v>2489952</v>
      </c>
      <c r="V569" s="71">
        <v>433</v>
      </c>
      <c r="W569" s="71">
        <v>233</v>
      </c>
      <c r="X569" s="71">
        <v>4588</v>
      </c>
      <c r="Y569" s="71">
        <v>5655</v>
      </c>
      <c r="Z569" s="71">
        <v>8553</v>
      </c>
      <c r="AA569" s="71">
        <v>4007</v>
      </c>
      <c r="AB569" s="71">
        <v>13024</v>
      </c>
      <c r="AC569" s="71">
        <v>0</v>
      </c>
      <c r="AD569" s="71">
        <v>1.7326972048666329</v>
      </c>
      <c r="AE569" s="72"/>
      <c r="AF569" s="71">
        <v>30390478.75690854</v>
      </c>
      <c r="AG569" s="71">
        <v>755178.89489334391</v>
      </c>
      <c r="AH569" s="71">
        <v>1926453.8163293521</v>
      </c>
      <c r="AI569" s="71">
        <v>27096657.209343199</v>
      </c>
      <c r="AJ569" s="71">
        <v>23799249.223949499</v>
      </c>
      <c r="AK569" s="71">
        <v>0</v>
      </c>
      <c r="AL569" s="71">
        <v>0</v>
      </c>
      <c r="AM569" s="71">
        <v>1792768.0659085149</v>
      </c>
      <c r="AN569" s="71">
        <v>0</v>
      </c>
      <c r="AO569" s="71">
        <v>0</v>
      </c>
      <c r="AP569" s="71">
        <v>85760785.967332453</v>
      </c>
      <c r="AQ569" s="72"/>
      <c r="AR569" s="71">
        <v>183</v>
      </c>
      <c r="AS569" s="71">
        <v>241</v>
      </c>
      <c r="AT569" s="71">
        <v>0</v>
      </c>
      <c r="AU569" s="71">
        <v>4</v>
      </c>
      <c r="AV569" s="71">
        <v>0</v>
      </c>
      <c r="AW569" s="71">
        <v>0</v>
      </c>
      <c r="AX569" s="71"/>
      <c r="AY569" s="72"/>
      <c r="AZ569" s="71">
        <v>979.5</v>
      </c>
      <c r="BA569" s="71">
        <v>8669.6</v>
      </c>
      <c r="BB569" s="71">
        <v>0</v>
      </c>
      <c r="BC569" s="71">
        <v>6820</v>
      </c>
      <c r="BD569" s="71">
        <v>0</v>
      </c>
      <c r="BE569" s="71">
        <v>0</v>
      </c>
      <c r="BF569" s="71"/>
      <c r="BG569" s="72"/>
      <c r="BH569" s="71">
        <v>0</v>
      </c>
      <c r="BI569" s="71">
        <v>0</v>
      </c>
      <c r="BJ569" s="71">
        <v>0</v>
      </c>
      <c r="BK569" s="71">
        <v>0</v>
      </c>
      <c r="BL569" s="71">
        <v>9.3260000000000005</v>
      </c>
      <c r="BM569" s="71">
        <v>0</v>
      </c>
      <c r="BN569" s="72"/>
      <c r="BO569" s="71">
        <v>0</v>
      </c>
      <c r="BP569" s="71">
        <v>0</v>
      </c>
      <c r="BQ569" s="71">
        <v>0</v>
      </c>
      <c r="BR569" s="71">
        <v>0</v>
      </c>
      <c r="BS569" s="71">
        <v>1</v>
      </c>
      <c r="BT569" s="71">
        <v>0</v>
      </c>
      <c r="BU569"/>
      <c r="BV569" s="70">
        <v>9.3260000000000005</v>
      </c>
      <c r="BW569" s="70">
        <v>0</v>
      </c>
      <c r="BX569" s="70">
        <v>0</v>
      </c>
      <c r="BY569" s="70">
        <v>0</v>
      </c>
      <c r="BZ569" s="70">
        <v>0</v>
      </c>
      <c r="CA569" s="70">
        <v>0</v>
      </c>
      <c r="CB569" s="70">
        <v>0</v>
      </c>
      <c r="CC569" s="70">
        <v>0</v>
      </c>
      <c r="CD569" s="70">
        <v>0</v>
      </c>
    </row>
    <row r="570" spans="1:82">
      <c r="A570" s="70" t="s">
        <v>2367</v>
      </c>
      <c r="B570" s="70">
        <v>101</v>
      </c>
      <c r="C570" s="70">
        <v>16</v>
      </c>
      <c r="D570" s="70">
        <v>6</v>
      </c>
      <c r="E570" s="70">
        <v>2019</v>
      </c>
      <c r="F570" s="70" t="s">
        <v>158</v>
      </c>
      <c r="G570" s="70" t="s">
        <v>2351</v>
      </c>
      <c r="H570" s="70" t="s">
        <v>2352</v>
      </c>
      <c r="I570" s="148"/>
      <c r="J570" s="71">
        <v>96.951634927452915</v>
      </c>
      <c r="K570" s="71">
        <v>0.96327835870283207</v>
      </c>
      <c r="L570" s="71">
        <v>8.7956053532736451</v>
      </c>
      <c r="M570" s="71">
        <v>19.073338882195284</v>
      </c>
      <c r="N570" s="71">
        <v>15.757024313261834</v>
      </c>
      <c r="O570" s="71">
        <v>13.567237698714674</v>
      </c>
      <c r="P570" s="71">
        <v>18.772505908801229</v>
      </c>
      <c r="Q570" s="71">
        <v>0.79353171311596704</v>
      </c>
      <c r="R570" s="71">
        <v>0</v>
      </c>
      <c r="S570" s="71">
        <v>1.3047507538863647</v>
      </c>
      <c r="T570" s="72"/>
      <c r="U570" s="71">
        <v>2576509</v>
      </c>
      <c r="V570" s="71">
        <v>433</v>
      </c>
      <c r="W570" s="71">
        <v>233</v>
      </c>
      <c r="X570" s="71">
        <v>4588</v>
      </c>
      <c r="Y570" s="71">
        <v>5647</v>
      </c>
      <c r="Z570" s="71">
        <v>8494</v>
      </c>
      <c r="AA570" s="71">
        <v>3898</v>
      </c>
      <c r="AB570" s="71">
        <v>12859</v>
      </c>
      <c r="AC570" s="71">
        <v>0</v>
      </c>
      <c r="AD570" s="71">
        <v>1.304750753886365</v>
      </c>
      <c r="AE570" s="72"/>
      <c r="AF570" s="71">
        <v>33201216.147267591</v>
      </c>
      <c r="AG570" s="71">
        <v>744674.45492381428</v>
      </c>
      <c r="AH570" s="71">
        <v>2070458.1585852129</v>
      </c>
      <c r="AI570" s="71">
        <v>26814874.55239851</v>
      </c>
      <c r="AJ570" s="71">
        <v>22920466.07329677</v>
      </c>
      <c r="AK570" s="71">
        <v>0</v>
      </c>
      <c r="AL570" s="71">
        <v>0</v>
      </c>
      <c r="AM570" s="71">
        <v>1751298.9974998278</v>
      </c>
      <c r="AN570" s="71">
        <v>0</v>
      </c>
      <c r="AO570" s="71">
        <v>0</v>
      </c>
      <c r="AP570" s="71">
        <v>87502988.383971721</v>
      </c>
      <c r="AQ570" s="72"/>
      <c r="AR570" s="71">
        <v>211</v>
      </c>
      <c r="AS570" s="71">
        <v>263</v>
      </c>
      <c r="AT570" s="71">
        <v>0</v>
      </c>
      <c r="AU570" s="71">
        <v>4</v>
      </c>
      <c r="AV570" s="71">
        <v>0</v>
      </c>
      <c r="AW570" s="71">
        <v>0</v>
      </c>
      <c r="AX570" s="71"/>
      <c r="AY570" s="72"/>
      <c r="AZ570" s="71">
        <v>1124.399999999999</v>
      </c>
      <c r="BA570" s="71">
        <v>9255.6</v>
      </c>
      <c r="BB570" s="71">
        <v>0</v>
      </c>
      <c r="BC570" s="71">
        <v>6820</v>
      </c>
      <c r="BD570" s="71">
        <v>0</v>
      </c>
      <c r="BE570" s="71">
        <v>0</v>
      </c>
      <c r="BF570" s="71"/>
      <c r="BG570" s="72"/>
      <c r="BH570" s="71">
        <v>0</v>
      </c>
      <c r="BI570" s="71">
        <v>0</v>
      </c>
      <c r="BJ570" s="71">
        <v>0</v>
      </c>
      <c r="BK570" s="71">
        <v>0</v>
      </c>
      <c r="BL570" s="71">
        <v>8.7579999999999991</v>
      </c>
      <c r="BM570" s="71">
        <v>0</v>
      </c>
      <c r="BN570" s="72"/>
      <c r="BO570" s="71">
        <v>0</v>
      </c>
      <c r="BP570" s="71">
        <v>0</v>
      </c>
      <c r="BQ570" s="71">
        <v>0</v>
      </c>
      <c r="BR570" s="71">
        <v>0</v>
      </c>
      <c r="BS570" s="71">
        <v>1</v>
      </c>
      <c r="BT570" s="71">
        <v>0</v>
      </c>
      <c r="BU570"/>
      <c r="BV570" s="70">
        <v>8.7579999999999991</v>
      </c>
      <c r="BW570" s="70">
        <v>0</v>
      </c>
      <c r="BX570" s="70">
        <v>0</v>
      </c>
      <c r="BY570" s="70">
        <v>0</v>
      </c>
      <c r="BZ570" s="70">
        <v>0</v>
      </c>
      <c r="CA570" s="70">
        <v>0</v>
      </c>
      <c r="CB570" s="70">
        <v>0</v>
      </c>
      <c r="CC570" s="70">
        <v>0</v>
      </c>
      <c r="CD570" s="70">
        <v>0</v>
      </c>
    </row>
    <row r="571" spans="1:82">
      <c r="A571" s="70" t="s">
        <v>2368</v>
      </c>
      <c r="B571" s="70">
        <v>102</v>
      </c>
      <c r="C571" s="70">
        <v>17</v>
      </c>
      <c r="D571" s="70">
        <v>6</v>
      </c>
      <c r="E571" s="70">
        <v>2020</v>
      </c>
      <c r="F571" s="70" t="s">
        <v>159</v>
      </c>
      <c r="G571" s="70" t="s">
        <v>2351</v>
      </c>
      <c r="H571" s="70" t="s">
        <v>2352</v>
      </c>
      <c r="I571" s="148"/>
      <c r="J571" s="71">
        <v>96.18634760367479</v>
      </c>
      <c r="K571" s="71">
        <v>0.99147648471395622</v>
      </c>
      <c r="L571" s="71">
        <v>10.154644986788188</v>
      </c>
      <c r="M571" s="71">
        <v>15.262800254156291</v>
      </c>
      <c r="N571" s="71">
        <v>17.611852543592772</v>
      </c>
      <c r="O571" s="71">
        <v>11.791656680470863</v>
      </c>
      <c r="P571" s="71">
        <v>17.716051881293151</v>
      </c>
      <c r="Q571" s="71">
        <v>0.75110065537883997</v>
      </c>
      <c r="R571" s="71">
        <v>0</v>
      </c>
      <c r="S571" s="71">
        <v>1.3461273508238001</v>
      </c>
      <c r="T571" s="72"/>
      <c r="U571" s="71">
        <v>2672991</v>
      </c>
      <c r="V571" s="71">
        <v>430</v>
      </c>
      <c r="W571" s="71">
        <v>318</v>
      </c>
      <c r="X571" s="71">
        <v>4104</v>
      </c>
      <c r="Y571" s="71">
        <v>5685</v>
      </c>
      <c r="Z571" s="71">
        <v>8426</v>
      </c>
      <c r="AA571" s="71">
        <v>3910</v>
      </c>
      <c r="AB571" s="71">
        <v>12739</v>
      </c>
      <c r="AC571" s="71">
        <v>0</v>
      </c>
      <c r="AD571" s="71">
        <v>1.3461273508238001</v>
      </c>
      <c r="AE571" s="72"/>
      <c r="AF571" s="71">
        <v>35341519.67270793</v>
      </c>
      <c r="AG571" s="71">
        <v>728189.15318512078</v>
      </c>
      <c r="AH571" s="71">
        <v>2589541.7415243201</v>
      </c>
      <c r="AI571" s="71">
        <v>22119418.617699906</v>
      </c>
      <c r="AJ571" s="71">
        <v>26835819.662713058</v>
      </c>
      <c r="AK571" s="71"/>
      <c r="AL571" s="71"/>
      <c r="AM571" s="71">
        <v>1662581.0332419653</v>
      </c>
      <c r="AN571" s="71"/>
      <c r="AO571" s="71"/>
      <c r="AP571" s="71">
        <v>89277069.881072298</v>
      </c>
      <c r="AQ571" s="72"/>
      <c r="AR571" s="71">
        <v>241</v>
      </c>
      <c r="AS571" s="71">
        <v>275</v>
      </c>
      <c r="AT571" s="71">
        <v>0</v>
      </c>
      <c r="AU571" s="71">
        <v>7</v>
      </c>
      <c r="AV571" s="71">
        <v>0</v>
      </c>
      <c r="AW571" s="71">
        <v>0</v>
      </c>
      <c r="AX571" s="71"/>
      <c r="AY571" s="72"/>
      <c r="AZ571" s="71">
        <v>1289.099999999999</v>
      </c>
      <c r="BA571" s="71">
        <v>10640.4</v>
      </c>
      <c r="BB571" s="71">
        <v>0</v>
      </c>
      <c r="BC571" s="71">
        <v>8060</v>
      </c>
      <c r="BD571" s="71">
        <v>0</v>
      </c>
      <c r="BE571" s="71">
        <v>0</v>
      </c>
      <c r="BF571" s="71"/>
      <c r="BG571" s="72"/>
      <c r="BH571" s="71">
        <v>0</v>
      </c>
      <c r="BI571" s="71">
        <v>0</v>
      </c>
      <c r="BJ571" s="71">
        <v>0</v>
      </c>
      <c r="BK571" s="71">
        <v>0</v>
      </c>
      <c r="BL571" s="71">
        <v>7.165</v>
      </c>
      <c r="BM571" s="71">
        <v>0</v>
      </c>
      <c r="BN571" s="72"/>
      <c r="BO571" s="71">
        <v>0</v>
      </c>
      <c r="BP571" s="71">
        <v>0</v>
      </c>
      <c r="BQ571" s="71">
        <v>0</v>
      </c>
      <c r="BR571" s="71">
        <v>0</v>
      </c>
      <c r="BS571" s="71">
        <v>1</v>
      </c>
      <c r="BT571" s="71">
        <v>0</v>
      </c>
      <c r="BU571"/>
      <c r="BV571" s="70">
        <v>7.165</v>
      </c>
      <c r="BW571" s="70">
        <v>0</v>
      </c>
      <c r="BX571" s="70">
        <v>0</v>
      </c>
      <c r="BY571" s="70">
        <v>0</v>
      </c>
      <c r="BZ571" s="70">
        <v>0</v>
      </c>
      <c r="CA571" s="70">
        <v>0</v>
      </c>
      <c r="CB571" s="70">
        <v>0</v>
      </c>
      <c r="CC571" s="70">
        <v>0</v>
      </c>
      <c r="CD571" s="70">
        <v>0</v>
      </c>
    </row>
    <row r="572" spans="1:82">
      <c r="A572" s="70" t="s">
        <v>2369</v>
      </c>
      <c r="B572" s="70">
        <v>102</v>
      </c>
      <c r="C572" s="70">
        <v>18</v>
      </c>
      <c r="D572" s="70">
        <v>6</v>
      </c>
      <c r="E572" s="70">
        <v>2021</v>
      </c>
      <c r="F572" s="70" t="s">
        <v>160</v>
      </c>
      <c r="G572" s="70" t="s">
        <v>2351</v>
      </c>
      <c r="H572" s="70" t="s">
        <v>2352</v>
      </c>
      <c r="I572" s="148"/>
      <c r="J572" s="71">
        <v>92.730117231070196</v>
      </c>
      <c r="K572" s="71">
        <v>1.093429567289653</v>
      </c>
      <c r="L572" s="71">
        <v>9.0215573593250937</v>
      </c>
      <c r="M572" s="71">
        <v>17.33484712371737</v>
      </c>
      <c r="N572" s="71">
        <v>17.907378342592136</v>
      </c>
      <c r="O572" s="71">
        <v>11.371888127861071</v>
      </c>
      <c r="P572" s="71">
        <v>18.079959127234339</v>
      </c>
      <c r="Q572" s="71">
        <v>0.73626142428166796</v>
      </c>
      <c r="R572" s="71">
        <v>0</v>
      </c>
      <c r="S572" s="71">
        <v>1.356782778618445</v>
      </c>
      <c r="T572" s="72"/>
      <c r="U572" s="71">
        <v>2823852</v>
      </c>
      <c r="V572" s="71">
        <v>430</v>
      </c>
      <c r="W572" s="71">
        <v>318</v>
      </c>
      <c r="X572" s="71">
        <v>4104</v>
      </c>
      <c r="Y572" s="71">
        <v>5648</v>
      </c>
      <c r="Z572" s="71">
        <v>8367</v>
      </c>
      <c r="AA572" s="71">
        <v>3891</v>
      </c>
      <c r="AB572" s="71">
        <v>12610</v>
      </c>
      <c r="AC572" s="71">
        <v>0</v>
      </c>
      <c r="AD572" s="71">
        <v>1.356782778618445</v>
      </c>
      <c r="AE572" s="72"/>
      <c r="AF572" s="71">
        <v>32855157.331341557</v>
      </c>
      <c r="AG572" s="71">
        <v>778520.67960681359</v>
      </c>
      <c r="AH572" s="71">
        <v>2276298.4145875596</v>
      </c>
      <c r="AI572" s="71">
        <v>25501366.46782124</v>
      </c>
      <c r="AJ572" s="71">
        <v>26801316.527449049</v>
      </c>
      <c r="AK572" s="71">
        <v>0</v>
      </c>
      <c r="AL572" s="71">
        <v>0</v>
      </c>
      <c r="AM572" s="71">
        <v>1655237.6252563947</v>
      </c>
      <c r="AN572" s="71">
        <v>0</v>
      </c>
      <c r="AO572" s="71">
        <v>0</v>
      </c>
      <c r="AP572" s="71">
        <v>89867897.046062618</v>
      </c>
      <c r="AQ572" s="72"/>
      <c r="AR572" s="71">
        <v>275</v>
      </c>
      <c r="AS572" s="71">
        <v>278</v>
      </c>
      <c r="AT572" s="71">
        <v>0</v>
      </c>
      <c r="AU572" s="71">
        <v>7</v>
      </c>
      <c r="AV572" s="71">
        <v>0</v>
      </c>
      <c r="AW572" s="71">
        <v>0</v>
      </c>
      <c r="AX572" s="71"/>
      <c r="AY572" s="72"/>
      <c r="AZ572" s="71">
        <v>1482.299999999999</v>
      </c>
      <c r="BA572" s="71">
        <v>10772.4</v>
      </c>
      <c r="BB572" s="71">
        <v>0</v>
      </c>
      <c r="BC572" s="71">
        <v>8060</v>
      </c>
      <c r="BD572" s="71">
        <v>0</v>
      </c>
      <c r="BE572" s="71">
        <v>0</v>
      </c>
      <c r="BF572" s="71"/>
      <c r="BG572" s="72"/>
      <c r="BH572" s="71">
        <v>0</v>
      </c>
      <c r="BI572" s="71">
        <v>0</v>
      </c>
      <c r="BJ572" s="71">
        <v>0</v>
      </c>
      <c r="BK572" s="71">
        <v>0</v>
      </c>
      <c r="BL572" s="71">
        <v>6.3159999999999998</v>
      </c>
      <c r="BM572" s="71">
        <v>0</v>
      </c>
      <c r="BN572" s="72"/>
      <c r="BO572" s="71">
        <v>0</v>
      </c>
      <c r="BP572" s="71">
        <v>0</v>
      </c>
      <c r="BQ572" s="71">
        <v>0</v>
      </c>
      <c r="BR572" s="71">
        <v>0</v>
      </c>
      <c r="BS572" s="71">
        <v>1</v>
      </c>
      <c r="BT572" s="71">
        <v>0</v>
      </c>
      <c r="BU572"/>
      <c r="BV572" s="70">
        <v>6.3159999999999998</v>
      </c>
      <c r="BW572" s="70">
        <v>0</v>
      </c>
      <c r="BX572" s="70">
        <v>0</v>
      </c>
      <c r="BY572" s="70">
        <v>0</v>
      </c>
      <c r="BZ572" s="70">
        <v>0</v>
      </c>
      <c r="CA572" s="70">
        <v>0</v>
      </c>
      <c r="CB572" s="70">
        <v>0</v>
      </c>
      <c r="CC572" s="70">
        <v>0</v>
      </c>
      <c r="CD572" s="70">
        <v>0</v>
      </c>
    </row>
    <row r="573" spans="1:82">
      <c r="A573" s="70" t="s">
        <v>2370</v>
      </c>
      <c r="B573" s="70">
        <v>102</v>
      </c>
      <c r="C573" s="70">
        <v>19</v>
      </c>
      <c r="D573" s="70">
        <v>6</v>
      </c>
      <c r="E573" s="70">
        <v>2022</v>
      </c>
      <c r="F573" s="70" t="s">
        <v>161</v>
      </c>
      <c r="G573" s="70" t="s">
        <v>2351</v>
      </c>
      <c r="H573" s="70" t="s">
        <v>2352</v>
      </c>
      <c r="I573" s="148"/>
      <c r="J573" s="71">
        <v>84.045528668552365</v>
      </c>
      <c r="K573" s="71">
        <v>1.0061584109062494</v>
      </c>
      <c r="L573" s="71">
        <v>6.7231730113890515</v>
      </c>
      <c r="M573" s="71">
        <v>16.507133536061794</v>
      </c>
      <c r="N573" s="71">
        <v>18.013985180534466</v>
      </c>
      <c r="O573" s="71">
        <v>11.990507207461638</v>
      </c>
      <c r="P573" s="71">
        <v>17.643712977966736</v>
      </c>
      <c r="Q573" s="71">
        <v>0.7339891963783266</v>
      </c>
      <c r="R573" s="71">
        <v>0</v>
      </c>
      <c r="S573" s="71">
        <v>1.1002138600049429</v>
      </c>
      <c r="T573" s="72"/>
      <c r="U573" s="71">
        <v>2767479</v>
      </c>
      <c r="V573" s="71">
        <v>430</v>
      </c>
      <c r="W573" s="71">
        <v>318</v>
      </c>
      <c r="X573" s="71">
        <v>4104</v>
      </c>
      <c r="Y573" s="71">
        <v>5650</v>
      </c>
      <c r="Z573" s="71">
        <v>8382</v>
      </c>
      <c r="AA573" s="71">
        <v>3855</v>
      </c>
      <c r="AB573" s="71">
        <v>12468</v>
      </c>
      <c r="AC573" s="71">
        <v>0</v>
      </c>
      <c r="AD573" s="71">
        <v>1.1002138600049429</v>
      </c>
      <c r="AE573" s="72"/>
      <c r="AF573" s="71">
        <v>27109404.353747319</v>
      </c>
      <c r="AG573" s="71">
        <v>780724.32740128378</v>
      </c>
      <c r="AH573" s="71">
        <v>1879003.1207672092</v>
      </c>
      <c r="AI573" s="71">
        <v>23253287.481009748</v>
      </c>
      <c r="AJ573" s="71">
        <v>27440178.80236749</v>
      </c>
      <c r="AK573" s="71">
        <v>0</v>
      </c>
      <c r="AL573" s="71">
        <v>0</v>
      </c>
      <c r="AM573" s="71">
        <v>1609959.1066679168</v>
      </c>
      <c r="AN573" s="71">
        <v>0</v>
      </c>
      <c r="AO573" s="71">
        <v>0</v>
      </c>
      <c r="AP573" s="71">
        <v>82072557.191960976</v>
      </c>
      <c r="AQ573" s="72"/>
      <c r="AR573" s="71">
        <v>305</v>
      </c>
      <c r="AS573" s="71">
        <v>288</v>
      </c>
      <c r="AT573" s="71">
        <v>0</v>
      </c>
      <c r="AU573" s="71">
        <v>8</v>
      </c>
      <c r="AV573" s="71">
        <v>0</v>
      </c>
      <c r="AW573" s="71">
        <v>0</v>
      </c>
      <c r="AX573" s="71"/>
      <c r="AY573" s="72"/>
      <c r="AZ573" s="71">
        <v>1696.9</v>
      </c>
      <c r="BA573" s="71">
        <v>11095.800000000003</v>
      </c>
      <c r="BB573" s="71">
        <v>0</v>
      </c>
      <c r="BC573" s="71">
        <v>15560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2371</v>
      </c>
      <c r="B574" s="70">
        <v>102</v>
      </c>
      <c r="C574" s="70">
        <v>20</v>
      </c>
      <c r="D574" s="70">
        <v>6</v>
      </c>
      <c r="E574" s="70">
        <v>2023</v>
      </c>
      <c r="F574" s="70" t="s">
        <v>1539</v>
      </c>
      <c r="G574" s="70" t="s">
        <v>2351</v>
      </c>
      <c r="H574" s="70" t="s">
        <v>2352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332</v>
      </c>
      <c r="AS574" s="71">
        <v>290</v>
      </c>
      <c r="AT574" s="71">
        <v>0</v>
      </c>
      <c r="AU574" s="71">
        <v>8</v>
      </c>
      <c r="AV574" s="71">
        <v>0</v>
      </c>
      <c r="AW574" s="71">
        <v>0</v>
      </c>
      <c r="AX574" s="71"/>
      <c r="AY574" s="72"/>
      <c r="AZ574" s="71">
        <v>1849.8000000000006</v>
      </c>
      <c r="BA574" s="71">
        <v>11194.400000000003</v>
      </c>
      <c r="BB574" s="71">
        <v>0</v>
      </c>
      <c r="BC574" s="71">
        <v>15560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2372</v>
      </c>
      <c r="B575" s="70">
        <v>102</v>
      </c>
      <c r="C575" s="70">
        <v>21</v>
      </c>
      <c r="D575" s="70">
        <v>6</v>
      </c>
      <c r="E575" s="70">
        <v>2024</v>
      </c>
      <c r="F575" s="70" t="s">
        <v>1554</v>
      </c>
      <c r="G575" s="70" t="s">
        <v>2351</v>
      </c>
      <c r="H575" s="70" t="s">
        <v>2352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2373</v>
      </c>
      <c r="B576" s="70">
        <v>1</v>
      </c>
      <c r="C576" s="70">
        <v>1</v>
      </c>
      <c r="D576" s="70">
        <v>1</v>
      </c>
      <c r="E576" s="70">
        <v>1990</v>
      </c>
      <c r="F576" s="70" t="s">
        <v>787</v>
      </c>
      <c r="G576" s="70" t="s">
        <v>2374</v>
      </c>
      <c r="H576" s="70" t="s">
        <v>2375</v>
      </c>
      <c r="I576" s="148" t="s">
        <v>793</v>
      </c>
      <c r="J576" s="71">
        <v>18.316805500885391</v>
      </c>
      <c r="K576" s="71">
        <v>3.187351363852938</v>
      </c>
      <c r="L576" s="71">
        <v>31.9109064138222</v>
      </c>
      <c r="M576" s="71">
        <v>7.4729847008122148</v>
      </c>
      <c r="N576" s="71">
        <v>13.5669853384903</v>
      </c>
      <c r="O576" s="71">
        <v>11.93741893241851</v>
      </c>
      <c r="P576" s="71">
        <v>27.43696717590009</v>
      </c>
      <c r="Q576" s="71">
        <v>1.0364233699511101</v>
      </c>
      <c r="R576" s="71">
        <v>0</v>
      </c>
      <c r="S576" s="71">
        <v>0.82791634484799403</v>
      </c>
      <c r="T576" s="72"/>
      <c r="U576" s="71">
        <v>1914247</v>
      </c>
      <c r="V576" s="71">
        <v>793</v>
      </c>
      <c r="W576" s="71">
        <v>352</v>
      </c>
      <c r="X576" s="71">
        <v>2791</v>
      </c>
      <c r="Y576" s="71">
        <v>6429</v>
      </c>
      <c r="Z576" s="71">
        <v>4910</v>
      </c>
      <c r="AA576" s="71">
        <v>6662</v>
      </c>
      <c r="AB576" s="71">
        <v>16828</v>
      </c>
      <c r="AC576" s="71">
        <v>0</v>
      </c>
      <c r="AD576" s="71">
        <v>0.82791634484799403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2376</v>
      </c>
      <c r="B577" s="70">
        <v>2</v>
      </c>
      <c r="C577" s="70">
        <v>2</v>
      </c>
      <c r="D577" s="70">
        <v>1</v>
      </c>
      <c r="E577" s="70">
        <v>2005</v>
      </c>
      <c r="F577" s="70" t="s">
        <v>789</v>
      </c>
      <c r="G577" s="1064" t="s">
        <v>2374</v>
      </c>
      <c r="H577" s="70" t="s">
        <v>2375</v>
      </c>
      <c r="I577" s="148"/>
      <c r="J577" s="71">
        <v>20.414579583833191</v>
      </c>
      <c r="K577" s="71">
        <v>2.1961285617219559</v>
      </c>
      <c r="L577" s="71">
        <v>29.992989616283928</v>
      </c>
      <c r="M577" s="71">
        <v>10.78499400734332</v>
      </c>
      <c r="N577" s="71">
        <v>17.288793072082431</v>
      </c>
      <c r="O577" s="71">
        <v>18.1693629565621</v>
      </c>
      <c r="P577" s="71">
        <v>28.824299228052151</v>
      </c>
      <c r="Q577" s="71">
        <v>0.93320278033715398</v>
      </c>
      <c r="R577" s="71">
        <v>0</v>
      </c>
      <c r="S577" s="71">
        <v>0</v>
      </c>
      <c r="T577" s="72"/>
      <c r="U577" s="71">
        <v>2204402</v>
      </c>
      <c r="V577" s="71">
        <v>816</v>
      </c>
      <c r="W577" s="71">
        <v>319</v>
      </c>
      <c r="X577" s="71">
        <v>2312</v>
      </c>
      <c r="Y577" s="71">
        <v>6925</v>
      </c>
      <c r="Z577" s="71">
        <v>8648</v>
      </c>
      <c r="AA577" s="71">
        <v>5732</v>
      </c>
      <c r="AB577" s="71">
        <v>15840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2377</v>
      </c>
      <c r="B578" s="70">
        <v>3</v>
      </c>
      <c r="C578" s="70">
        <v>3</v>
      </c>
      <c r="D578" s="70">
        <v>1</v>
      </c>
      <c r="E578" s="70">
        <v>2006</v>
      </c>
      <c r="F578" s="70" t="s">
        <v>790</v>
      </c>
      <c r="G578" s="1064" t="s">
        <v>2374</v>
      </c>
      <c r="H578" s="70" t="s">
        <v>2375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2378</v>
      </c>
      <c r="B579" s="70">
        <v>4</v>
      </c>
      <c r="C579" s="70">
        <v>4</v>
      </c>
      <c r="D579" s="70">
        <v>1</v>
      </c>
      <c r="E579" s="70">
        <v>2007</v>
      </c>
      <c r="F579" s="70" t="s">
        <v>791</v>
      </c>
      <c r="G579" s="70" t="s">
        <v>2374</v>
      </c>
      <c r="H579" s="70" t="s">
        <v>2375</v>
      </c>
      <c r="I579" s="148"/>
      <c r="J579" s="71">
        <v>18.111707211581571</v>
      </c>
      <c r="K579" s="71">
        <v>2.0653644901193471</v>
      </c>
      <c r="L579" s="71">
        <v>25.746481143183459</v>
      </c>
      <c r="M579" s="71">
        <v>11.41879430597389</v>
      </c>
      <c r="N579" s="71">
        <v>17.289236070064959</v>
      </c>
      <c r="O579" s="71">
        <v>17.605403234540141</v>
      </c>
      <c r="P579" s="71">
        <v>29.06109952651688</v>
      </c>
      <c r="Q579" s="71">
        <v>0.96129483058752097</v>
      </c>
      <c r="R579" s="71">
        <v>0</v>
      </c>
      <c r="S579" s="71">
        <v>0</v>
      </c>
      <c r="T579" s="72"/>
      <c r="U579" s="71">
        <v>2443240</v>
      </c>
      <c r="V579" s="71">
        <v>792</v>
      </c>
      <c r="W579" s="71">
        <v>368</v>
      </c>
      <c r="X579" s="71">
        <v>2866</v>
      </c>
      <c r="Y579" s="71">
        <v>6970</v>
      </c>
      <c r="Z579" s="71">
        <v>8711</v>
      </c>
      <c r="AA579" s="71">
        <v>5691</v>
      </c>
      <c r="AB579" s="71">
        <v>15454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2379</v>
      </c>
      <c r="B580" s="70">
        <v>5</v>
      </c>
      <c r="C580" s="70">
        <v>5</v>
      </c>
      <c r="D580" s="70">
        <v>1</v>
      </c>
      <c r="E580" s="70">
        <v>2008</v>
      </c>
      <c r="F580" s="70" t="s">
        <v>792</v>
      </c>
      <c r="G580" s="70" t="s">
        <v>2374</v>
      </c>
      <c r="H580" s="70" t="s">
        <v>2375</v>
      </c>
      <c r="I580" s="148"/>
      <c r="J580" s="71">
        <v>18.676718637341001</v>
      </c>
      <c r="K580" s="71">
        <v>1.6110793080161629</v>
      </c>
      <c r="L580" s="71">
        <v>22.254915043057931</v>
      </c>
      <c r="M580" s="71">
        <v>12.15560139437631</v>
      </c>
      <c r="N580" s="71">
        <v>15.583423963976649</v>
      </c>
      <c r="O580" s="71">
        <v>17.065060103262319</v>
      </c>
      <c r="P580" s="71">
        <v>28.262877832531402</v>
      </c>
      <c r="Q580" s="71">
        <v>0.93141932066079003</v>
      </c>
      <c r="R580" s="71">
        <v>0</v>
      </c>
      <c r="S580" s="71">
        <v>0</v>
      </c>
      <c r="T580" s="72"/>
      <c r="U580" s="71">
        <v>2724918</v>
      </c>
      <c r="V580" s="71">
        <v>792</v>
      </c>
      <c r="W580" s="71">
        <v>368</v>
      </c>
      <c r="X580" s="71">
        <v>2866</v>
      </c>
      <c r="Y580" s="71">
        <v>6978</v>
      </c>
      <c r="Z580" s="71">
        <v>8740</v>
      </c>
      <c r="AA580" s="71">
        <v>5541</v>
      </c>
      <c r="AB580" s="71">
        <v>15220</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2380</v>
      </c>
      <c r="B581" s="70">
        <v>6</v>
      </c>
      <c r="C581" s="70">
        <v>6</v>
      </c>
      <c r="D581" s="70">
        <v>1</v>
      </c>
      <c r="E581" s="70">
        <v>2009</v>
      </c>
      <c r="F581" s="70" t="s">
        <v>176</v>
      </c>
      <c r="G581" s="70" t="s">
        <v>2374</v>
      </c>
      <c r="H581" s="70" t="s">
        <v>2375</v>
      </c>
      <c r="I581" s="148"/>
      <c r="J581" s="71">
        <v>17.633107236411689</v>
      </c>
      <c r="K581" s="71">
        <v>1.5030867679763671</v>
      </c>
      <c r="L581" s="71">
        <v>38.573089962779811</v>
      </c>
      <c r="M581" s="71">
        <v>11.18427862661277</v>
      </c>
      <c r="N581" s="71">
        <v>14.69256914482242</v>
      </c>
      <c r="O581" s="71">
        <v>17.37205876025623</v>
      </c>
      <c r="P581" s="71">
        <v>27.38116585674652</v>
      </c>
      <c r="Q581" s="71">
        <v>0.87521824100755297</v>
      </c>
      <c r="R581" s="71">
        <v>0</v>
      </c>
      <c r="S581" s="71">
        <v>0</v>
      </c>
      <c r="T581" s="72"/>
      <c r="U581" s="71">
        <v>2445534</v>
      </c>
      <c r="V581" s="71">
        <v>697</v>
      </c>
      <c r="W581" s="71">
        <v>943</v>
      </c>
      <c r="X581" s="71">
        <v>2939</v>
      </c>
      <c r="Y581" s="71">
        <v>7005</v>
      </c>
      <c r="Z581" s="71">
        <v>8782</v>
      </c>
      <c r="AA581" s="71">
        <v>5511</v>
      </c>
      <c r="AB581" s="71">
        <v>15013</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10.3</v>
      </c>
      <c r="BK581" s="71">
        <v>0</v>
      </c>
      <c r="BL581" s="71">
        <v>0</v>
      </c>
      <c r="BM581" s="71">
        <v>0</v>
      </c>
      <c r="BN581" s="72"/>
      <c r="BO581" s="71">
        <v>0</v>
      </c>
      <c r="BP581" s="71">
        <v>0</v>
      </c>
      <c r="BQ581" s="71">
        <v>1</v>
      </c>
      <c r="BR581" s="71">
        <v>0</v>
      </c>
      <c r="BS581" s="71">
        <v>0</v>
      </c>
      <c r="BT581" s="71">
        <v>0</v>
      </c>
      <c r="BU581"/>
      <c r="BV581" s="70">
        <v>10.3</v>
      </c>
      <c r="BW581" s="70">
        <v>0</v>
      </c>
      <c r="BX581" s="70">
        <v>0</v>
      </c>
      <c r="BY581" s="70">
        <v>0</v>
      </c>
      <c r="BZ581" s="70">
        <v>0</v>
      </c>
      <c r="CA581" s="70">
        <v>0</v>
      </c>
      <c r="CB581" s="70">
        <v>0</v>
      </c>
      <c r="CC581" s="70">
        <v>0</v>
      </c>
      <c r="CD581" s="70">
        <v>0</v>
      </c>
    </row>
    <row r="582" spans="1:82">
      <c r="A582" s="70" t="s">
        <v>2381</v>
      </c>
      <c r="B582" s="70">
        <v>7</v>
      </c>
      <c r="C582" s="70">
        <v>7</v>
      </c>
      <c r="D582" s="70">
        <v>1</v>
      </c>
      <c r="E582" s="70">
        <v>2010</v>
      </c>
      <c r="F582" s="70" t="s">
        <v>177</v>
      </c>
      <c r="G582" s="70" t="s">
        <v>2374</v>
      </c>
      <c r="H582" s="70" t="s">
        <v>2375</v>
      </c>
      <c r="I582" s="148"/>
      <c r="J582" s="71">
        <v>17.780865963600789</v>
      </c>
      <c r="K582" s="71">
        <v>1.597152805341475</v>
      </c>
      <c r="L582" s="71">
        <v>35.51159636518446</v>
      </c>
      <c r="M582" s="71">
        <v>12.054307917931769</v>
      </c>
      <c r="N582" s="71">
        <v>17.259043538092051</v>
      </c>
      <c r="O582" s="71">
        <v>17.374405420426381</v>
      </c>
      <c r="P582" s="71">
        <v>27.695214829949261</v>
      </c>
      <c r="Q582" s="71">
        <v>0.89634048903990504</v>
      </c>
      <c r="R582" s="71">
        <v>0</v>
      </c>
      <c r="S582" s="71">
        <v>0</v>
      </c>
      <c r="T582" s="72"/>
      <c r="U582" s="71">
        <v>2595429</v>
      </c>
      <c r="V582" s="71">
        <v>697</v>
      </c>
      <c r="W582" s="71">
        <v>943</v>
      </c>
      <c r="X582" s="71">
        <v>2939</v>
      </c>
      <c r="Y582" s="71">
        <v>6982</v>
      </c>
      <c r="Z582" s="71">
        <v>8824</v>
      </c>
      <c r="AA582" s="71">
        <v>5435</v>
      </c>
      <c r="AB582" s="71">
        <v>14733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10.72</v>
      </c>
      <c r="BK582" s="71">
        <v>0</v>
      </c>
      <c r="BL582" s="71">
        <v>0</v>
      </c>
      <c r="BM582" s="71">
        <v>0</v>
      </c>
      <c r="BN582" s="72"/>
      <c r="BO582" s="71">
        <v>0</v>
      </c>
      <c r="BP582" s="71">
        <v>0</v>
      </c>
      <c r="BQ582" s="71">
        <v>1</v>
      </c>
      <c r="BR582" s="71">
        <v>0</v>
      </c>
      <c r="BS582" s="71">
        <v>0</v>
      </c>
      <c r="BT582" s="71">
        <v>0</v>
      </c>
      <c r="BU582"/>
      <c r="BV582" s="70">
        <v>10.6</v>
      </c>
      <c r="BW582" s="70">
        <v>0</v>
      </c>
      <c r="BX582" s="70">
        <v>0</v>
      </c>
      <c r="BY582" s="70">
        <v>0.10100000000000001</v>
      </c>
      <c r="BZ582" s="70">
        <v>1.9E-2</v>
      </c>
      <c r="CA582" s="70">
        <v>0</v>
      </c>
      <c r="CB582" s="70">
        <v>0</v>
      </c>
      <c r="CC582" s="70">
        <v>0</v>
      </c>
      <c r="CD582" s="70">
        <v>0</v>
      </c>
    </row>
    <row r="583" spans="1:82">
      <c r="A583" s="70" t="s">
        <v>2382</v>
      </c>
      <c r="B583" s="70">
        <v>8</v>
      </c>
      <c r="C583" s="70">
        <v>8</v>
      </c>
      <c r="D583" s="70">
        <v>1</v>
      </c>
      <c r="E583" s="70">
        <v>2011</v>
      </c>
      <c r="F583" s="70" t="s">
        <v>178</v>
      </c>
      <c r="G583" s="70" t="s">
        <v>2374</v>
      </c>
      <c r="H583" s="70" t="s">
        <v>2375</v>
      </c>
      <c r="I583" s="148"/>
      <c r="J583" s="71">
        <v>25.038679958703909</v>
      </c>
      <c r="K583" s="71">
        <v>2.1128919307377791</v>
      </c>
      <c r="L583" s="71">
        <v>47.78122709597308</v>
      </c>
      <c r="M583" s="71">
        <v>14.348100574018179</v>
      </c>
      <c r="N583" s="71">
        <v>21.263644660689771</v>
      </c>
      <c r="O583" s="71">
        <v>17.116745811526648</v>
      </c>
      <c r="P583" s="71">
        <v>26.696929497552251</v>
      </c>
      <c r="Q583" s="71">
        <v>1.0231110924553399</v>
      </c>
      <c r="R583" s="71">
        <v>0</v>
      </c>
      <c r="S583" s="71">
        <v>0</v>
      </c>
      <c r="T583" s="72"/>
      <c r="U583" s="71">
        <v>3080145</v>
      </c>
      <c r="V583" s="71">
        <v>697</v>
      </c>
      <c r="W583" s="71">
        <v>943</v>
      </c>
      <c r="X583" s="71">
        <v>2939</v>
      </c>
      <c r="Y583" s="71">
        <v>6986</v>
      </c>
      <c r="Z583" s="71">
        <v>8882</v>
      </c>
      <c r="AA583" s="71">
        <v>5395</v>
      </c>
      <c r="AB583" s="71">
        <v>14579</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11.109</v>
      </c>
      <c r="BK583" s="71">
        <v>0</v>
      </c>
      <c r="BL583" s="71">
        <v>0</v>
      </c>
      <c r="BM583" s="71">
        <v>0</v>
      </c>
      <c r="BN583" s="72"/>
      <c r="BO583" s="71">
        <v>0</v>
      </c>
      <c r="BP583" s="71">
        <v>0</v>
      </c>
      <c r="BQ583" s="71">
        <v>1</v>
      </c>
      <c r="BR583" s="71">
        <v>0</v>
      </c>
      <c r="BS583" s="71">
        <v>0</v>
      </c>
      <c r="BT583" s="71">
        <v>0</v>
      </c>
      <c r="BU583"/>
      <c r="BV583" s="70">
        <v>11.026999999999999</v>
      </c>
      <c r="BW583" s="70">
        <v>0</v>
      </c>
      <c r="BX583" s="70">
        <v>0</v>
      </c>
      <c r="BY583" s="70">
        <v>8.2000000000000003E-2</v>
      </c>
      <c r="BZ583" s="70">
        <v>0</v>
      </c>
      <c r="CA583" s="70">
        <v>0</v>
      </c>
      <c r="CB583" s="70">
        <v>0</v>
      </c>
      <c r="CC583" s="70">
        <v>0</v>
      </c>
      <c r="CD583" s="70">
        <v>0</v>
      </c>
    </row>
    <row r="584" spans="1:82">
      <c r="A584" s="70" t="s">
        <v>2383</v>
      </c>
      <c r="B584" s="70">
        <v>9</v>
      </c>
      <c r="C584" s="70">
        <v>9</v>
      </c>
      <c r="D584" s="70">
        <v>1</v>
      </c>
      <c r="E584" s="70">
        <v>2012</v>
      </c>
      <c r="F584" s="70" t="s">
        <v>179</v>
      </c>
      <c r="G584" s="70" t="s">
        <v>2374</v>
      </c>
      <c r="H584" s="70" t="s">
        <v>2375</v>
      </c>
      <c r="I584" s="148"/>
      <c r="J584" s="71">
        <v>23.204604362121859</v>
      </c>
      <c r="K584" s="71">
        <v>2.163889879904819</v>
      </c>
      <c r="L584" s="71">
        <v>48.421634097541251</v>
      </c>
      <c r="M584" s="71">
        <v>16.049301285013161</v>
      </c>
      <c r="N584" s="71">
        <v>22.04272536750419</v>
      </c>
      <c r="O584" s="71">
        <v>17.178983660917766</v>
      </c>
      <c r="P584" s="71">
        <v>26.395950099683635</v>
      </c>
      <c r="Q584" s="71">
        <v>1.1035837623804501</v>
      </c>
      <c r="R584" s="71">
        <v>0</v>
      </c>
      <c r="S584" s="71">
        <v>0</v>
      </c>
      <c r="T584" s="72"/>
      <c r="U584" s="71">
        <v>2771036</v>
      </c>
      <c r="V584" s="71">
        <v>697</v>
      </c>
      <c r="W584" s="71">
        <v>943</v>
      </c>
      <c r="X584" s="71">
        <v>2939</v>
      </c>
      <c r="Y584" s="71">
        <v>7026</v>
      </c>
      <c r="Z584" s="71">
        <v>8985</v>
      </c>
      <c r="AA584" s="71">
        <v>5304</v>
      </c>
      <c r="AB584" s="71">
        <v>14474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12.025</v>
      </c>
      <c r="BK584" s="71">
        <v>0</v>
      </c>
      <c r="BL584" s="71">
        <v>0</v>
      </c>
      <c r="BM584" s="71">
        <v>0</v>
      </c>
      <c r="BN584" s="72"/>
      <c r="BO584" s="71">
        <v>0</v>
      </c>
      <c r="BP584" s="71">
        <v>0</v>
      </c>
      <c r="BQ584" s="71">
        <v>1</v>
      </c>
      <c r="BR584" s="71">
        <v>0</v>
      </c>
      <c r="BS584" s="71">
        <v>0</v>
      </c>
      <c r="BT584" s="71">
        <v>0</v>
      </c>
      <c r="BU584"/>
      <c r="BV584" s="70">
        <v>12.025</v>
      </c>
      <c r="BW584" s="70">
        <v>0</v>
      </c>
      <c r="BX584" s="70">
        <v>0</v>
      </c>
      <c r="BY584" s="70">
        <v>0</v>
      </c>
      <c r="BZ584" s="70">
        <v>0</v>
      </c>
      <c r="CA584" s="70">
        <v>0</v>
      </c>
      <c r="CB584" s="70">
        <v>0</v>
      </c>
      <c r="CC584" s="70">
        <v>0</v>
      </c>
      <c r="CD584" s="70">
        <v>0</v>
      </c>
    </row>
    <row r="585" spans="1:82">
      <c r="A585" s="70" t="s">
        <v>2384</v>
      </c>
      <c r="B585" s="70">
        <v>10</v>
      </c>
      <c r="C585" s="70">
        <v>10</v>
      </c>
      <c r="D585" s="70">
        <v>1</v>
      </c>
      <c r="E585" s="70">
        <v>2013</v>
      </c>
      <c r="F585" s="70" t="s">
        <v>180</v>
      </c>
      <c r="G585" s="70" t="s">
        <v>2374</v>
      </c>
      <c r="H585" s="70" t="s">
        <v>2375</v>
      </c>
      <c r="I585" s="148"/>
      <c r="J585" s="71">
        <v>26.88542587688567</v>
      </c>
      <c r="K585" s="71">
        <v>1.9054267490507859</v>
      </c>
      <c r="L585" s="71">
        <v>44.319513229790608</v>
      </c>
      <c r="M585" s="71">
        <v>16.075337949420451</v>
      </c>
      <c r="N585" s="71">
        <v>23.537292678480298</v>
      </c>
      <c r="O585" s="71">
        <v>16.700989997241805</v>
      </c>
      <c r="P585" s="71">
        <v>26.095781117491416</v>
      </c>
      <c r="Q585" s="71">
        <v>1.1106615651517</v>
      </c>
      <c r="R585" s="71">
        <v>0</v>
      </c>
      <c r="S585" s="71">
        <v>0</v>
      </c>
      <c r="T585" s="72"/>
      <c r="U585" s="71">
        <v>2885240</v>
      </c>
      <c r="V585" s="71">
        <v>697</v>
      </c>
      <c r="W585" s="71">
        <v>943</v>
      </c>
      <c r="X585" s="71">
        <v>2939</v>
      </c>
      <c r="Y585" s="71">
        <v>6991</v>
      </c>
      <c r="Z585" s="71">
        <v>9125</v>
      </c>
      <c r="AA585" s="71">
        <v>5224</v>
      </c>
      <c r="AB585" s="71">
        <v>14358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13.33</v>
      </c>
      <c r="BK585" s="71">
        <v>0</v>
      </c>
      <c r="BL585" s="71">
        <v>0</v>
      </c>
      <c r="BM585" s="71">
        <v>0</v>
      </c>
      <c r="BN585" s="72"/>
      <c r="BO585" s="71">
        <v>0</v>
      </c>
      <c r="BP585" s="71">
        <v>0</v>
      </c>
      <c r="BQ585" s="71">
        <v>1</v>
      </c>
      <c r="BR585" s="71">
        <v>0</v>
      </c>
      <c r="BS585" s="71">
        <v>0</v>
      </c>
      <c r="BT585" s="71">
        <v>0</v>
      </c>
      <c r="BU585"/>
      <c r="BV585" s="70">
        <v>13.33</v>
      </c>
      <c r="BW585" s="70">
        <v>0</v>
      </c>
      <c r="BX585" s="70">
        <v>0</v>
      </c>
      <c r="BY585" s="70">
        <v>0</v>
      </c>
      <c r="BZ585" s="70">
        <v>0</v>
      </c>
      <c r="CA585" s="70">
        <v>0</v>
      </c>
      <c r="CB585" s="70">
        <v>0</v>
      </c>
      <c r="CC585" s="70">
        <v>0</v>
      </c>
      <c r="CD585" s="70">
        <v>0</v>
      </c>
    </row>
    <row r="586" spans="1:82">
      <c r="A586" s="70" t="s">
        <v>2385</v>
      </c>
      <c r="B586" s="70">
        <v>11</v>
      </c>
      <c r="C586" s="70">
        <v>11</v>
      </c>
      <c r="D586" s="70">
        <v>1</v>
      </c>
      <c r="E586" s="70">
        <v>2014</v>
      </c>
      <c r="F586" s="70" t="s">
        <v>181</v>
      </c>
      <c r="G586" s="70" t="s">
        <v>2374</v>
      </c>
      <c r="H586" s="70" t="s">
        <v>2375</v>
      </c>
      <c r="I586" s="148"/>
      <c r="J586" s="71">
        <v>22.493818465558981</v>
      </c>
      <c r="K586" s="71">
        <v>2.1260798003684198</v>
      </c>
      <c r="L586" s="71">
        <v>36.719402006273988</v>
      </c>
      <c r="M586" s="71">
        <v>14.027677852649949</v>
      </c>
      <c r="N586" s="71">
        <v>22.397691811372141</v>
      </c>
      <c r="O586" s="71">
        <v>15.942188157790211</v>
      </c>
      <c r="P586" s="71">
        <v>26.136017750042729</v>
      </c>
      <c r="Q586" s="71">
        <v>1.0441647847081701</v>
      </c>
      <c r="R586" s="71">
        <v>0</v>
      </c>
      <c r="S586" s="71">
        <v>0</v>
      </c>
      <c r="T586" s="72"/>
      <c r="U586" s="71">
        <v>2802718</v>
      </c>
      <c r="V586" s="71">
        <v>679</v>
      </c>
      <c r="W586" s="71">
        <v>786</v>
      </c>
      <c r="X586" s="71">
        <v>2763</v>
      </c>
      <c r="Y586" s="71">
        <v>6941</v>
      </c>
      <c r="Z586" s="71">
        <v>9174</v>
      </c>
      <c r="AA586" s="71">
        <v>5205</v>
      </c>
      <c r="AB586" s="71">
        <v>14069</v>
      </c>
      <c r="AC586" s="71">
        <v>0</v>
      </c>
      <c r="AD586" s="71">
        <v>0</v>
      </c>
      <c r="AE586" s="72"/>
      <c r="AF586" s="71"/>
      <c r="AG586" s="71"/>
      <c r="AH586" s="71"/>
      <c r="AI586" s="71"/>
      <c r="AJ586" s="71"/>
      <c r="AK586" s="71"/>
      <c r="AL586" s="71"/>
      <c r="AM586" s="71"/>
      <c r="AN586" s="71"/>
      <c r="AO586" s="71"/>
      <c r="AP586" s="71"/>
      <c r="AQ586" s="72"/>
      <c r="AR586" s="71">
        <v>369</v>
      </c>
      <c r="AS586" s="71">
        <v>170</v>
      </c>
      <c r="AT586" s="71">
        <v>0</v>
      </c>
      <c r="AU586" s="71">
        <v>0</v>
      </c>
      <c r="AV586" s="71">
        <v>0</v>
      </c>
      <c r="AW586" s="71">
        <v>0</v>
      </c>
      <c r="AX586" s="71"/>
      <c r="AY586" s="72"/>
      <c r="AZ586" s="71">
        <v>1765.37</v>
      </c>
      <c r="BA586" s="71">
        <v>14003.4</v>
      </c>
      <c r="BB586" s="71">
        <v>0</v>
      </c>
      <c r="BC586" s="71">
        <v>0</v>
      </c>
      <c r="BD586" s="71">
        <v>0</v>
      </c>
      <c r="BE586" s="71">
        <v>0</v>
      </c>
      <c r="BF586" s="71"/>
      <c r="BG586" s="72"/>
      <c r="BH586" s="71">
        <v>0</v>
      </c>
      <c r="BI586" s="71">
        <v>0</v>
      </c>
      <c r="BJ586" s="71">
        <v>13.821</v>
      </c>
      <c r="BK586" s="71">
        <v>0</v>
      </c>
      <c r="BL586" s="71">
        <v>0</v>
      </c>
      <c r="BM586" s="71">
        <v>0</v>
      </c>
      <c r="BN586" s="72"/>
      <c r="BO586" s="71">
        <v>0</v>
      </c>
      <c r="BP586" s="71">
        <v>0</v>
      </c>
      <c r="BQ586" s="71">
        <v>1</v>
      </c>
      <c r="BR586" s="71">
        <v>0</v>
      </c>
      <c r="BS586" s="71">
        <v>0</v>
      </c>
      <c r="BT586" s="71">
        <v>0</v>
      </c>
      <c r="BU586"/>
      <c r="BV586" s="70">
        <v>13.821</v>
      </c>
      <c r="BW586" s="70">
        <v>0</v>
      </c>
      <c r="BX586" s="70">
        <v>0</v>
      </c>
      <c r="BY586" s="70">
        <v>0</v>
      </c>
      <c r="BZ586" s="70">
        <v>0</v>
      </c>
      <c r="CA586" s="70">
        <v>0</v>
      </c>
      <c r="CB586" s="70">
        <v>0</v>
      </c>
      <c r="CC586" s="70">
        <v>0</v>
      </c>
      <c r="CD586" s="70">
        <v>0</v>
      </c>
    </row>
    <row r="587" spans="1:82">
      <c r="A587" s="70" t="s">
        <v>2386</v>
      </c>
      <c r="B587" s="70">
        <v>12</v>
      </c>
      <c r="C587" s="70">
        <v>12</v>
      </c>
      <c r="D587" s="70">
        <v>1</v>
      </c>
      <c r="E587" s="70">
        <v>2015</v>
      </c>
      <c r="F587" s="70" t="s">
        <v>182</v>
      </c>
      <c r="G587" s="70" t="s">
        <v>2374</v>
      </c>
      <c r="H587" s="70" t="s">
        <v>2375</v>
      </c>
      <c r="I587" s="148"/>
      <c r="J587" s="71">
        <v>19.952031150266439</v>
      </c>
      <c r="K587" s="71">
        <v>1.777738289150026</v>
      </c>
      <c r="L587" s="71">
        <v>39.430919083904612</v>
      </c>
      <c r="M587" s="71">
        <v>14.040683702816731</v>
      </c>
      <c r="N587" s="71">
        <v>19.487410084097121</v>
      </c>
      <c r="O587" s="71">
        <v>15.802272708657496</v>
      </c>
      <c r="P587" s="71">
        <v>26.036059622506528</v>
      </c>
      <c r="Q587" s="71">
        <v>1.0083657568400699</v>
      </c>
      <c r="R587" s="71">
        <v>0</v>
      </c>
      <c r="S587" s="71">
        <v>0</v>
      </c>
      <c r="T587" s="72"/>
      <c r="U587" s="71">
        <v>2856802</v>
      </c>
      <c r="V587" s="71">
        <v>679</v>
      </c>
      <c r="W587" s="71">
        <v>786</v>
      </c>
      <c r="X587" s="71">
        <v>2763</v>
      </c>
      <c r="Y587" s="71">
        <v>6921</v>
      </c>
      <c r="Z587" s="71">
        <v>9181</v>
      </c>
      <c r="AA587" s="71">
        <v>5181</v>
      </c>
      <c r="AB587" s="71">
        <v>13879</v>
      </c>
      <c r="AC587" s="71">
        <v>0</v>
      </c>
      <c r="AD587" s="71">
        <v>0</v>
      </c>
      <c r="AE587" s="72"/>
      <c r="AF587" s="71">
        <v>27004022.04599946</v>
      </c>
      <c r="AG587" s="71">
        <v>1525926.5626749729</v>
      </c>
      <c r="AH587" s="71">
        <v>6594362.2534620073</v>
      </c>
      <c r="AI587" s="71">
        <v>16971730.98026726</v>
      </c>
      <c r="AJ587" s="71">
        <v>31298104.321092531</v>
      </c>
      <c r="AK587" s="71">
        <v>0</v>
      </c>
      <c r="AL587" s="71">
        <v>0</v>
      </c>
      <c r="AM587" s="71">
        <v>1902058.729784704</v>
      </c>
      <c r="AN587" s="71">
        <v>0</v>
      </c>
      <c r="AO587" s="71">
        <v>0</v>
      </c>
      <c r="AP587" s="71">
        <v>85296204.893280923</v>
      </c>
      <c r="AQ587" s="72"/>
      <c r="AR587" s="71">
        <v>400</v>
      </c>
      <c r="AS587" s="71">
        <v>224</v>
      </c>
      <c r="AT587" s="71">
        <v>0</v>
      </c>
      <c r="AU587" s="71">
        <v>0</v>
      </c>
      <c r="AV587" s="71">
        <v>0</v>
      </c>
      <c r="AW587" s="71">
        <v>0</v>
      </c>
      <c r="AX587" s="71"/>
      <c r="AY587" s="72"/>
      <c r="AZ587" s="71">
        <v>2024.91</v>
      </c>
      <c r="BA587" s="71">
        <v>23793.7</v>
      </c>
      <c r="BB587" s="71">
        <v>0</v>
      </c>
      <c r="BC587" s="71">
        <v>0</v>
      </c>
      <c r="BD587" s="71">
        <v>0</v>
      </c>
      <c r="BE587" s="71">
        <v>0</v>
      </c>
      <c r="BF587" s="71"/>
      <c r="BG587" s="72"/>
      <c r="BH587" s="71">
        <v>4.4349999999999996</v>
      </c>
      <c r="BI587" s="71">
        <v>0</v>
      </c>
      <c r="BJ587" s="71">
        <v>14.757</v>
      </c>
      <c r="BK587" s="71">
        <v>0</v>
      </c>
      <c r="BL587" s="71">
        <v>0</v>
      </c>
      <c r="BM587" s="71">
        <v>0</v>
      </c>
      <c r="BN587" s="72"/>
      <c r="BO587" s="71">
        <v>1</v>
      </c>
      <c r="BP587" s="71">
        <v>0</v>
      </c>
      <c r="BQ587" s="71">
        <v>1</v>
      </c>
      <c r="BR587" s="71">
        <v>0</v>
      </c>
      <c r="BS587" s="71">
        <v>0</v>
      </c>
      <c r="BT587" s="71">
        <v>0</v>
      </c>
      <c r="BU587"/>
      <c r="BV587" s="70">
        <v>19.192</v>
      </c>
      <c r="BW587" s="70">
        <v>0</v>
      </c>
      <c r="BX587" s="70">
        <v>0</v>
      </c>
      <c r="BY587" s="70">
        <v>0</v>
      </c>
      <c r="BZ587" s="70">
        <v>0</v>
      </c>
      <c r="CA587" s="70">
        <v>0</v>
      </c>
      <c r="CB587" s="70">
        <v>0</v>
      </c>
      <c r="CC587" s="70">
        <v>0</v>
      </c>
      <c r="CD587" s="70">
        <v>0</v>
      </c>
    </row>
    <row r="588" spans="1:82">
      <c r="A588" s="70" t="s">
        <v>2387</v>
      </c>
      <c r="B588" s="70">
        <v>13</v>
      </c>
      <c r="C588" s="70">
        <v>13</v>
      </c>
      <c r="D588" s="70">
        <v>1</v>
      </c>
      <c r="E588" s="70">
        <v>2016</v>
      </c>
      <c r="F588" s="70" t="s">
        <v>155</v>
      </c>
      <c r="G588" s="70" t="s">
        <v>2374</v>
      </c>
      <c r="H588" s="70" t="s">
        <v>2375</v>
      </c>
      <c r="I588" s="148"/>
      <c r="J588" s="71">
        <v>19.5839342040336</v>
      </c>
      <c r="K588" s="71">
        <v>1.7197436731133571</v>
      </c>
      <c r="L588" s="71">
        <v>34.811011247998948</v>
      </c>
      <c r="M588" s="71">
        <v>10.911773157273448</v>
      </c>
      <c r="N588" s="71">
        <v>17.696650607865607</v>
      </c>
      <c r="O588" s="71">
        <v>15.600176357758448</v>
      </c>
      <c r="P588" s="71">
        <v>25.357669773862888</v>
      </c>
      <c r="Q588" s="71">
        <v>0.96214948339049144</v>
      </c>
      <c r="R588" s="71">
        <v>0</v>
      </c>
      <c r="S588" s="71">
        <v>0</v>
      </c>
      <c r="T588" s="72"/>
      <c r="U588" s="71">
        <v>3005685</v>
      </c>
      <c r="V588" s="71">
        <v>679</v>
      </c>
      <c r="W588" s="71">
        <v>786</v>
      </c>
      <c r="X588" s="71">
        <v>2763</v>
      </c>
      <c r="Y588" s="71">
        <v>6837</v>
      </c>
      <c r="Z588" s="71">
        <v>9175</v>
      </c>
      <c r="AA588" s="71">
        <v>5219</v>
      </c>
      <c r="AB588" s="71">
        <v>13622</v>
      </c>
      <c r="AC588" s="71">
        <v>0</v>
      </c>
      <c r="AD588" s="71">
        <v>0</v>
      </c>
      <c r="AE588" s="72"/>
      <c r="AF588" s="71">
        <v>27331783.313468359</v>
      </c>
      <c r="AG588" s="71">
        <v>1470491.6085047121</v>
      </c>
      <c r="AH588" s="71">
        <v>5557304.6402852284</v>
      </c>
      <c r="AI588" s="71">
        <v>17081906.73115404</v>
      </c>
      <c r="AJ588" s="71">
        <v>29171372.0035736</v>
      </c>
      <c r="AK588" s="71">
        <v>0</v>
      </c>
      <c r="AL588" s="71">
        <v>0</v>
      </c>
      <c r="AM588" s="71">
        <v>1868288.3077799149</v>
      </c>
      <c r="AN588" s="71">
        <v>0</v>
      </c>
      <c r="AO588" s="71">
        <v>0</v>
      </c>
      <c r="AP588" s="71">
        <v>82481146.604765847</v>
      </c>
      <c r="AQ588" s="72"/>
      <c r="AR588" s="71">
        <v>420</v>
      </c>
      <c r="AS588" s="71">
        <v>279</v>
      </c>
      <c r="AT588" s="71">
        <v>0</v>
      </c>
      <c r="AU588" s="71">
        <v>0</v>
      </c>
      <c r="AV588" s="71">
        <v>0</v>
      </c>
      <c r="AW588" s="71">
        <v>0</v>
      </c>
      <c r="AX588" s="71"/>
      <c r="AY588" s="72"/>
      <c r="AZ588" s="71">
        <v>2174.61</v>
      </c>
      <c r="BA588" s="71">
        <v>31048.1</v>
      </c>
      <c r="BB588" s="71">
        <v>0</v>
      </c>
      <c r="BC588" s="71">
        <v>0</v>
      </c>
      <c r="BD588" s="71">
        <v>0</v>
      </c>
      <c r="BE588" s="71">
        <v>0</v>
      </c>
      <c r="BF588" s="71"/>
      <c r="BG588" s="72"/>
      <c r="BH588" s="71">
        <v>2.9790000000000001</v>
      </c>
      <c r="BI588" s="71">
        <v>0</v>
      </c>
      <c r="BJ588" s="71">
        <v>13.715999999999999</v>
      </c>
      <c r="BK588" s="71">
        <v>0</v>
      </c>
      <c r="BL588" s="71">
        <v>0</v>
      </c>
      <c r="BM588" s="71">
        <v>0</v>
      </c>
      <c r="BN588" s="72"/>
      <c r="BO588" s="71">
        <v>1</v>
      </c>
      <c r="BP588" s="71">
        <v>0</v>
      </c>
      <c r="BQ588" s="71">
        <v>1</v>
      </c>
      <c r="BR588" s="71">
        <v>0</v>
      </c>
      <c r="BS588" s="71">
        <v>0</v>
      </c>
      <c r="BT588" s="71">
        <v>0</v>
      </c>
      <c r="BU588"/>
      <c r="BV588" s="70">
        <v>16.695</v>
      </c>
      <c r="BW588" s="70">
        <v>0</v>
      </c>
      <c r="BX588" s="70">
        <v>0</v>
      </c>
      <c r="BY588" s="70">
        <v>0</v>
      </c>
      <c r="BZ588" s="70">
        <v>0</v>
      </c>
      <c r="CA588" s="70">
        <v>0</v>
      </c>
      <c r="CB588" s="70">
        <v>0</v>
      </c>
      <c r="CC588" s="70">
        <v>0</v>
      </c>
      <c r="CD588" s="70">
        <v>0</v>
      </c>
    </row>
    <row r="589" spans="1:82">
      <c r="A589" s="70" t="s">
        <v>2388</v>
      </c>
      <c r="B589" s="70">
        <v>14</v>
      </c>
      <c r="C589" s="70">
        <v>14</v>
      </c>
      <c r="D589" s="70">
        <v>1</v>
      </c>
      <c r="E589" s="70">
        <v>2017</v>
      </c>
      <c r="F589" s="70" t="s">
        <v>156</v>
      </c>
      <c r="G589" s="70" t="s">
        <v>2374</v>
      </c>
      <c r="H589" s="70" t="s">
        <v>2375</v>
      </c>
      <c r="I589" s="148"/>
      <c r="J589" s="71">
        <v>17.346251598366816</v>
      </c>
      <c r="K589" s="71">
        <v>1.7842347849206088</v>
      </c>
      <c r="L589" s="71">
        <v>31.763236406744969</v>
      </c>
      <c r="M589" s="71">
        <v>9.883236114316361</v>
      </c>
      <c r="N589" s="71">
        <v>18.093216296324655</v>
      </c>
      <c r="O589" s="71">
        <v>15.348963744807509</v>
      </c>
      <c r="P589" s="71">
        <v>24.540437652221147</v>
      </c>
      <c r="Q589" s="71">
        <v>0.91655451006447397</v>
      </c>
      <c r="R589" s="71">
        <v>0</v>
      </c>
      <c r="S589" s="71">
        <v>0</v>
      </c>
      <c r="T589" s="72"/>
      <c r="U589" s="71">
        <v>3069503</v>
      </c>
      <c r="V589" s="71">
        <v>679</v>
      </c>
      <c r="W589" s="71">
        <v>786</v>
      </c>
      <c r="X589" s="71">
        <v>2763</v>
      </c>
      <c r="Y589" s="71">
        <v>6778</v>
      </c>
      <c r="Z589" s="71">
        <v>9177</v>
      </c>
      <c r="AA589" s="71">
        <v>5083</v>
      </c>
      <c r="AB589" s="71">
        <v>13419</v>
      </c>
      <c r="AC589" s="71">
        <v>0</v>
      </c>
      <c r="AD589" s="71">
        <v>0</v>
      </c>
      <c r="AE589" s="72"/>
      <c r="AF589" s="71">
        <v>25966287.407613192</v>
      </c>
      <c r="AG589" s="71">
        <v>1529133.143066091</v>
      </c>
      <c r="AH589" s="71">
        <v>6536046.9682169911</v>
      </c>
      <c r="AI589" s="71">
        <v>16324598.114373051</v>
      </c>
      <c r="AJ589" s="71">
        <v>33255594.565513581</v>
      </c>
      <c r="AK589" s="71">
        <v>0</v>
      </c>
      <c r="AL589" s="71">
        <v>0</v>
      </c>
      <c r="AM589" s="71">
        <v>1843326.191912083</v>
      </c>
      <c r="AN589" s="71">
        <v>0</v>
      </c>
      <c r="AO589" s="71">
        <v>0</v>
      </c>
      <c r="AP589" s="71">
        <v>85454986.390694991</v>
      </c>
      <c r="AQ589" s="72"/>
      <c r="AR589" s="71">
        <v>441</v>
      </c>
      <c r="AS589" s="71">
        <v>304</v>
      </c>
      <c r="AT589" s="71">
        <v>0</v>
      </c>
      <c r="AU589" s="71">
        <v>0</v>
      </c>
      <c r="AV589" s="71">
        <v>0</v>
      </c>
      <c r="AW589" s="71">
        <v>0</v>
      </c>
      <c r="AX589" s="71"/>
      <c r="AY589" s="72"/>
      <c r="AZ589" s="71">
        <v>2324.41</v>
      </c>
      <c r="BA589" s="71">
        <v>34070.800000000003</v>
      </c>
      <c r="BB589" s="71">
        <v>0</v>
      </c>
      <c r="BC589" s="71">
        <v>0</v>
      </c>
      <c r="BD589" s="71">
        <v>0</v>
      </c>
      <c r="BE589" s="71">
        <v>0</v>
      </c>
      <c r="BF589" s="71"/>
      <c r="BG589" s="72"/>
      <c r="BH589" s="71">
        <v>2.5310000000000001</v>
      </c>
      <c r="BI589" s="71">
        <v>0</v>
      </c>
      <c r="BJ589" s="71">
        <v>13.163</v>
      </c>
      <c r="BK589" s="71">
        <v>0</v>
      </c>
      <c r="BL589" s="71">
        <v>0</v>
      </c>
      <c r="BM589" s="71">
        <v>0</v>
      </c>
      <c r="BN589" s="72"/>
      <c r="BO589" s="71">
        <v>1</v>
      </c>
      <c r="BP589" s="71">
        <v>0</v>
      </c>
      <c r="BQ589" s="71">
        <v>1</v>
      </c>
      <c r="BR589" s="71">
        <v>0</v>
      </c>
      <c r="BS589" s="71">
        <v>0</v>
      </c>
      <c r="BT589" s="71">
        <v>0</v>
      </c>
      <c r="BU589"/>
      <c r="BV589" s="70">
        <v>15.694000000000001</v>
      </c>
      <c r="BW589" s="70">
        <v>0</v>
      </c>
      <c r="BX589" s="70">
        <v>0</v>
      </c>
      <c r="BY589" s="70">
        <v>0</v>
      </c>
      <c r="BZ589" s="70">
        <v>0</v>
      </c>
      <c r="CA589" s="70">
        <v>0</v>
      </c>
      <c r="CB589" s="70">
        <v>0</v>
      </c>
      <c r="CC589" s="70">
        <v>0</v>
      </c>
      <c r="CD589" s="70">
        <v>0</v>
      </c>
    </row>
    <row r="590" spans="1:82">
      <c r="A590" s="70" t="s">
        <v>2389</v>
      </c>
      <c r="B590" s="70">
        <v>15</v>
      </c>
      <c r="C590" s="70">
        <v>15</v>
      </c>
      <c r="D590" s="70">
        <v>1</v>
      </c>
      <c r="E590" s="70">
        <v>2018</v>
      </c>
      <c r="F590" s="70" t="s">
        <v>183</v>
      </c>
      <c r="G590" s="70" t="s">
        <v>2374</v>
      </c>
      <c r="H590" s="70" t="s">
        <v>2375</v>
      </c>
      <c r="I590" s="148"/>
      <c r="J590" s="71">
        <v>15.113794319149184</v>
      </c>
      <c r="K590" s="71">
        <v>1.549398733142092</v>
      </c>
      <c r="L590" s="71">
        <v>28.241795474155339</v>
      </c>
      <c r="M590" s="71">
        <v>8.8351401181244889</v>
      </c>
      <c r="N590" s="71">
        <v>12.673350029113617</v>
      </c>
      <c r="O590" s="71">
        <v>15.067154708224907</v>
      </c>
      <c r="P590" s="71">
        <v>24.066721822905485</v>
      </c>
      <c r="Q590" s="71">
        <v>0.83472557561722305</v>
      </c>
      <c r="R590" s="71">
        <v>0</v>
      </c>
      <c r="S590" s="71">
        <v>0</v>
      </c>
      <c r="T590" s="72"/>
      <c r="U590" s="71">
        <v>3114956</v>
      </c>
      <c r="V590" s="71">
        <v>679</v>
      </c>
      <c r="W590" s="71">
        <v>786</v>
      </c>
      <c r="X590" s="71">
        <v>2763</v>
      </c>
      <c r="Y590" s="71">
        <v>6720</v>
      </c>
      <c r="Z590" s="71">
        <v>9181</v>
      </c>
      <c r="AA590" s="71">
        <v>5035</v>
      </c>
      <c r="AB590" s="71">
        <v>13170</v>
      </c>
      <c r="AC590" s="71">
        <v>0</v>
      </c>
      <c r="AD590" s="71">
        <v>0</v>
      </c>
      <c r="AE590" s="72"/>
      <c r="AF590" s="71">
        <v>26862331.308557559</v>
      </c>
      <c r="AG590" s="71">
        <v>1401848.2729652741</v>
      </c>
      <c r="AH590" s="71">
        <v>5801021.1174132591</v>
      </c>
      <c r="AI590" s="71">
        <v>15624256.52474794</v>
      </c>
      <c r="AJ590" s="71">
        <v>30284128.06124622</v>
      </c>
      <c r="AK590" s="71">
        <v>0</v>
      </c>
      <c r="AL590" s="71">
        <v>0</v>
      </c>
      <c r="AM590" s="71">
        <v>1812865.128072415</v>
      </c>
      <c r="AN590" s="71">
        <v>0</v>
      </c>
      <c r="AO590" s="71">
        <v>0</v>
      </c>
      <c r="AP590" s="71">
        <v>81786450.413002655</v>
      </c>
      <c r="AQ590" s="72"/>
      <c r="AR590" s="71">
        <v>459</v>
      </c>
      <c r="AS590" s="71">
        <v>349</v>
      </c>
      <c r="AT590" s="71">
        <v>0</v>
      </c>
      <c r="AU590" s="71">
        <v>0</v>
      </c>
      <c r="AV590" s="71">
        <v>0</v>
      </c>
      <c r="AW590" s="71">
        <v>0</v>
      </c>
      <c r="AX590" s="71"/>
      <c r="AY590" s="72"/>
      <c r="AZ590" s="71">
        <v>2448.9100000000003</v>
      </c>
      <c r="BA590" s="71">
        <v>37618</v>
      </c>
      <c r="BB590" s="71">
        <v>0</v>
      </c>
      <c r="BC590" s="71">
        <v>0</v>
      </c>
      <c r="BD590" s="71">
        <v>0</v>
      </c>
      <c r="BE590" s="71">
        <v>0</v>
      </c>
      <c r="BF590" s="71"/>
      <c r="BG590" s="72"/>
      <c r="BH590" s="71">
        <v>2.637</v>
      </c>
      <c r="BI590" s="71">
        <v>0</v>
      </c>
      <c r="BJ590" s="71">
        <v>12.48241</v>
      </c>
      <c r="BK590" s="71">
        <v>0</v>
      </c>
      <c r="BL590" s="71">
        <v>0</v>
      </c>
      <c r="BM590" s="71">
        <v>0</v>
      </c>
      <c r="BN590" s="72"/>
      <c r="BO590" s="71">
        <v>1</v>
      </c>
      <c r="BP590" s="71">
        <v>0</v>
      </c>
      <c r="BQ590" s="71">
        <v>1</v>
      </c>
      <c r="BR590" s="71">
        <v>0</v>
      </c>
      <c r="BS590" s="71">
        <v>0</v>
      </c>
      <c r="BT590" s="71">
        <v>0</v>
      </c>
      <c r="BU590"/>
      <c r="BV590" s="70">
        <v>15</v>
      </c>
      <c r="BW590" s="70">
        <v>0</v>
      </c>
      <c r="BX590" s="70">
        <v>0</v>
      </c>
      <c r="BY590" s="70">
        <v>0.11179</v>
      </c>
      <c r="BZ590" s="70">
        <v>7.62E-3</v>
      </c>
      <c r="CA590" s="70">
        <v>0</v>
      </c>
      <c r="CB590" s="70">
        <v>0</v>
      </c>
      <c r="CC590" s="70">
        <v>0</v>
      </c>
      <c r="CD590" s="70">
        <v>0</v>
      </c>
    </row>
    <row r="591" spans="1:82">
      <c r="A591" s="70" t="s">
        <v>2390</v>
      </c>
      <c r="B591" s="70">
        <v>16</v>
      </c>
      <c r="C591" s="70">
        <v>16</v>
      </c>
      <c r="D591" s="70">
        <v>1</v>
      </c>
      <c r="E591" s="70">
        <v>2019</v>
      </c>
      <c r="F591" s="70" t="s">
        <v>158</v>
      </c>
      <c r="G591" s="70" t="s">
        <v>2374</v>
      </c>
      <c r="H591" s="70" t="s">
        <v>2375</v>
      </c>
      <c r="I591" s="148"/>
      <c r="J591" s="71">
        <v>14.673801889852184</v>
      </c>
      <c r="K591" s="71">
        <v>1.4805498908417498</v>
      </c>
      <c r="L591" s="71">
        <v>28.845910911874672</v>
      </c>
      <c r="M591" s="71">
        <v>9.5398479938713123</v>
      </c>
      <c r="N591" s="71">
        <v>13.909426842379213</v>
      </c>
      <c r="O591" s="71">
        <v>14.568727931478284</v>
      </c>
      <c r="P591" s="71">
        <v>23.366905764367257</v>
      </c>
      <c r="Q591" s="71">
        <v>0.79828340002085296</v>
      </c>
      <c r="R591" s="71">
        <v>0</v>
      </c>
      <c r="S591" s="71">
        <v>0</v>
      </c>
      <c r="T591" s="72"/>
      <c r="U591" s="71">
        <v>2841272</v>
      </c>
      <c r="V591" s="71">
        <v>679</v>
      </c>
      <c r="W591" s="71">
        <v>786</v>
      </c>
      <c r="X591" s="71">
        <v>2763</v>
      </c>
      <c r="Y591" s="71">
        <v>6700</v>
      </c>
      <c r="Z591" s="71">
        <v>9121</v>
      </c>
      <c r="AA591" s="71">
        <v>4852</v>
      </c>
      <c r="AB591" s="71">
        <v>12936</v>
      </c>
      <c r="AC591" s="71">
        <v>0</v>
      </c>
      <c r="AD591" s="71">
        <v>0</v>
      </c>
      <c r="AE591" s="72"/>
      <c r="AF591" s="71">
        <v>25456588.966534231</v>
      </c>
      <c r="AG591" s="71">
        <v>1366867.127526663</v>
      </c>
      <c r="AH591" s="71">
        <v>6710003.3081852226</v>
      </c>
      <c r="AI591" s="71">
        <v>15785198.269961869</v>
      </c>
      <c r="AJ591" s="71">
        <v>31992511.921788029</v>
      </c>
      <c r="AK591" s="71">
        <v>0</v>
      </c>
      <c r="AL591" s="71">
        <v>0</v>
      </c>
      <c r="AM591" s="71">
        <v>1761785.817844138</v>
      </c>
      <c r="AN591" s="71">
        <v>0</v>
      </c>
      <c r="AO591" s="71">
        <v>0</v>
      </c>
      <c r="AP591" s="71">
        <v>83072955.411840156</v>
      </c>
      <c r="AQ591" s="72"/>
      <c r="AR591" s="71">
        <v>490</v>
      </c>
      <c r="AS591" s="71">
        <v>411</v>
      </c>
      <c r="AT591" s="71">
        <v>0</v>
      </c>
      <c r="AU591" s="71">
        <v>0</v>
      </c>
      <c r="AV591" s="71">
        <v>0</v>
      </c>
      <c r="AW591" s="71">
        <v>0</v>
      </c>
      <c r="AX591" s="71"/>
      <c r="AY591" s="72"/>
      <c r="AZ591" s="71">
        <v>2648.77</v>
      </c>
      <c r="BA591" s="71">
        <v>123426.6</v>
      </c>
      <c r="BB591" s="71">
        <v>0</v>
      </c>
      <c r="BC591" s="71">
        <v>0</v>
      </c>
      <c r="BD591" s="71">
        <v>0</v>
      </c>
      <c r="BE591" s="71">
        <v>0</v>
      </c>
      <c r="BF591" s="71"/>
      <c r="BG591" s="72"/>
      <c r="BH591" s="71">
        <v>3.0150000000000001</v>
      </c>
      <c r="BI591" s="71">
        <v>0</v>
      </c>
      <c r="BJ591" s="71">
        <v>11.116860000000001</v>
      </c>
      <c r="BK591" s="71">
        <v>0</v>
      </c>
      <c r="BL591" s="71">
        <v>0</v>
      </c>
      <c r="BM591" s="71">
        <v>0</v>
      </c>
      <c r="BN591" s="72"/>
      <c r="BO591" s="71">
        <v>1</v>
      </c>
      <c r="BP591" s="71">
        <v>0</v>
      </c>
      <c r="BQ591" s="71">
        <v>1</v>
      </c>
      <c r="BR591" s="71">
        <v>0</v>
      </c>
      <c r="BS591" s="71">
        <v>0</v>
      </c>
      <c r="BT591" s="71">
        <v>0</v>
      </c>
      <c r="BU591"/>
      <c r="BV591" s="70">
        <v>14.005000000000001</v>
      </c>
      <c r="BW591" s="70">
        <v>0</v>
      </c>
      <c r="BX591" s="70">
        <v>0</v>
      </c>
      <c r="BY591" s="70">
        <v>0.11977</v>
      </c>
      <c r="BZ591" s="70">
        <v>7.0899999999999999E-3</v>
      </c>
      <c r="CA591" s="70">
        <v>0</v>
      </c>
      <c r="CB591" s="70">
        <v>0</v>
      </c>
      <c r="CC591" s="70">
        <v>0</v>
      </c>
      <c r="CD591" s="70">
        <v>0</v>
      </c>
    </row>
    <row r="592" spans="1:82">
      <c r="A592" s="70" t="s">
        <v>2391</v>
      </c>
      <c r="B592" s="70">
        <v>17</v>
      </c>
      <c r="C592" s="70">
        <v>17</v>
      </c>
      <c r="D592" s="70">
        <v>1</v>
      </c>
      <c r="E592" s="70">
        <v>2020</v>
      </c>
      <c r="F592" s="70" t="s">
        <v>159</v>
      </c>
      <c r="G592" s="70" t="s">
        <v>2374</v>
      </c>
      <c r="H592" s="70" t="s">
        <v>2375</v>
      </c>
      <c r="I592" s="148"/>
      <c r="J592" s="71">
        <v>15.572564520690941</v>
      </c>
      <c r="K592" s="71">
        <v>1.5857018511582368</v>
      </c>
      <c r="L592" s="71">
        <v>37.923028869163389</v>
      </c>
      <c r="M592" s="71">
        <v>8.6430839002320816</v>
      </c>
      <c r="N592" s="71">
        <v>13.581644883928755</v>
      </c>
      <c r="O592" s="71">
        <v>12.69149471103611</v>
      </c>
      <c r="P592" s="71">
        <v>21.970622908539767</v>
      </c>
      <c r="Q592" s="71">
        <v>0.75222090912341999</v>
      </c>
      <c r="R592" s="71">
        <v>0</v>
      </c>
      <c r="S592" s="71">
        <v>0</v>
      </c>
      <c r="T592" s="72"/>
      <c r="U592" s="71">
        <v>3090259</v>
      </c>
      <c r="V592" s="71">
        <v>645</v>
      </c>
      <c r="W592" s="71">
        <v>902</v>
      </c>
      <c r="X592" s="71">
        <v>2559</v>
      </c>
      <c r="Y592" s="71">
        <v>6705</v>
      </c>
      <c r="Z592" s="71">
        <v>9069</v>
      </c>
      <c r="AA592" s="71">
        <v>4849</v>
      </c>
      <c r="AB592" s="71">
        <v>12758</v>
      </c>
      <c r="AC592" s="71">
        <v>0</v>
      </c>
      <c r="AD592" s="71">
        <v>0</v>
      </c>
      <c r="AE592" s="72"/>
      <c r="AF592" s="71">
        <v>26122019.672780018</v>
      </c>
      <c r="AG592" s="71">
        <v>1360566.3920060112</v>
      </c>
      <c r="AH592" s="71">
        <v>10220238.401318597</v>
      </c>
      <c r="AI592" s="71">
        <v>13776184.495797394</v>
      </c>
      <c r="AJ592" s="71">
        <v>29487976.706907291</v>
      </c>
      <c r="AK592" s="71"/>
      <c r="AL592" s="71"/>
      <c r="AM592" s="71">
        <v>1665060.7443363681</v>
      </c>
      <c r="AN592" s="71"/>
      <c r="AO592" s="71"/>
      <c r="AP592" s="71">
        <v>82632046.413145676</v>
      </c>
      <c r="AQ592" s="72"/>
      <c r="AR592" s="71">
        <v>502</v>
      </c>
      <c r="AS592" s="71">
        <v>479</v>
      </c>
      <c r="AT592" s="71">
        <v>0</v>
      </c>
      <c r="AU592" s="71">
        <v>0</v>
      </c>
      <c r="AV592" s="71">
        <v>0</v>
      </c>
      <c r="AW592" s="71">
        <v>0</v>
      </c>
      <c r="AX592" s="71"/>
      <c r="AY592" s="72"/>
      <c r="AZ592" s="71">
        <v>2731.47</v>
      </c>
      <c r="BA592" s="71">
        <v>126626.4</v>
      </c>
      <c r="BB592" s="71">
        <v>0</v>
      </c>
      <c r="BC592" s="71">
        <v>0</v>
      </c>
      <c r="BD592" s="71">
        <v>0</v>
      </c>
      <c r="BE592" s="71">
        <v>0</v>
      </c>
      <c r="BF592" s="71"/>
      <c r="BG592" s="72"/>
      <c r="BH592" s="71">
        <v>3.5750000000000002</v>
      </c>
      <c r="BI592" s="71">
        <v>0</v>
      </c>
      <c r="BJ592" s="71">
        <v>9.91629</v>
      </c>
      <c r="BK592" s="71">
        <v>0</v>
      </c>
      <c r="BL592" s="71">
        <v>0</v>
      </c>
      <c r="BM592" s="71">
        <v>0</v>
      </c>
      <c r="BN592" s="72"/>
      <c r="BO592" s="71">
        <v>1</v>
      </c>
      <c r="BP592" s="71">
        <v>0</v>
      </c>
      <c r="BQ592" s="71">
        <v>1</v>
      </c>
      <c r="BR592" s="71">
        <v>0</v>
      </c>
      <c r="BS592" s="71">
        <v>0</v>
      </c>
      <c r="BT592" s="71">
        <v>0</v>
      </c>
      <c r="BU592"/>
      <c r="BV592" s="70">
        <v>13.374000000000001</v>
      </c>
      <c r="BW592" s="70">
        <v>0</v>
      </c>
      <c r="BX592" s="70">
        <v>0</v>
      </c>
      <c r="BY592" s="70">
        <v>0.10598</v>
      </c>
      <c r="BZ592" s="70">
        <v>1.1310000000000001E-2</v>
      </c>
      <c r="CA592" s="70">
        <v>0</v>
      </c>
      <c r="CB592" s="70">
        <v>0</v>
      </c>
      <c r="CC592" s="70">
        <v>0</v>
      </c>
      <c r="CD592" s="70">
        <v>0</v>
      </c>
    </row>
    <row r="593" spans="1:82">
      <c r="A593" s="70" t="s">
        <v>2392</v>
      </c>
      <c r="B593" s="70">
        <v>17</v>
      </c>
      <c r="C593" s="70">
        <v>18</v>
      </c>
      <c r="D593" s="70">
        <v>1</v>
      </c>
      <c r="E593" s="70">
        <v>2021</v>
      </c>
      <c r="F593" s="70" t="s">
        <v>160</v>
      </c>
      <c r="G593" s="70" t="s">
        <v>2374</v>
      </c>
      <c r="H593" s="70" t="s">
        <v>2375</v>
      </c>
      <c r="I593" s="148"/>
      <c r="J593" s="71">
        <v>12.664441348965832</v>
      </c>
      <c r="K593" s="71">
        <v>1.6091984332753695</v>
      </c>
      <c r="L593" s="71">
        <v>33.187908573357781</v>
      </c>
      <c r="M593" s="71">
        <v>8.1489090780003259</v>
      </c>
      <c r="N593" s="71">
        <v>12.114468150083901</v>
      </c>
      <c r="O593" s="71">
        <v>12.22678446255984</v>
      </c>
      <c r="P593" s="71">
        <v>22.322313967420655</v>
      </c>
      <c r="Q593" s="71">
        <v>0.72680271288328402</v>
      </c>
      <c r="R593" s="71">
        <v>0</v>
      </c>
      <c r="S593" s="71">
        <v>0</v>
      </c>
      <c r="T593" s="72"/>
      <c r="U593" s="71">
        <v>3262632</v>
      </c>
      <c r="V593" s="71">
        <v>645</v>
      </c>
      <c r="W593" s="71">
        <v>902</v>
      </c>
      <c r="X593" s="71">
        <v>2559</v>
      </c>
      <c r="Y593" s="71">
        <v>6582</v>
      </c>
      <c r="Z593" s="71">
        <v>8996</v>
      </c>
      <c r="AA593" s="71">
        <v>4804</v>
      </c>
      <c r="AB593" s="71">
        <v>12448</v>
      </c>
      <c r="AC593" s="71">
        <v>0</v>
      </c>
      <c r="AD593" s="71">
        <v>0</v>
      </c>
      <c r="AE593" s="72"/>
      <c r="AF593" s="71">
        <v>24273822.721866138</v>
      </c>
      <c r="AG593" s="71">
        <v>1380275.6875788022</v>
      </c>
      <c r="AH593" s="71">
        <v>9430589.4964567646</v>
      </c>
      <c r="AI593" s="71">
        <v>15490448.675413547</v>
      </c>
      <c r="AJ593" s="71">
        <v>31321722.098130628</v>
      </c>
      <c r="AK593" s="71">
        <v>0</v>
      </c>
      <c r="AL593" s="71">
        <v>0</v>
      </c>
      <c r="AM593" s="71">
        <v>1633972.8754315309</v>
      </c>
      <c r="AN593" s="71">
        <v>0</v>
      </c>
      <c r="AO593" s="71">
        <v>0</v>
      </c>
      <c r="AP593" s="71">
        <v>83530831.55487743</v>
      </c>
      <c r="AQ593" s="72"/>
      <c r="AR593" s="71">
        <v>512</v>
      </c>
      <c r="AS593" s="71">
        <v>493</v>
      </c>
      <c r="AT593" s="71">
        <v>0</v>
      </c>
      <c r="AU593" s="71">
        <v>0</v>
      </c>
      <c r="AV593" s="71">
        <v>0</v>
      </c>
      <c r="AW593" s="71">
        <v>0</v>
      </c>
      <c r="AX593" s="71"/>
      <c r="AY593" s="72"/>
      <c r="AZ593" s="71">
        <v>2803.4900000000011</v>
      </c>
      <c r="BA593" s="71">
        <v>127253.4</v>
      </c>
      <c r="BB593" s="71">
        <v>0</v>
      </c>
      <c r="BC593" s="71">
        <v>0</v>
      </c>
      <c r="BD593" s="71">
        <v>0</v>
      </c>
      <c r="BE593" s="71">
        <v>0</v>
      </c>
      <c r="BF593" s="71"/>
      <c r="BG593" s="72"/>
      <c r="BH593" s="71">
        <v>3.621</v>
      </c>
      <c r="BI593" s="71">
        <v>0</v>
      </c>
      <c r="BJ593" s="71">
        <v>11.053000000000001</v>
      </c>
      <c r="BK593" s="71">
        <v>0</v>
      </c>
      <c r="BL593" s="71">
        <v>0</v>
      </c>
      <c r="BM593" s="71">
        <v>0</v>
      </c>
      <c r="BN593" s="72"/>
      <c r="BO593" s="71">
        <v>1</v>
      </c>
      <c r="BP593" s="71">
        <v>0</v>
      </c>
      <c r="BQ593" s="71">
        <v>1</v>
      </c>
      <c r="BR593" s="71">
        <v>0</v>
      </c>
      <c r="BS593" s="71">
        <v>0</v>
      </c>
      <c r="BT593" s="71">
        <v>0</v>
      </c>
      <c r="BU593"/>
      <c r="BV593" s="70">
        <v>14.554</v>
      </c>
      <c r="BW593" s="70">
        <v>0</v>
      </c>
      <c r="BX593" s="70">
        <v>0</v>
      </c>
      <c r="BY593" s="70">
        <v>0.106</v>
      </c>
      <c r="BZ593" s="70">
        <v>1.4E-2</v>
      </c>
      <c r="CA593" s="70">
        <v>0</v>
      </c>
      <c r="CB593" s="70">
        <v>0</v>
      </c>
      <c r="CC593" s="70">
        <v>0</v>
      </c>
      <c r="CD593" s="70">
        <v>0</v>
      </c>
    </row>
    <row r="594" spans="1:82">
      <c r="A594" s="70" t="s">
        <v>2393</v>
      </c>
      <c r="B594" s="70">
        <v>17</v>
      </c>
      <c r="C594" s="70">
        <v>19</v>
      </c>
      <c r="D594" s="70">
        <v>1</v>
      </c>
      <c r="E594" s="70">
        <v>2022</v>
      </c>
      <c r="F594" s="70" t="s">
        <v>161</v>
      </c>
      <c r="G594" s="70" t="s">
        <v>2374</v>
      </c>
      <c r="H594" s="70" t="s">
        <v>2375</v>
      </c>
      <c r="I594" s="148"/>
      <c r="J594" s="71">
        <v>15.244905818902668</v>
      </c>
      <c r="K594" s="71">
        <v>1.4875412816182108</v>
      </c>
      <c r="L594" s="71">
        <v>32.853425468316907</v>
      </c>
      <c r="M594" s="71">
        <v>8.8980384769146941</v>
      </c>
      <c r="N594" s="71">
        <v>16.66078448114969</v>
      </c>
      <c r="O594" s="71">
        <v>12.738662214560472</v>
      </c>
      <c r="P594" s="71">
        <v>21.886442402240448</v>
      </c>
      <c r="Q594" s="71">
        <v>0.72986830740283071</v>
      </c>
      <c r="R594" s="71">
        <v>0</v>
      </c>
      <c r="S594" s="71">
        <v>0</v>
      </c>
      <c r="T594" s="72"/>
      <c r="U594" s="71">
        <v>3457105</v>
      </c>
      <c r="V594" s="71">
        <v>645</v>
      </c>
      <c r="W594" s="71">
        <v>902</v>
      </c>
      <c r="X594" s="71">
        <v>2559</v>
      </c>
      <c r="Y594" s="71">
        <v>6685</v>
      </c>
      <c r="Z594" s="71">
        <v>8905</v>
      </c>
      <c r="AA594" s="71">
        <v>4782</v>
      </c>
      <c r="AB594" s="71">
        <v>12398</v>
      </c>
      <c r="AC594" s="71">
        <v>0</v>
      </c>
      <c r="AD594" s="71">
        <v>0</v>
      </c>
      <c r="AE594" s="72"/>
      <c r="AF594" s="71">
        <v>23523992.930204768</v>
      </c>
      <c r="AG594" s="71">
        <v>1106918.091239108</v>
      </c>
      <c r="AH594" s="71">
        <v>10473318.381087985</v>
      </c>
      <c r="AI594" s="71">
        <v>14103445.28356497</v>
      </c>
      <c r="AJ594" s="71">
        <v>32724361.615033403</v>
      </c>
      <c r="AK594" s="71">
        <v>0</v>
      </c>
      <c r="AL594" s="71">
        <v>0</v>
      </c>
      <c r="AM594" s="71">
        <v>1600920.1960594188</v>
      </c>
      <c r="AN594" s="71">
        <v>0</v>
      </c>
      <c r="AO594" s="71">
        <v>0</v>
      </c>
      <c r="AP594" s="71">
        <v>83532956.497189656</v>
      </c>
      <c r="AQ594" s="72"/>
      <c r="AR594" s="71">
        <v>538</v>
      </c>
      <c r="AS594" s="71">
        <v>509</v>
      </c>
      <c r="AT594" s="71">
        <v>0</v>
      </c>
      <c r="AU594" s="71">
        <v>0</v>
      </c>
      <c r="AV594" s="71">
        <v>0</v>
      </c>
      <c r="AW594" s="71">
        <v>0</v>
      </c>
      <c r="AX594" s="71"/>
      <c r="AY594" s="72"/>
      <c r="AZ594" s="71">
        <v>3007.7900000000018</v>
      </c>
      <c r="BA594" s="71">
        <v>128033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2394</v>
      </c>
      <c r="B595" s="70">
        <v>17</v>
      </c>
      <c r="C595" s="70">
        <v>20</v>
      </c>
      <c r="D595" s="70">
        <v>1</v>
      </c>
      <c r="E595" s="70">
        <v>2023</v>
      </c>
      <c r="F595" s="70" t="s">
        <v>1539</v>
      </c>
      <c r="G595" s="70" t="s">
        <v>2374</v>
      </c>
      <c r="H595" s="70" t="s">
        <v>2375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565</v>
      </c>
      <c r="AS595" s="71">
        <v>514</v>
      </c>
      <c r="AT595" s="71">
        <v>0</v>
      </c>
      <c r="AU595" s="71">
        <v>0</v>
      </c>
      <c r="AV595" s="71">
        <v>0</v>
      </c>
      <c r="AW595" s="71">
        <v>0</v>
      </c>
      <c r="AX595" s="71"/>
      <c r="AY595" s="72"/>
      <c r="AZ595" s="71">
        <v>3171.0800000000031</v>
      </c>
      <c r="BA595" s="71">
        <v>135198.00000000003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2395</v>
      </c>
      <c r="B596" s="70">
        <v>17</v>
      </c>
      <c r="C596" s="70">
        <v>21</v>
      </c>
      <c r="D596" s="70">
        <v>1</v>
      </c>
      <c r="E596" s="70">
        <v>2024</v>
      </c>
      <c r="F596" s="70" t="s">
        <v>1554</v>
      </c>
      <c r="G596" s="1064" t="s">
        <v>2374</v>
      </c>
      <c r="H596" s="70" t="s">
        <v>2375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2396</v>
      </c>
      <c r="B597" s="70">
        <v>409</v>
      </c>
      <c r="C597" s="70">
        <v>1</v>
      </c>
      <c r="D597" s="70">
        <v>25</v>
      </c>
      <c r="E597" s="70">
        <v>1990</v>
      </c>
      <c r="F597" s="70" t="s">
        <v>787</v>
      </c>
      <c r="G597" s="1064" t="s">
        <v>1745</v>
      </c>
      <c r="H597" s="70" t="s">
        <v>1746</v>
      </c>
      <c r="I597" s="148"/>
      <c r="J597" s="71">
        <v>40.979226638230287</v>
      </c>
      <c r="K597" s="71">
        <v>3.1018770265934958</v>
      </c>
      <c r="L597" s="71">
        <v>10.32826031646333</v>
      </c>
      <c r="M597" s="71">
        <v>11.31608313527205</v>
      </c>
      <c r="N597" s="71">
        <v>25.30046154762551</v>
      </c>
      <c r="O597" s="71">
        <v>9.0855671182175097</v>
      </c>
      <c r="P597" s="71">
        <v>12.6229817463425</v>
      </c>
      <c r="Q597" s="71">
        <v>1.0316194109033201</v>
      </c>
      <c r="R597" s="71">
        <v>7.3835491360964394</v>
      </c>
      <c r="S597" s="71">
        <v>1.1858202708525949</v>
      </c>
      <c r="T597" s="72"/>
      <c r="U597" s="71">
        <v>869550</v>
      </c>
      <c r="V597" s="71">
        <v>956</v>
      </c>
      <c r="W597" s="71">
        <v>136</v>
      </c>
      <c r="X597" s="71">
        <v>4704</v>
      </c>
      <c r="Y597" s="71">
        <v>5556</v>
      </c>
      <c r="Z597" s="71">
        <v>3737</v>
      </c>
      <c r="AA597" s="71">
        <v>3065</v>
      </c>
      <c r="AB597" s="71">
        <v>16750</v>
      </c>
      <c r="AC597" s="71">
        <v>1278844</v>
      </c>
      <c r="AD597" s="71">
        <v>1.1858202708525949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2397</v>
      </c>
      <c r="B598" s="70">
        <v>410</v>
      </c>
      <c r="C598" s="70">
        <v>2</v>
      </c>
      <c r="D598" s="70">
        <v>25</v>
      </c>
      <c r="E598" s="70">
        <v>2005</v>
      </c>
      <c r="F598" s="70" t="s">
        <v>789</v>
      </c>
      <c r="G598" s="70" t="s">
        <v>1745</v>
      </c>
      <c r="H598" s="70" t="s">
        <v>1746</v>
      </c>
      <c r="I598" s="148"/>
      <c r="J598" s="71">
        <v>24.257108797327991</v>
      </c>
      <c r="K598" s="71">
        <v>2.7506046757681881</v>
      </c>
      <c r="L598" s="71">
        <v>5.4702750159900679</v>
      </c>
      <c r="M598" s="71">
        <v>23.37589015032292</v>
      </c>
      <c r="N598" s="71">
        <v>42.235492708184204</v>
      </c>
      <c r="O598" s="71">
        <v>14.835091562937681</v>
      </c>
      <c r="P598" s="71">
        <v>11.746957954767939</v>
      </c>
      <c r="Q598" s="71">
        <v>0.93172992241364205</v>
      </c>
      <c r="R598" s="71">
        <v>0.1669915618216489</v>
      </c>
      <c r="S598" s="71">
        <v>1.735988673670086</v>
      </c>
      <c r="T598" s="72"/>
      <c r="U598" s="71">
        <v>605769</v>
      </c>
      <c r="V598" s="71">
        <v>927</v>
      </c>
      <c r="W598" s="71">
        <v>56</v>
      </c>
      <c r="X598" s="71">
        <v>3886</v>
      </c>
      <c r="Y598" s="71">
        <v>6444</v>
      </c>
      <c r="Z598" s="71">
        <v>7061</v>
      </c>
      <c r="AA598" s="71">
        <v>2336</v>
      </c>
      <c r="AB598" s="71">
        <v>15815</v>
      </c>
      <c r="AC598" s="71">
        <v>29529</v>
      </c>
      <c r="AD598" s="71">
        <v>1.735988673670086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2398</v>
      </c>
      <c r="B599" s="70">
        <v>411</v>
      </c>
      <c r="C599" s="70">
        <v>3</v>
      </c>
      <c r="D599" s="70">
        <v>25</v>
      </c>
      <c r="E599" s="70">
        <v>2006</v>
      </c>
      <c r="F599" s="70" t="s">
        <v>790</v>
      </c>
      <c r="G599" s="70" t="s">
        <v>1745</v>
      </c>
      <c r="H599" s="70" t="s">
        <v>1746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2399</v>
      </c>
      <c r="B600" s="70">
        <v>412</v>
      </c>
      <c r="C600" s="70">
        <v>4</v>
      </c>
      <c r="D600" s="70">
        <v>25</v>
      </c>
      <c r="E600" s="70">
        <v>2007</v>
      </c>
      <c r="F600" s="70" t="s">
        <v>791</v>
      </c>
      <c r="G600" s="70" t="s">
        <v>1745</v>
      </c>
      <c r="H600" s="70" t="s">
        <v>1746</v>
      </c>
      <c r="I600" s="148"/>
      <c r="J600" s="71">
        <v>18.487904848265</v>
      </c>
      <c r="K600" s="71">
        <v>2.5280221458159891</v>
      </c>
      <c r="L600" s="71">
        <v>5.224946193054234</v>
      </c>
      <c r="M600" s="71">
        <v>20.912103059919129</v>
      </c>
      <c r="N600" s="71">
        <v>36.463109284674317</v>
      </c>
      <c r="O600" s="71">
        <v>14.199926888517849</v>
      </c>
      <c r="P600" s="71">
        <v>11.372178640933599</v>
      </c>
      <c r="Q600" s="71">
        <v>0.95190208311640001</v>
      </c>
      <c r="R600" s="71">
        <v>0.2099195939352031</v>
      </c>
      <c r="S600" s="71">
        <v>2.0984875570583741</v>
      </c>
      <c r="T600" s="72"/>
      <c r="U600" s="71">
        <v>717461</v>
      </c>
      <c r="V600" s="71">
        <v>795</v>
      </c>
      <c r="W600" s="71">
        <v>62</v>
      </c>
      <c r="X600" s="71">
        <v>4526</v>
      </c>
      <c r="Y600" s="71">
        <v>6462</v>
      </c>
      <c r="Z600" s="71">
        <v>7026</v>
      </c>
      <c r="AA600" s="71">
        <v>2227</v>
      </c>
      <c r="AB600" s="71">
        <v>15303</v>
      </c>
      <c r="AC600" s="71">
        <v>38185</v>
      </c>
      <c r="AD600" s="71">
        <v>2.0984875570583741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2400</v>
      </c>
      <c r="B601" s="70">
        <v>413</v>
      </c>
      <c r="C601" s="70">
        <v>5</v>
      </c>
      <c r="D601" s="70">
        <v>25</v>
      </c>
      <c r="E601" s="70">
        <v>2008</v>
      </c>
      <c r="F601" s="70" t="s">
        <v>792</v>
      </c>
      <c r="G601" s="70" t="s">
        <v>1745</v>
      </c>
      <c r="H601" s="70" t="s">
        <v>1746</v>
      </c>
      <c r="I601" s="148"/>
      <c r="J601" s="71">
        <v>15.08310772158578</v>
      </c>
      <c r="K601" s="71">
        <v>1.822445028269104</v>
      </c>
      <c r="L601" s="71">
        <v>4.646863188110018</v>
      </c>
      <c r="M601" s="71">
        <v>22.04139014127346</v>
      </c>
      <c r="N601" s="71">
        <v>34.592387385965267</v>
      </c>
      <c r="O601" s="71">
        <v>13.74576923649505</v>
      </c>
      <c r="P601" s="71">
        <v>11.20109722437086</v>
      </c>
      <c r="Q601" s="71">
        <v>0.92132180502944805</v>
      </c>
      <c r="R601" s="71">
        <v>0.144171432836455</v>
      </c>
      <c r="S601" s="71">
        <v>1.618388872613163</v>
      </c>
      <c r="T601" s="72"/>
      <c r="U601" s="71">
        <v>641852</v>
      </c>
      <c r="V601" s="71">
        <v>795</v>
      </c>
      <c r="W601" s="71">
        <v>62</v>
      </c>
      <c r="X601" s="71">
        <v>4526</v>
      </c>
      <c r="Y601" s="71">
        <v>6446</v>
      </c>
      <c r="Z601" s="71">
        <v>7040</v>
      </c>
      <c r="AA601" s="71">
        <v>2196</v>
      </c>
      <c r="AB601" s="71">
        <v>15055</v>
      </c>
      <c r="AC601" s="71">
        <v>27232</v>
      </c>
      <c r="AD601" s="71">
        <v>1.618388872613163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2401</v>
      </c>
      <c r="B602" s="70">
        <v>414</v>
      </c>
      <c r="C602" s="70">
        <v>6</v>
      </c>
      <c r="D602" s="70">
        <v>25</v>
      </c>
      <c r="E602" s="70">
        <v>2009</v>
      </c>
      <c r="F602" s="70" t="s">
        <v>176</v>
      </c>
      <c r="G602" s="70" t="s">
        <v>1745</v>
      </c>
      <c r="H602" s="70" t="s">
        <v>1746</v>
      </c>
      <c r="I602" s="148"/>
      <c r="J602" s="71">
        <v>16.312041912764929</v>
      </c>
      <c r="K602" s="71">
        <v>1.4115216921663809</v>
      </c>
      <c r="L602" s="71">
        <v>2.14996286255802</v>
      </c>
      <c r="M602" s="71">
        <v>20.031691151232749</v>
      </c>
      <c r="N602" s="71">
        <v>35.517162068480687</v>
      </c>
      <c r="O602" s="71">
        <v>14.0942745008911</v>
      </c>
      <c r="P602" s="71">
        <v>10.54803395279856</v>
      </c>
      <c r="Q602" s="71">
        <v>0.86950509988860603</v>
      </c>
      <c r="R602" s="71">
        <v>0.1228987311129975</v>
      </c>
      <c r="S602" s="71">
        <v>2.0071130622005602</v>
      </c>
      <c r="T602" s="72"/>
      <c r="U602" s="71">
        <v>655648</v>
      </c>
      <c r="V602" s="71">
        <v>640</v>
      </c>
      <c r="W602" s="71">
        <v>36</v>
      </c>
      <c r="X602" s="71">
        <v>4207</v>
      </c>
      <c r="Y602" s="71">
        <v>6481</v>
      </c>
      <c r="Z602" s="71">
        <v>7125</v>
      </c>
      <c r="AA602" s="71">
        <v>2123</v>
      </c>
      <c r="AB602" s="71">
        <v>14915</v>
      </c>
      <c r="AC602" s="71">
        <v>22647</v>
      </c>
      <c r="AD602" s="71">
        <v>2.0071130622005602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2402</v>
      </c>
      <c r="B603" s="70">
        <v>415</v>
      </c>
      <c r="C603" s="70">
        <v>7</v>
      </c>
      <c r="D603" s="70">
        <v>25</v>
      </c>
      <c r="E603" s="70">
        <v>2010</v>
      </c>
      <c r="F603" s="70" t="s">
        <v>177</v>
      </c>
      <c r="G603" s="70" t="s">
        <v>1745</v>
      </c>
      <c r="H603" s="70" t="s">
        <v>1746</v>
      </c>
      <c r="I603" s="148"/>
      <c r="J603" s="71">
        <v>13.881058190895571</v>
      </c>
      <c r="K603" s="71">
        <v>1.6398523454798659</v>
      </c>
      <c r="L603" s="71">
        <v>1.9846655935653801</v>
      </c>
      <c r="M603" s="71">
        <v>19.035155994133309</v>
      </c>
      <c r="N603" s="71">
        <v>36.428992798115182</v>
      </c>
      <c r="O603" s="71">
        <v>14.029084159172481</v>
      </c>
      <c r="P603" s="71">
        <v>10.578705793371601</v>
      </c>
      <c r="Q603" s="71">
        <v>0.897922302161132</v>
      </c>
      <c r="R603" s="71">
        <v>0.18471777418072349</v>
      </c>
      <c r="S603" s="71">
        <v>2.051502247285478</v>
      </c>
      <c r="T603" s="72"/>
      <c r="U603" s="71">
        <v>550072</v>
      </c>
      <c r="V603" s="71">
        <v>640</v>
      </c>
      <c r="W603" s="71">
        <v>36</v>
      </c>
      <c r="X603" s="71">
        <v>4207</v>
      </c>
      <c r="Y603" s="71">
        <v>6515</v>
      </c>
      <c r="Z603" s="71">
        <v>7125</v>
      </c>
      <c r="AA603" s="71">
        <v>2076</v>
      </c>
      <c r="AB603" s="71">
        <v>14759</v>
      </c>
      <c r="AC603" s="71">
        <v>32257</v>
      </c>
      <c r="AD603" s="71">
        <v>2.051502247285478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2403</v>
      </c>
      <c r="B604" s="70">
        <v>416</v>
      </c>
      <c r="C604" s="70">
        <v>8</v>
      </c>
      <c r="D604" s="70">
        <v>25</v>
      </c>
      <c r="E604" s="70">
        <v>2011</v>
      </c>
      <c r="F604" s="70" t="s">
        <v>178</v>
      </c>
      <c r="G604" s="70" t="s">
        <v>1745</v>
      </c>
      <c r="H604" s="70" t="s">
        <v>1746</v>
      </c>
      <c r="I604" s="148"/>
      <c r="J604" s="71">
        <v>9.367482330442046</v>
      </c>
      <c r="K604" s="71">
        <v>1.906848054775321</v>
      </c>
      <c r="L604" s="71">
        <v>1.796979447682715</v>
      </c>
      <c r="M604" s="71">
        <v>22.422910910949959</v>
      </c>
      <c r="N604" s="71">
        <v>41.587498485084502</v>
      </c>
      <c r="O604" s="71">
        <v>13.728855793888295</v>
      </c>
      <c r="P604" s="71">
        <v>9.8870185609099916</v>
      </c>
      <c r="Q604" s="71">
        <v>1.0295673803012799</v>
      </c>
      <c r="R604" s="71">
        <v>0.35615514712711782</v>
      </c>
      <c r="S604" s="71">
        <v>1.6706728657446299</v>
      </c>
      <c r="T604" s="72"/>
      <c r="U604" s="71">
        <v>351584</v>
      </c>
      <c r="V604" s="71">
        <v>640</v>
      </c>
      <c r="W604" s="71">
        <v>36</v>
      </c>
      <c r="X604" s="71">
        <v>4207</v>
      </c>
      <c r="Y604" s="71">
        <v>6531</v>
      </c>
      <c r="Z604" s="71">
        <v>7124</v>
      </c>
      <c r="AA604" s="71">
        <v>1998</v>
      </c>
      <c r="AB604" s="71">
        <v>14671</v>
      </c>
      <c r="AC604" s="71">
        <v>62092</v>
      </c>
      <c r="AD604" s="71">
        <v>1.6706728657446299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2404</v>
      </c>
      <c r="B605" s="70">
        <v>417</v>
      </c>
      <c r="C605" s="70">
        <v>9</v>
      </c>
      <c r="D605" s="70">
        <v>25</v>
      </c>
      <c r="E605" s="70">
        <v>2012</v>
      </c>
      <c r="F605" s="70" t="s">
        <v>179</v>
      </c>
      <c r="G605" s="70" t="s">
        <v>1745</v>
      </c>
      <c r="H605" s="70" t="s">
        <v>1746</v>
      </c>
      <c r="I605" s="148"/>
      <c r="J605" s="71">
        <v>13.35354195930918</v>
      </c>
      <c r="K605" s="71">
        <v>2.097109116229646</v>
      </c>
      <c r="L605" s="71">
        <v>1.751075563129544</v>
      </c>
      <c r="M605" s="71">
        <v>24.314539058102099</v>
      </c>
      <c r="N605" s="71">
        <v>41.947349133899181</v>
      </c>
      <c r="O605" s="71">
        <v>13.775690292366441</v>
      </c>
      <c r="P605" s="71">
        <v>9.9532240194885517</v>
      </c>
      <c r="Q605" s="71">
        <v>1.1093784539612801</v>
      </c>
      <c r="R605" s="71">
        <v>0.31780509727087558</v>
      </c>
      <c r="S605" s="71">
        <v>1.711381161640855</v>
      </c>
      <c r="T605" s="72"/>
      <c r="U605" s="71">
        <v>443717</v>
      </c>
      <c r="V605" s="71">
        <v>640</v>
      </c>
      <c r="W605" s="71">
        <v>36</v>
      </c>
      <c r="X605" s="71">
        <v>4207</v>
      </c>
      <c r="Y605" s="71">
        <v>6576</v>
      </c>
      <c r="Z605" s="71">
        <v>7205</v>
      </c>
      <c r="AA605" s="71">
        <v>2000</v>
      </c>
      <c r="AB605" s="71">
        <v>14550</v>
      </c>
      <c r="AC605" s="71">
        <v>53971</v>
      </c>
      <c r="AD605" s="71">
        <v>1.711381161640855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2405</v>
      </c>
      <c r="B606" s="70">
        <v>418</v>
      </c>
      <c r="C606" s="70">
        <v>10</v>
      </c>
      <c r="D606" s="70">
        <v>25</v>
      </c>
      <c r="E606" s="70">
        <v>2013</v>
      </c>
      <c r="F606" s="70" t="s">
        <v>180</v>
      </c>
      <c r="G606" s="70" t="s">
        <v>1745</v>
      </c>
      <c r="H606" s="70" t="s">
        <v>1746</v>
      </c>
      <c r="I606" s="148"/>
      <c r="J606" s="71">
        <v>14.95210282248591</v>
      </c>
      <c r="K606" s="71">
        <v>1.938041283749951</v>
      </c>
      <c r="L606" s="71">
        <v>1.511355784335793</v>
      </c>
      <c r="M606" s="71">
        <v>22.66298747826961</v>
      </c>
      <c r="N606" s="71">
        <v>41.10036858514551</v>
      </c>
      <c r="O606" s="71">
        <v>13.236335305211258</v>
      </c>
      <c r="P606" s="71">
        <v>10.070653662492857</v>
      </c>
      <c r="Q606" s="71">
        <v>1.11793292516871</v>
      </c>
      <c r="R606" s="71">
        <v>0.29508032807503842</v>
      </c>
      <c r="S606" s="71">
        <v>1.846289152618523</v>
      </c>
      <c r="T606" s="72"/>
      <c r="U606" s="71">
        <v>497679</v>
      </c>
      <c r="V606" s="71">
        <v>640</v>
      </c>
      <c r="W606" s="71">
        <v>36</v>
      </c>
      <c r="X606" s="71">
        <v>4207</v>
      </c>
      <c r="Y606" s="71">
        <v>6561</v>
      </c>
      <c r="Z606" s="71">
        <v>7232</v>
      </c>
      <c r="AA606" s="71">
        <v>2016</v>
      </c>
      <c r="AB606" s="71">
        <v>14452</v>
      </c>
      <c r="AC606" s="71">
        <v>48916</v>
      </c>
      <c r="AD606" s="71">
        <v>1.846289152618523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2406</v>
      </c>
      <c r="B607" s="70">
        <v>419</v>
      </c>
      <c r="C607" s="70">
        <v>11</v>
      </c>
      <c r="D607" s="70">
        <v>25</v>
      </c>
      <c r="E607" s="70">
        <v>2014</v>
      </c>
      <c r="F607" s="70" t="s">
        <v>181</v>
      </c>
      <c r="G607" s="70" t="s">
        <v>1745</v>
      </c>
      <c r="H607" s="70" t="s">
        <v>1746</v>
      </c>
      <c r="I607" s="148"/>
      <c r="J607" s="71">
        <v>11.855541696929491</v>
      </c>
      <c r="K607" s="71">
        <v>2.123067636163424</v>
      </c>
      <c r="L607" s="71">
        <v>2.4914254117516652</v>
      </c>
      <c r="M607" s="71">
        <v>21.448632827348959</v>
      </c>
      <c r="N607" s="71">
        <v>39.361189668547013</v>
      </c>
      <c r="O607" s="71">
        <v>12.461459699096752</v>
      </c>
      <c r="P607" s="71">
        <v>10.143084698383538</v>
      </c>
      <c r="Q607" s="71">
        <v>1.0487662643195099</v>
      </c>
      <c r="R607" s="71">
        <v>0.24568073005058949</v>
      </c>
      <c r="S607" s="71">
        <v>1.699122301496353</v>
      </c>
      <c r="T607" s="72"/>
      <c r="U607" s="71">
        <v>465075</v>
      </c>
      <c r="V607" s="71">
        <v>637</v>
      </c>
      <c r="W607" s="71">
        <v>49</v>
      </c>
      <c r="X607" s="71">
        <v>3893</v>
      </c>
      <c r="Y607" s="71">
        <v>6547</v>
      </c>
      <c r="Z607" s="71">
        <v>7171</v>
      </c>
      <c r="AA607" s="71">
        <v>2020</v>
      </c>
      <c r="AB607" s="71">
        <v>14131</v>
      </c>
      <c r="AC607" s="71">
        <v>40855</v>
      </c>
      <c r="AD607" s="71">
        <v>1.699122301496353</v>
      </c>
      <c r="AE607" s="72"/>
      <c r="AF607" s="71"/>
      <c r="AG607" s="71"/>
      <c r="AH607" s="71"/>
      <c r="AI607" s="71"/>
      <c r="AJ607" s="71"/>
      <c r="AK607" s="71"/>
      <c r="AL607" s="71"/>
      <c r="AM607" s="71"/>
      <c r="AN607" s="71"/>
      <c r="AO607" s="71"/>
      <c r="AP607" s="71"/>
      <c r="AQ607" s="72"/>
      <c r="AR607" s="71">
        <v>53</v>
      </c>
      <c r="AS607" s="71">
        <v>6</v>
      </c>
      <c r="AT607" s="71">
        <v>2</v>
      </c>
      <c r="AU607" s="71">
        <v>0</v>
      </c>
      <c r="AV607" s="71">
        <v>0</v>
      </c>
      <c r="AW607" s="71">
        <v>0</v>
      </c>
      <c r="AX607" s="71"/>
      <c r="AY607" s="72"/>
      <c r="AZ607" s="71">
        <v>217.7</v>
      </c>
      <c r="BA607" s="71">
        <v>124.4</v>
      </c>
      <c r="BB607" s="71">
        <v>50800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2407</v>
      </c>
      <c r="B608" s="70">
        <v>420</v>
      </c>
      <c r="C608" s="70">
        <v>12</v>
      </c>
      <c r="D608" s="70">
        <v>25</v>
      </c>
      <c r="E608" s="70">
        <v>2015</v>
      </c>
      <c r="F608" s="70" t="s">
        <v>182</v>
      </c>
      <c r="G608" s="70" t="s">
        <v>1745</v>
      </c>
      <c r="H608" s="70" t="s">
        <v>1746</v>
      </c>
      <c r="I608" s="148"/>
      <c r="J608" s="71">
        <v>20.238409003083781</v>
      </c>
      <c r="K608" s="71">
        <v>2.045542243241842</v>
      </c>
      <c r="L608" s="71">
        <v>2.202130693805374</v>
      </c>
      <c r="M608" s="71">
        <v>18.56687304943836</v>
      </c>
      <c r="N608" s="71">
        <v>36.590104608620202</v>
      </c>
      <c r="O608" s="71">
        <v>12.39258942406426</v>
      </c>
      <c r="P608" s="71">
        <v>10.025465922968639</v>
      </c>
      <c r="Q608" s="71">
        <v>1.0154132010661301</v>
      </c>
      <c r="R608" s="71">
        <v>7.7924957532614011E-2</v>
      </c>
      <c r="S608" s="71">
        <v>1.7742781959206131</v>
      </c>
      <c r="T608" s="72"/>
      <c r="U608" s="71">
        <v>792725</v>
      </c>
      <c r="V608" s="71">
        <v>637</v>
      </c>
      <c r="W608" s="71">
        <v>49</v>
      </c>
      <c r="X608" s="71">
        <v>3893</v>
      </c>
      <c r="Y608" s="71">
        <v>6570</v>
      </c>
      <c r="Z608" s="71">
        <v>7200</v>
      </c>
      <c r="AA608" s="71">
        <v>1995</v>
      </c>
      <c r="AB608" s="71">
        <v>13976</v>
      </c>
      <c r="AC608" s="71">
        <v>13320</v>
      </c>
      <c r="AD608" s="71">
        <v>1.7742781959206131</v>
      </c>
      <c r="AE608" s="72"/>
      <c r="AF608" s="71">
        <v>11084892.62401188</v>
      </c>
      <c r="AG608" s="71">
        <v>1595197.9012972771</v>
      </c>
      <c r="AH608" s="71">
        <v>331360.77293866291</v>
      </c>
      <c r="AI608" s="71">
        <v>23771893.829320919</v>
      </c>
      <c r="AJ608" s="71">
        <v>34947974.713717461</v>
      </c>
      <c r="AK608" s="71">
        <v>0</v>
      </c>
      <c r="AL608" s="71">
        <v>0</v>
      </c>
      <c r="AM608" s="71">
        <v>1915352.1728850079</v>
      </c>
      <c r="AN608" s="71">
        <v>0</v>
      </c>
      <c r="AO608" s="71">
        <v>0</v>
      </c>
      <c r="AP608" s="71">
        <v>73646672.014171198</v>
      </c>
      <c r="AQ608" s="72"/>
      <c r="AR608" s="71">
        <v>63</v>
      </c>
      <c r="AS608" s="71">
        <v>9</v>
      </c>
      <c r="AT608" s="71">
        <v>2</v>
      </c>
      <c r="AU608" s="71">
        <v>0</v>
      </c>
      <c r="AV608" s="71">
        <v>0</v>
      </c>
      <c r="AW608" s="71">
        <v>0</v>
      </c>
      <c r="AX608" s="71"/>
      <c r="AY608" s="72"/>
      <c r="AZ608" s="71">
        <v>267.60000000000002</v>
      </c>
      <c r="BA608" s="71">
        <v>194.8</v>
      </c>
      <c r="BB608" s="71">
        <v>50800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2408</v>
      </c>
      <c r="B609" s="70">
        <v>421</v>
      </c>
      <c r="C609" s="70">
        <v>13</v>
      </c>
      <c r="D609" s="70">
        <v>25</v>
      </c>
      <c r="E609" s="70">
        <v>2016</v>
      </c>
      <c r="F609" s="70" t="s">
        <v>155</v>
      </c>
      <c r="G609" s="70" t="s">
        <v>1745</v>
      </c>
      <c r="H609" s="70" t="s">
        <v>1746</v>
      </c>
      <c r="I609" s="148"/>
      <c r="J609" s="71">
        <v>22.599049999696007</v>
      </c>
      <c r="K609" s="71">
        <v>1.8828250291775144</v>
      </c>
      <c r="L609" s="71">
        <v>2.7362878659933552</v>
      </c>
      <c r="M609" s="71">
        <v>17.470636575580468</v>
      </c>
      <c r="N609" s="71">
        <v>39.604663746291287</v>
      </c>
      <c r="O609" s="71">
        <v>12.32541454140501</v>
      </c>
      <c r="P609" s="71">
        <v>10.052695681571626</v>
      </c>
      <c r="Q609" s="71">
        <v>0.97154354309471513</v>
      </c>
      <c r="R609" s="71">
        <v>0.21370627314406063</v>
      </c>
      <c r="S609" s="71">
        <v>1.5016453929617912</v>
      </c>
      <c r="T609" s="72"/>
      <c r="U609" s="71">
        <v>1013237</v>
      </c>
      <c r="V609" s="71">
        <v>637</v>
      </c>
      <c r="W609" s="71">
        <v>49</v>
      </c>
      <c r="X609" s="71">
        <v>3893</v>
      </c>
      <c r="Y609" s="71">
        <v>6556</v>
      </c>
      <c r="Z609" s="71">
        <v>7249</v>
      </c>
      <c r="AA609" s="71">
        <v>2069</v>
      </c>
      <c r="AB609" s="71">
        <v>13755</v>
      </c>
      <c r="AC609" s="71">
        <v>36498.927839569857</v>
      </c>
      <c r="AD609" s="71">
        <v>1.501645392961791</v>
      </c>
      <c r="AE609" s="72"/>
      <c r="AF609" s="71">
        <v>12390578.06027049</v>
      </c>
      <c r="AG609" s="71">
        <v>1495150.4267798511</v>
      </c>
      <c r="AH609" s="71">
        <v>303577.22129717201</v>
      </c>
      <c r="AI609" s="71">
        <v>24271285.928353488</v>
      </c>
      <c r="AJ609" s="71">
        <v>35289477.961991012</v>
      </c>
      <c r="AK609" s="71">
        <v>0</v>
      </c>
      <c r="AL609" s="71">
        <v>0</v>
      </c>
      <c r="AM609" s="71">
        <v>1886529.5605280229</v>
      </c>
      <c r="AN609" s="71">
        <v>0</v>
      </c>
      <c r="AO609" s="71">
        <v>0</v>
      </c>
      <c r="AP609" s="71">
        <v>75636599.15922004</v>
      </c>
      <c r="AQ609" s="72"/>
      <c r="AR609" s="71">
        <v>71</v>
      </c>
      <c r="AS609" s="71">
        <v>10</v>
      </c>
      <c r="AT609" s="71">
        <v>2</v>
      </c>
      <c r="AU609" s="71">
        <v>0</v>
      </c>
      <c r="AV609" s="71">
        <v>0</v>
      </c>
      <c r="AW609" s="71">
        <v>0</v>
      </c>
      <c r="AX609" s="71"/>
      <c r="AY609" s="72"/>
      <c r="AZ609" s="71">
        <v>310.60000000000002</v>
      </c>
      <c r="BA609" s="71">
        <v>244.3</v>
      </c>
      <c r="BB609" s="71">
        <v>50800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2409</v>
      </c>
      <c r="B610" s="70">
        <v>422</v>
      </c>
      <c r="C610" s="70">
        <v>14</v>
      </c>
      <c r="D610" s="70">
        <v>25</v>
      </c>
      <c r="E610" s="70">
        <v>2017</v>
      </c>
      <c r="F610" s="70" t="s">
        <v>156</v>
      </c>
      <c r="G610" s="70" t="s">
        <v>1745</v>
      </c>
      <c r="H610" s="70" t="s">
        <v>1746</v>
      </c>
      <c r="I610" s="148"/>
      <c r="J610" s="71">
        <v>17.874912147623547</v>
      </c>
      <c r="K610" s="71">
        <v>2.0604073852080487</v>
      </c>
      <c r="L610" s="71">
        <v>2.6706503960774972</v>
      </c>
      <c r="M610" s="71">
        <v>15.578667797201449</v>
      </c>
      <c r="N610" s="71">
        <v>35.813195364296561</v>
      </c>
      <c r="O610" s="71">
        <v>12.181159742119767</v>
      </c>
      <c r="P610" s="71">
        <v>10.08557431742868</v>
      </c>
      <c r="Q610" s="71">
        <v>0.92632180233209604</v>
      </c>
      <c r="R610" s="71">
        <v>0.14775605353883664</v>
      </c>
      <c r="S610" s="71">
        <v>2.0211754997844475</v>
      </c>
      <c r="T610" s="72"/>
      <c r="U610" s="71">
        <v>817897</v>
      </c>
      <c r="V610" s="71">
        <v>637</v>
      </c>
      <c r="W610" s="71">
        <v>49</v>
      </c>
      <c r="X610" s="71">
        <v>3893</v>
      </c>
      <c r="Y610" s="71">
        <v>6550</v>
      </c>
      <c r="Z610" s="71">
        <v>7283</v>
      </c>
      <c r="AA610" s="71">
        <v>2089</v>
      </c>
      <c r="AB610" s="71">
        <v>13562</v>
      </c>
      <c r="AC610" s="71">
        <v>25735.999999999989</v>
      </c>
      <c r="AD610" s="71">
        <v>2.021175499784448</v>
      </c>
      <c r="AE610" s="72"/>
      <c r="AF610" s="71">
        <v>10413114.044913471</v>
      </c>
      <c r="AG610" s="71">
        <v>1602388.4544092061</v>
      </c>
      <c r="AH610" s="71">
        <v>410466.58815385838</v>
      </c>
      <c r="AI610" s="71">
        <v>22584171.89670676</v>
      </c>
      <c r="AJ610" s="71">
        <v>35596888.161224201</v>
      </c>
      <c r="AK610" s="71">
        <v>0</v>
      </c>
      <c r="AL610" s="71">
        <v>0</v>
      </c>
      <c r="AM610" s="71">
        <v>1862969.656063169</v>
      </c>
      <c r="AN610" s="71">
        <v>0</v>
      </c>
      <c r="AO610" s="71">
        <v>0</v>
      </c>
      <c r="AP610" s="71">
        <v>72469998.801470667</v>
      </c>
      <c r="AQ610" s="72"/>
      <c r="AR610" s="71">
        <v>76</v>
      </c>
      <c r="AS610" s="71">
        <v>14</v>
      </c>
      <c r="AT610" s="71">
        <v>8</v>
      </c>
      <c r="AU610" s="71">
        <v>0</v>
      </c>
      <c r="AV610" s="71">
        <v>0</v>
      </c>
      <c r="AW610" s="71">
        <v>0</v>
      </c>
      <c r="AX610" s="71"/>
      <c r="AY610" s="72"/>
      <c r="AZ610" s="71">
        <v>345.5</v>
      </c>
      <c r="BA610" s="71">
        <v>13213.3</v>
      </c>
      <c r="BB610" s="71">
        <v>50914.7</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2410</v>
      </c>
      <c r="B611" s="70">
        <v>423</v>
      </c>
      <c r="C611" s="70">
        <v>15</v>
      </c>
      <c r="D611" s="70">
        <v>25</v>
      </c>
      <c r="E611" s="70">
        <v>2018</v>
      </c>
      <c r="F611" s="70" t="s">
        <v>183</v>
      </c>
      <c r="G611" s="70" t="s">
        <v>1745</v>
      </c>
      <c r="H611" s="70" t="s">
        <v>1746</v>
      </c>
      <c r="I611" s="148"/>
      <c r="J611" s="71">
        <v>14.874481195464428</v>
      </c>
      <c r="K611" s="71">
        <v>1.9227092860595176</v>
      </c>
      <c r="L611" s="71">
        <v>2.464585002470923</v>
      </c>
      <c r="M611" s="71">
        <v>16.888662044730285</v>
      </c>
      <c r="N611" s="71">
        <v>34.54467820572355</v>
      </c>
      <c r="O611" s="71">
        <v>11.978560311004641</v>
      </c>
      <c r="P611" s="71">
        <v>9.8561232172455036</v>
      </c>
      <c r="Q611" s="71">
        <v>0.84486650895805504</v>
      </c>
      <c r="R611" s="71">
        <v>0.13215839437750138</v>
      </c>
      <c r="S611" s="71">
        <v>1.853972423041671</v>
      </c>
      <c r="T611" s="72"/>
      <c r="U611" s="71">
        <v>632330</v>
      </c>
      <c r="V611" s="71">
        <v>637</v>
      </c>
      <c r="W611" s="71">
        <v>49</v>
      </c>
      <c r="X611" s="71">
        <v>3893</v>
      </c>
      <c r="Y611" s="71">
        <v>6527</v>
      </c>
      <c r="Z611" s="71">
        <v>7299</v>
      </c>
      <c r="AA611" s="71">
        <v>2062</v>
      </c>
      <c r="AB611" s="71">
        <v>13330</v>
      </c>
      <c r="AC611" s="71">
        <v>22929</v>
      </c>
      <c r="AD611" s="71">
        <v>1.853972423041671</v>
      </c>
      <c r="AE611" s="72"/>
      <c r="AF611" s="71">
        <v>8610411.7419928219</v>
      </c>
      <c r="AG611" s="71">
        <v>1469026.3885261009</v>
      </c>
      <c r="AH611" s="71">
        <v>390637.10167254868</v>
      </c>
      <c r="AI611" s="71">
        <v>23896387.87764781</v>
      </c>
      <c r="AJ611" s="71">
        <v>32224633.459419321</v>
      </c>
      <c r="AK611" s="71">
        <v>0</v>
      </c>
      <c r="AL611" s="71">
        <v>0</v>
      </c>
      <c r="AM611" s="71">
        <v>1834889.305786279</v>
      </c>
      <c r="AN611" s="71">
        <v>0</v>
      </c>
      <c r="AO611" s="71">
        <v>0</v>
      </c>
      <c r="AP611" s="71">
        <v>68425985.875044882</v>
      </c>
      <c r="AQ611" s="72"/>
      <c r="AR611" s="71">
        <v>86</v>
      </c>
      <c r="AS611" s="71">
        <v>15</v>
      </c>
      <c r="AT611" s="71">
        <v>33</v>
      </c>
      <c r="AU611" s="71">
        <v>0</v>
      </c>
      <c r="AV611" s="71">
        <v>0</v>
      </c>
      <c r="AW611" s="71">
        <v>0</v>
      </c>
      <c r="AX611" s="71"/>
      <c r="AY611" s="72"/>
      <c r="AZ611" s="71">
        <v>404.4</v>
      </c>
      <c r="BA611" s="71">
        <v>13227</v>
      </c>
      <c r="BB611" s="71">
        <v>51406</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2411</v>
      </c>
      <c r="B612" s="70">
        <v>424</v>
      </c>
      <c r="C612" s="70">
        <v>16</v>
      </c>
      <c r="D612" s="70">
        <v>25</v>
      </c>
      <c r="E612" s="70">
        <v>2019</v>
      </c>
      <c r="F612" s="70" t="s">
        <v>158</v>
      </c>
      <c r="G612" s="70" t="s">
        <v>1745</v>
      </c>
      <c r="H612" s="70" t="s">
        <v>1746</v>
      </c>
      <c r="I612" s="148"/>
      <c r="J612" s="71">
        <v>16.77814995097382</v>
      </c>
      <c r="K612" s="71">
        <v>1.7061817281377629</v>
      </c>
      <c r="L612" s="71">
        <v>2.4903276054069576</v>
      </c>
      <c r="M612" s="71">
        <v>15.639505223769165</v>
      </c>
      <c r="N612" s="71">
        <v>33.727524883444467</v>
      </c>
      <c r="O612" s="71">
        <v>11.537103590512842</v>
      </c>
      <c r="P612" s="71">
        <v>9.3573573578247284</v>
      </c>
      <c r="Q612" s="71">
        <v>0.80803361470880097</v>
      </c>
      <c r="R612" s="71">
        <v>3.7586902589741344E-2</v>
      </c>
      <c r="S612" s="71">
        <v>2.112156511124307</v>
      </c>
      <c r="T612" s="72"/>
      <c r="U612" s="71">
        <v>716512</v>
      </c>
      <c r="V612" s="71">
        <v>637</v>
      </c>
      <c r="W612" s="71">
        <v>49</v>
      </c>
      <c r="X612" s="71">
        <v>3893</v>
      </c>
      <c r="Y612" s="71">
        <v>6487</v>
      </c>
      <c r="Z612" s="71">
        <v>7223</v>
      </c>
      <c r="AA612" s="71">
        <v>1943</v>
      </c>
      <c r="AB612" s="71">
        <v>13094</v>
      </c>
      <c r="AC612" s="71">
        <v>6628</v>
      </c>
      <c r="AD612" s="71">
        <v>2.112156511124307</v>
      </c>
      <c r="AE612" s="72"/>
      <c r="AF612" s="71">
        <v>9461483.1931873225</v>
      </c>
      <c r="AG612" s="71">
        <v>1286772.2433245559</v>
      </c>
      <c r="AH612" s="71">
        <v>414737.87861579418</v>
      </c>
      <c r="AI612" s="71">
        <v>22829849.1502661</v>
      </c>
      <c r="AJ612" s="71">
        <v>32606490.697941318</v>
      </c>
      <c r="AK612" s="71">
        <v>0</v>
      </c>
      <c r="AL612" s="71">
        <v>0</v>
      </c>
      <c r="AM612" s="71">
        <v>1783304.2284207749</v>
      </c>
      <c r="AN612" s="71">
        <v>0</v>
      </c>
      <c r="AO612" s="71">
        <v>0</v>
      </c>
      <c r="AP612" s="71">
        <v>68382637.391755864</v>
      </c>
      <c r="AQ612" s="72"/>
      <c r="AR612" s="71">
        <v>91</v>
      </c>
      <c r="AS612" s="71">
        <v>16</v>
      </c>
      <c r="AT612" s="71">
        <v>35</v>
      </c>
      <c r="AU612" s="71">
        <v>0</v>
      </c>
      <c r="AV612" s="71">
        <v>0</v>
      </c>
      <c r="AW612" s="71">
        <v>0</v>
      </c>
      <c r="AX612" s="71"/>
      <c r="AY612" s="72"/>
      <c r="AZ612" s="71">
        <v>426.6</v>
      </c>
      <c r="BA612" s="71">
        <v>13276.2</v>
      </c>
      <c r="BB612" s="71">
        <v>51446</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2412</v>
      </c>
      <c r="B613" s="70">
        <v>425</v>
      </c>
      <c r="C613" s="70">
        <v>17</v>
      </c>
      <c r="D613" s="70">
        <v>25</v>
      </c>
      <c r="E613" s="70">
        <v>2020</v>
      </c>
      <c r="F613" s="70" t="s">
        <v>159</v>
      </c>
      <c r="G613" s="70" t="s">
        <v>1745</v>
      </c>
      <c r="H613" s="70" t="s">
        <v>1746</v>
      </c>
      <c r="I613" s="148"/>
      <c r="J613" s="71">
        <v>14.80140126616187</v>
      </c>
      <c r="K613" s="71">
        <v>1.8446976755915132</v>
      </c>
      <c r="L613" s="71">
        <v>2.4931926849195021</v>
      </c>
      <c r="M613" s="71">
        <v>13.879852365042035</v>
      </c>
      <c r="N613" s="71">
        <v>29.489741297910818</v>
      </c>
      <c r="O613" s="71">
        <v>10.09693839895529</v>
      </c>
      <c r="P613" s="71">
        <v>8.6496018008666553</v>
      </c>
      <c r="Q613" s="71">
        <v>0.76023956750567301</v>
      </c>
      <c r="R613" s="71">
        <v>4.6967963907922329E-2</v>
      </c>
      <c r="S613" s="71">
        <v>1.5246798116186151</v>
      </c>
      <c r="T613" s="72"/>
      <c r="U613" s="71">
        <v>745327</v>
      </c>
      <c r="V613" s="71">
        <v>615</v>
      </c>
      <c r="W613" s="71">
        <v>53</v>
      </c>
      <c r="X613" s="71">
        <v>3750</v>
      </c>
      <c r="Y613" s="71">
        <v>6482</v>
      </c>
      <c r="Z613" s="71">
        <v>7215</v>
      </c>
      <c r="AA613" s="71">
        <v>1909</v>
      </c>
      <c r="AB613" s="71">
        <v>12894</v>
      </c>
      <c r="AC613" s="71">
        <v>8325.9999999999982</v>
      </c>
      <c r="AD613" s="71">
        <v>1.5246798116186151</v>
      </c>
      <c r="AE613" s="72"/>
      <c r="AF613" s="71">
        <v>8721582.9224528205</v>
      </c>
      <c r="AG613" s="71">
        <v>1421175.3021524861</v>
      </c>
      <c r="AH613" s="71">
        <v>434738.65220681415</v>
      </c>
      <c r="AI613" s="71">
        <v>21192172.929325588</v>
      </c>
      <c r="AJ613" s="71">
        <v>31158221.887890011</v>
      </c>
      <c r="AK613" s="71"/>
      <c r="AL613" s="71"/>
      <c r="AM613" s="71">
        <v>1682810.2553278829</v>
      </c>
      <c r="AN613" s="71"/>
      <c r="AO613" s="71"/>
      <c r="AP613" s="71">
        <v>64610701.949355602</v>
      </c>
      <c r="AQ613" s="72"/>
      <c r="AR613" s="71">
        <v>96</v>
      </c>
      <c r="AS613" s="71">
        <v>19</v>
      </c>
      <c r="AT613" s="71">
        <v>42</v>
      </c>
      <c r="AU613" s="71">
        <v>0</v>
      </c>
      <c r="AV613" s="71">
        <v>0</v>
      </c>
      <c r="AW613" s="71">
        <v>0</v>
      </c>
      <c r="AX613" s="71"/>
      <c r="AY613" s="72"/>
      <c r="AZ613" s="71">
        <v>458.7</v>
      </c>
      <c r="BA613" s="71">
        <v>13424.7</v>
      </c>
      <c r="BB613" s="71">
        <v>51581.4</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2413</v>
      </c>
      <c r="B614" s="70">
        <v>425</v>
      </c>
      <c r="C614" s="70">
        <v>18</v>
      </c>
      <c r="D614" s="70">
        <v>25</v>
      </c>
      <c r="E614" s="70">
        <v>2021</v>
      </c>
      <c r="F614" s="70" t="s">
        <v>160</v>
      </c>
      <c r="G614" s="70" t="s">
        <v>1745</v>
      </c>
      <c r="H614" s="70" t="s">
        <v>1746</v>
      </c>
      <c r="I614" s="148"/>
      <c r="J614" s="71">
        <v>16.152487427977121</v>
      </c>
      <c r="K614" s="71">
        <v>2.1864878473107674</v>
      </c>
      <c r="L614" s="71">
        <v>1.9886996459492348</v>
      </c>
      <c r="M614" s="71">
        <v>15.79863988772512</v>
      </c>
      <c r="N614" s="71">
        <v>29.566536749070867</v>
      </c>
      <c r="O614" s="71">
        <v>9.7762628545123302</v>
      </c>
      <c r="P614" s="71">
        <v>8.9772503299451909</v>
      </c>
      <c r="Q614" s="71">
        <v>0.73836336014797599</v>
      </c>
      <c r="R614" s="71">
        <v>0.10205703577806129</v>
      </c>
      <c r="S614" s="71">
        <v>1.8252376797671279</v>
      </c>
      <c r="T614" s="72"/>
      <c r="U614" s="71">
        <v>750750</v>
      </c>
      <c r="V614" s="71">
        <v>615</v>
      </c>
      <c r="W614" s="71">
        <v>53</v>
      </c>
      <c r="X614" s="71">
        <v>3750</v>
      </c>
      <c r="Y614" s="71">
        <v>6424</v>
      </c>
      <c r="Z614" s="71">
        <v>7193</v>
      </c>
      <c r="AA614" s="71">
        <v>1932</v>
      </c>
      <c r="AB614" s="71">
        <v>12646</v>
      </c>
      <c r="AC614" s="71">
        <v>17550.999999999996</v>
      </c>
      <c r="AD614" s="71">
        <v>1.8252376797671279</v>
      </c>
      <c r="AE614" s="72"/>
      <c r="AF614" s="71">
        <v>9524954.1923058201</v>
      </c>
      <c r="AG614" s="71">
        <v>1573552.9118894946</v>
      </c>
      <c r="AH614" s="71">
        <v>333638.29468462075</v>
      </c>
      <c r="AI614" s="71">
        <v>23791708.649493616</v>
      </c>
      <c r="AJ614" s="71">
        <v>31985428.868084621</v>
      </c>
      <c r="AK614" s="71">
        <v>0</v>
      </c>
      <c r="AL614" s="71">
        <v>0</v>
      </c>
      <c r="AM614" s="71">
        <v>1659963.1252174757</v>
      </c>
      <c r="AN614" s="71">
        <v>0</v>
      </c>
      <c r="AO614" s="71">
        <v>0</v>
      </c>
      <c r="AP614" s="71">
        <v>68869246.041675657</v>
      </c>
      <c r="AQ614" s="72"/>
      <c r="AR614" s="71">
        <v>104</v>
      </c>
      <c r="AS614" s="71">
        <v>27</v>
      </c>
      <c r="AT614" s="71">
        <v>45</v>
      </c>
      <c r="AU614" s="71">
        <v>0</v>
      </c>
      <c r="AV614" s="71">
        <v>0</v>
      </c>
      <c r="AW614" s="71">
        <v>0</v>
      </c>
      <c r="AX614" s="71"/>
      <c r="AY614" s="72"/>
      <c r="AZ614" s="71">
        <v>507.7</v>
      </c>
      <c r="BA614" s="71">
        <v>13820.7</v>
      </c>
      <c r="BB614" s="71">
        <v>59099</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1751</v>
      </c>
      <c r="B615" s="70">
        <v>425</v>
      </c>
      <c r="C615" s="70">
        <v>19</v>
      </c>
      <c r="D615" s="70">
        <v>25</v>
      </c>
      <c r="E615" s="70">
        <v>2022</v>
      </c>
      <c r="F615" s="70" t="s">
        <v>161</v>
      </c>
      <c r="G615" s="1064" t="s">
        <v>1745</v>
      </c>
      <c r="H615" s="70" t="s">
        <v>1746</v>
      </c>
      <c r="I615" s="148"/>
      <c r="J615" s="71">
        <v>12.829658177037127</v>
      </c>
      <c r="K615" s="71">
        <v>2.0000420913381696</v>
      </c>
      <c r="L615" s="71">
        <v>2.0087303571982611</v>
      </c>
      <c r="M615" s="71">
        <v>15.070310275639608</v>
      </c>
      <c r="N615" s="71">
        <v>31.046279084577574</v>
      </c>
      <c r="O615" s="71">
        <v>10.189499264942645</v>
      </c>
      <c r="P615" s="71">
        <v>8.9294121971499614</v>
      </c>
      <c r="Q615" s="71">
        <v>0.72651272637992692</v>
      </c>
      <c r="R615" s="71">
        <v>0.18532456029732849</v>
      </c>
      <c r="S615" s="71">
        <v>1.8456288147021069</v>
      </c>
      <c r="T615" s="72"/>
      <c r="U615" s="71">
        <v>758265</v>
      </c>
      <c r="V615" s="71">
        <v>615</v>
      </c>
      <c r="W615" s="71">
        <v>53</v>
      </c>
      <c r="X615" s="71">
        <v>3750</v>
      </c>
      <c r="Y615" s="71">
        <v>6372</v>
      </c>
      <c r="Z615" s="71">
        <v>7123</v>
      </c>
      <c r="AA615" s="71">
        <v>1951</v>
      </c>
      <c r="AB615" s="71">
        <v>12341</v>
      </c>
      <c r="AC615" s="71">
        <v>32270.999999999993</v>
      </c>
      <c r="AD615" s="71">
        <v>1.8456288147021069</v>
      </c>
      <c r="AE615" s="72"/>
      <c r="AF615" s="71">
        <v>7524830.2143179635</v>
      </c>
      <c r="AG615" s="71">
        <v>1649275.982216004</v>
      </c>
      <c r="AH615" s="71">
        <v>408674.98789881478</v>
      </c>
      <c r="AI615" s="71">
        <v>22279646.954745654</v>
      </c>
      <c r="AJ615" s="71">
        <v>36506103.616936833</v>
      </c>
      <c r="AK615" s="71">
        <v>0</v>
      </c>
      <c r="AL615" s="71">
        <v>0</v>
      </c>
      <c r="AM615" s="71">
        <v>1593559.9402782132</v>
      </c>
      <c r="AN615" s="71">
        <v>0</v>
      </c>
      <c r="AO615" s="71">
        <v>0</v>
      </c>
      <c r="AP615" s="71">
        <v>69962091.69639349</v>
      </c>
      <c r="AQ615" s="72"/>
      <c r="AR615" s="71">
        <v>113</v>
      </c>
      <c r="AS615" s="71">
        <v>28</v>
      </c>
      <c r="AT615" s="71">
        <v>44</v>
      </c>
      <c r="AU615" s="71">
        <v>0</v>
      </c>
      <c r="AV615" s="71">
        <v>0</v>
      </c>
      <c r="AW615" s="71">
        <v>0</v>
      </c>
      <c r="AX615" s="71"/>
      <c r="AY615" s="72"/>
      <c r="AZ615" s="71">
        <v>562.4</v>
      </c>
      <c r="BA615" s="71">
        <v>13870.199999999999</v>
      </c>
      <c r="BB615" s="71">
        <v>94274.2</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2414</v>
      </c>
      <c r="B616" s="70">
        <v>425</v>
      </c>
      <c r="C616" s="70">
        <v>20</v>
      </c>
      <c r="D616" s="70">
        <v>25</v>
      </c>
      <c r="E616" s="70">
        <v>2023</v>
      </c>
      <c r="F616" s="70" t="s">
        <v>1539</v>
      </c>
      <c r="G616" s="1064" t="s">
        <v>1745</v>
      </c>
      <c r="H616" s="70" t="s">
        <v>1746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114</v>
      </c>
      <c r="AS616" s="71">
        <v>28</v>
      </c>
      <c r="AT616" s="71">
        <v>47</v>
      </c>
      <c r="AU616" s="71">
        <v>0</v>
      </c>
      <c r="AV616" s="71">
        <v>0</v>
      </c>
      <c r="AW616" s="71">
        <v>0</v>
      </c>
      <c r="AX616" s="71"/>
      <c r="AY616" s="72"/>
      <c r="AZ616" s="71">
        <v>567.5</v>
      </c>
      <c r="BA616" s="71">
        <v>13870.199999999999</v>
      </c>
      <c r="BB616" s="71">
        <v>94330.8</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1744</v>
      </c>
      <c r="B617" s="70">
        <v>425</v>
      </c>
      <c r="C617" s="70">
        <v>21</v>
      </c>
      <c r="D617" s="70">
        <v>25</v>
      </c>
      <c r="E617" s="70">
        <v>2024</v>
      </c>
      <c r="F617" s="70" t="s">
        <v>1554</v>
      </c>
      <c r="G617" s="70" t="s">
        <v>1745</v>
      </c>
      <c r="H617" s="70" t="s">
        <v>1746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2435</v>
      </c>
      <c r="B624" s="70">
        <v>517</v>
      </c>
      <c r="C624" s="70">
        <v>7</v>
      </c>
      <c r="D624" s="70">
        <v>31</v>
      </c>
      <c r="E624" s="70">
        <v>2010</v>
      </c>
      <c r="F624" s="70" t="s">
        <v>177</v>
      </c>
      <c r="G624" s="70" t="s">
        <v>2428</v>
      </c>
      <c r="H624" s="70" t="s">
        <v>2429</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2436</v>
      </c>
      <c r="B625" s="70">
        <v>518</v>
      </c>
      <c r="C625" s="70">
        <v>8</v>
      </c>
      <c r="D625" s="70">
        <v>31</v>
      </c>
      <c r="E625" s="70">
        <v>2011</v>
      </c>
      <c r="F625" s="70" t="s">
        <v>178</v>
      </c>
      <c r="G625" s="70" t="s">
        <v>2428</v>
      </c>
      <c r="H625" s="70" t="s">
        <v>2429</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2437</v>
      </c>
      <c r="B626" s="70">
        <v>519</v>
      </c>
      <c r="C626" s="70">
        <v>9</v>
      </c>
      <c r="D626" s="70">
        <v>31</v>
      </c>
      <c r="E626" s="70">
        <v>2012</v>
      </c>
      <c r="F626" s="70" t="s">
        <v>179</v>
      </c>
      <c r="G626" s="70" t="s">
        <v>2428</v>
      </c>
      <c r="H626" s="70" t="s">
        <v>2429</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2438</v>
      </c>
      <c r="B627" s="70">
        <v>520</v>
      </c>
      <c r="C627" s="70">
        <v>10</v>
      </c>
      <c r="D627" s="70">
        <v>31</v>
      </c>
      <c r="E627" s="70">
        <v>2013</v>
      </c>
      <c r="F627" s="70" t="s">
        <v>180</v>
      </c>
      <c r="G627" s="70" t="s">
        <v>2428</v>
      </c>
      <c r="H627" s="70" t="s">
        <v>2429</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2439</v>
      </c>
      <c r="B628" s="70">
        <v>521</v>
      </c>
      <c r="C628" s="70">
        <v>11</v>
      </c>
      <c r="D628" s="70">
        <v>31</v>
      </c>
      <c r="E628" s="70">
        <v>2014</v>
      </c>
      <c r="F628" s="70" t="s">
        <v>181</v>
      </c>
      <c r="G628" s="70" t="s">
        <v>2428</v>
      </c>
      <c r="H628" s="70" t="s">
        <v>2429</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2440</v>
      </c>
      <c r="B629" s="70">
        <v>522</v>
      </c>
      <c r="C629" s="70">
        <v>12</v>
      </c>
      <c r="D629" s="70">
        <v>31</v>
      </c>
      <c r="E629" s="70">
        <v>2015</v>
      </c>
      <c r="F629" s="70" t="s">
        <v>182</v>
      </c>
      <c r="G629" s="70" t="s">
        <v>2428</v>
      </c>
      <c r="H629" s="70" t="s">
        <v>2429</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2441</v>
      </c>
      <c r="B630" s="70">
        <v>523</v>
      </c>
      <c r="C630" s="70">
        <v>13</v>
      </c>
      <c r="D630" s="70">
        <v>31</v>
      </c>
      <c r="E630" s="70">
        <v>2016</v>
      </c>
      <c r="F630" s="70" t="s">
        <v>155</v>
      </c>
      <c r="G630" s="70" t="s">
        <v>2428</v>
      </c>
      <c r="H630" s="70" t="s">
        <v>2429</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2442</v>
      </c>
      <c r="B631" s="70">
        <v>524</v>
      </c>
      <c r="C631" s="70">
        <v>14</v>
      </c>
      <c r="D631" s="70">
        <v>31</v>
      </c>
      <c r="E631" s="70">
        <v>2017</v>
      </c>
      <c r="F631" s="70" t="s">
        <v>156</v>
      </c>
      <c r="G631" s="70" t="s">
        <v>2428</v>
      </c>
      <c r="H631" s="70" t="s">
        <v>2429</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2443</v>
      </c>
      <c r="B632" s="70">
        <v>525</v>
      </c>
      <c r="C632" s="70">
        <v>15</v>
      </c>
      <c r="D632" s="70">
        <v>31</v>
      </c>
      <c r="E632" s="70">
        <v>2018</v>
      </c>
      <c r="F632" s="70" t="s">
        <v>183</v>
      </c>
      <c r="G632" s="70" t="s">
        <v>2428</v>
      </c>
      <c r="H632" s="70" t="s">
        <v>2429</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2444</v>
      </c>
      <c r="B633" s="70">
        <v>526</v>
      </c>
      <c r="C633" s="70">
        <v>16</v>
      </c>
      <c r="D633" s="70">
        <v>31</v>
      </c>
      <c r="E633" s="70">
        <v>2019</v>
      </c>
      <c r="F633" s="70" t="s">
        <v>158</v>
      </c>
      <c r="G633" s="70" t="s">
        <v>2428</v>
      </c>
      <c r="H633" s="70" t="s">
        <v>2429</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2445</v>
      </c>
      <c r="B634" s="70">
        <v>527</v>
      </c>
      <c r="C634" s="70">
        <v>17</v>
      </c>
      <c r="D634" s="70">
        <v>31</v>
      </c>
      <c r="E634" s="70">
        <v>2020</v>
      </c>
      <c r="F634" s="70" t="s">
        <v>159</v>
      </c>
      <c r="G634" s="1064" t="s">
        <v>2428</v>
      </c>
      <c r="H634" s="70" t="s">
        <v>2429</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2446</v>
      </c>
      <c r="B635" s="70">
        <v>527</v>
      </c>
      <c r="C635" s="70">
        <v>18</v>
      </c>
      <c r="D635" s="70">
        <v>31</v>
      </c>
      <c r="E635" s="70">
        <v>2021</v>
      </c>
      <c r="F635" s="70" t="s">
        <v>160</v>
      </c>
      <c r="G635" s="1064" t="s">
        <v>2428</v>
      </c>
      <c r="H635" s="70" t="s">
        <v>2429</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2447</v>
      </c>
      <c r="B636" s="70">
        <v>527</v>
      </c>
      <c r="C636" s="70">
        <v>19</v>
      </c>
      <c r="D636" s="70">
        <v>31</v>
      </c>
      <c r="E636" s="70">
        <v>2022</v>
      </c>
      <c r="F636" s="70" t="s">
        <v>161</v>
      </c>
      <c r="G636" s="70" t="s">
        <v>2428</v>
      </c>
      <c r="H636" s="70" t="s">
        <v>2429</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2304</v>
      </c>
      <c r="B9" s="70">
        <v>1</v>
      </c>
      <c r="C9" s="70">
        <v>1</v>
      </c>
      <c r="D9" s="70">
        <v>1</v>
      </c>
      <c r="E9" s="70">
        <v>1990</v>
      </c>
      <c r="F9" s="70" t="s">
        <v>787</v>
      </c>
      <c r="G9" s="1073" t="s">
        <v>2305</v>
      </c>
      <c r="H9" s="70" t="s">
        <v>2306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2307</v>
      </c>
      <c r="B10" s="70">
        <v>2</v>
      </c>
      <c r="C10" s="70">
        <v>2</v>
      </c>
      <c r="D10" s="70">
        <v>1</v>
      </c>
      <c r="E10" s="70">
        <v>2005</v>
      </c>
      <c r="F10" s="70" t="s">
        <v>789</v>
      </c>
      <c r="G10" s="1073" t="s">
        <v>2305</v>
      </c>
      <c r="H10" s="70" t="s">
        <v>2306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2308</v>
      </c>
      <c r="B11" s="70">
        <v>3</v>
      </c>
      <c r="C11" s="70">
        <v>3</v>
      </c>
      <c r="D11" s="70">
        <v>1</v>
      </c>
      <c r="E11" s="70">
        <v>2006</v>
      </c>
      <c r="F11" s="70" t="s">
        <v>790</v>
      </c>
      <c r="G11" s="1073" t="s">
        <v>2305</v>
      </c>
      <c r="H11" s="70" t="s">
        <v>2306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2309</v>
      </c>
      <c r="B12" s="70">
        <v>4</v>
      </c>
      <c r="C12" s="70">
        <v>4</v>
      </c>
      <c r="D12" s="70">
        <v>1</v>
      </c>
      <c r="E12" s="70">
        <v>2007</v>
      </c>
      <c r="F12" s="70" t="s">
        <v>791</v>
      </c>
      <c r="G12" s="1073" t="s">
        <v>2305</v>
      </c>
      <c r="H12" s="70" t="s">
        <v>2306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2310</v>
      </c>
      <c r="B13" s="70">
        <v>5</v>
      </c>
      <c r="C13" s="70">
        <v>5</v>
      </c>
      <c r="D13" s="70">
        <v>1</v>
      </c>
      <c r="E13" s="70">
        <v>2008</v>
      </c>
      <c r="F13" s="70" t="s">
        <v>792</v>
      </c>
      <c r="G13" s="1073" t="s">
        <v>2305</v>
      </c>
      <c r="H13" s="70" t="s">
        <v>2306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2311</v>
      </c>
      <c r="B14" s="70">
        <v>6</v>
      </c>
      <c r="C14" s="70">
        <v>6</v>
      </c>
      <c r="D14" s="70">
        <v>1</v>
      </c>
      <c r="E14" s="70">
        <v>2009</v>
      </c>
      <c r="F14" s="70" t="s">
        <v>176</v>
      </c>
      <c r="G14" s="1073" t="s">
        <v>2305</v>
      </c>
      <c r="H14" s="70" t="s">
        <v>2306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20.422000000000001</v>
      </c>
      <c r="AB14" s="73">
        <v>0</v>
      </c>
      <c r="AC14" s="73">
        <v>0</v>
      </c>
      <c r="AD14" s="73">
        <v>0</v>
      </c>
      <c r="AE14" s="73">
        <v>0</v>
      </c>
      <c r="AF14" s="73">
        <v>0</v>
      </c>
      <c r="AG14" s="73">
        <v>0</v>
      </c>
      <c r="AH14" s="73">
        <v>0</v>
      </c>
      <c r="AI14" s="73">
        <v>0</v>
      </c>
      <c r="AJ14" s="73">
        <v>0</v>
      </c>
      <c r="AK14" s="73">
        <v>0</v>
      </c>
      <c r="AL14" s="73">
        <v>3.47</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20.422000000000001</v>
      </c>
      <c r="EC14" s="73">
        <v>0</v>
      </c>
      <c r="ED14" s="73">
        <v>0</v>
      </c>
      <c r="EE14" s="73">
        <v>0</v>
      </c>
      <c r="EF14" s="73">
        <v>0</v>
      </c>
      <c r="EG14" s="73">
        <v>0</v>
      </c>
      <c r="EH14" s="73">
        <v>0</v>
      </c>
      <c r="EI14" s="73">
        <v>0</v>
      </c>
      <c r="EJ14" s="73">
        <v>0</v>
      </c>
      <c r="EK14" s="73">
        <v>0</v>
      </c>
      <c r="EL14" s="73">
        <v>0</v>
      </c>
      <c r="EM14" s="73">
        <v>3.47</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23.891999999999999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23.891999999999999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2312</v>
      </c>
      <c r="B15" s="70">
        <v>7</v>
      </c>
      <c r="C15" s="70">
        <v>7</v>
      </c>
      <c r="D15" s="70">
        <v>1</v>
      </c>
      <c r="E15" s="70">
        <v>2010</v>
      </c>
      <c r="F15" s="70" t="s">
        <v>177</v>
      </c>
      <c r="G15" s="1073" t="s">
        <v>2305</v>
      </c>
      <c r="H15" s="70" t="s">
        <v>2306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19.748000000000001</v>
      </c>
      <c r="AB15" s="73">
        <v>0</v>
      </c>
      <c r="AC15" s="73">
        <v>0</v>
      </c>
      <c r="AD15" s="73">
        <v>0</v>
      </c>
      <c r="AE15" s="73">
        <v>0</v>
      </c>
      <c r="AF15" s="73">
        <v>0</v>
      </c>
      <c r="AG15" s="73">
        <v>0</v>
      </c>
      <c r="AH15" s="73">
        <v>0</v>
      </c>
      <c r="AI15" s="73">
        <v>0</v>
      </c>
      <c r="AJ15" s="73">
        <v>0</v>
      </c>
      <c r="AK15" s="73">
        <v>0</v>
      </c>
      <c r="AL15" s="73">
        <v>2.7909999999999999</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19.748000000000001</v>
      </c>
      <c r="EC15" s="73">
        <v>0</v>
      </c>
      <c r="ED15" s="73">
        <v>0</v>
      </c>
      <c r="EE15" s="73">
        <v>0</v>
      </c>
      <c r="EF15" s="73">
        <v>0</v>
      </c>
      <c r="EG15" s="73">
        <v>0</v>
      </c>
      <c r="EH15" s="73">
        <v>0</v>
      </c>
      <c r="EI15" s="73">
        <v>0</v>
      </c>
      <c r="EJ15" s="73">
        <v>0</v>
      </c>
      <c r="EK15" s="73">
        <v>0</v>
      </c>
      <c r="EL15" s="73">
        <v>0</v>
      </c>
      <c r="EM15" s="73">
        <v>2.7909999999999999</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22.539000000000001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22.539000000000001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2313</v>
      </c>
      <c r="B16" s="70">
        <v>8</v>
      </c>
      <c r="C16" s="70">
        <v>8</v>
      </c>
      <c r="D16" s="70">
        <v>1</v>
      </c>
      <c r="E16" s="70">
        <v>2011</v>
      </c>
      <c r="F16" s="70" t="s">
        <v>178</v>
      </c>
      <c r="G16" s="1073" t="s">
        <v>2305</v>
      </c>
      <c r="H16" s="70" t="s">
        <v>2306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20.105</v>
      </c>
      <c r="AB16" s="73">
        <v>0</v>
      </c>
      <c r="AC16" s="73">
        <v>0</v>
      </c>
      <c r="AD16" s="73">
        <v>0</v>
      </c>
      <c r="AE16" s="73">
        <v>0</v>
      </c>
      <c r="AF16" s="73">
        <v>0</v>
      </c>
      <c r="AG16" s="73">
        <v>0</v>
      </c>
      <c r="AH16" s="73">
        <v>0</v>
      </c>
      <c r="AI16" s="73">
        <v>0</v>
      </c>
      <c r="AJ16" s="73">
        <v>0</v>
      </c>
      <c r="AK16" s="73">
        <v>0</v>
      </c>
      <c r="AL16" s="73">
        <v>2.5840000000000001</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20.105</v>
      </c>
      <c r="EC16" s="73">
        <v>0</v>
      </c>
      <c r="ED16" s="73">
        <v>0</v>
      </c>
      <c r="EE16" s="73">
        <v>0</v>
      </c>
      <c r="EF16" s="73">
        <v>0</v>
      </c>
      <c r="EG16" s="73">
        <v>0</v>
      </c>
      <c r="EH16" s="73">
        <v>0</v>
      </c>
      <c r="EI16" s="73">
        <v>0</v>
      </c>
      <c r="EJ16" s="73">
        <v>0</v>
      </c>
      <c r="EK16" s="73">
        <v>0</v>
      </c>
      <c r="EL16" s="73">
        <v>0</v>
      </c>
      <c r="EM16" s="73">
        <v>2.5840000000000001</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22.689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22.689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2314</v>
      </c>
      <c r="B17" s="70">
        <v>9</v>
      </c>
      <c r="C17" s="70">
        <v>9</v>
      </c>
      <c r="D17" s="70">
        <v>1</v>
      </c>
      <c r="E17" s="70">
        <v>2012</v>
      </c>
      <c r="F17" s="70" t="s">
        <v>179</v>
      </c>
      <c r="G17" s="1073" t="s">
        <v>2305</v>
      </c>
      <c r="H17" s="70" t="s">
        <v>2306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20.675999999999998</v>
      </c>
      <c r="AB17" s="73">
        <v>0</v>
      </c>
      <c r="AC17" s="73">
        <v>0</v>
      </c>
      <c r="AD17" s="73">
        <v>0</v>
      </c>
      <c r="AE17" s="73">
        <v>0</v>
      </c>
      <c r="AF17" s="73">
        <v>0</v>
      </c>
      <c r="AG17" s="73">
        <v>0</v>
      </c>
      <c r="AH17" s="73">
        <v>0</v>
      </c>
      <c r="AI17" s="73">
        <v>0</v>
      </c>
      <c r="AJ17" s="73">
        <v>0</v>
      </c>
      <c r="AK17" s="73">
        <v>0</v>
      </c>
      <c r="AL17" s="73">
        <v>3.39</v>
      </c>
      <c r="AM17" s="73">
        <v>0</v>
      </c>
      <c r="AN17" s="73">
        <v>0</v>
      </c>
      <c r="AO17" s="73">
        <v>0</v>
      </c>
      <c r="AP17" s="73">
        <v>36.329000000000001</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36.329000000000001</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20.675999999999998</v>
      </c>
      <c r="EC17" s="73">
        <v>0</v>
      </c>
      <c r="ED17" s="73">
        <v>0</v>
      </c>
      <c r="EE17" s="73">
        <v>0</v>
      </c>
      <c r="EF17" s="73">
        <v>0</v>
      </c>
      <c r="EG17" s="73">
        <v>0</v>
      </c>
      <c r="EH17" s="73">
        <v>0</v>
      </c>
      <c r="EI17" s="73">
        <v>0</v>
      </c>
      <c r="EJ17" s="73">
        <v>0</v>
      </c>
      <c r="EK17" s="73">
        <v>0</v>
      </c>
      <c r="EL17" s="73">
        <v>0</v>
      </c>
      <c r="EM17" s="73">
        <v>3.39</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36.329000000000001</v>
      </c>
      <c r="HG17" s="73">
        <v>0</v>
      </c>
      <c r="HH17" s="73">
        <v>0</v>
      </c>
      <c r="HI17" s="73">
        <v>0</v>
      </c>
      <c r="HJ17" s="73">
        <v>0</v>
      </c>
      <c r="HK17" s="73">
        <v>24.065999999999999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36.329000000000001</v>
      </c>
      <c r="IB17" s="73">
        <v>0</v>
      </c>
      <c r="IC17" s="73">
        <v>0</v>
      </c>
      <c r="ID17" s="73">
        <v>0</v>
      </c>
      <c r="IE17" s="73">
        <v>0</v>
      </c>
      <c r="IF17" s="73">
        <v>24.065999999999999</v>
      </c>
      <c r="IG17" s="73">
        <v>36.329000000000001</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1</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2</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2315</v>
      </c>
      <c r="B18" s="70">
        <v>10</v>
      </c>
      <c r="C18" s="70">
        <v>10</v>
      </c>
      <c r="D18" s="70">
        <v>1</v>
      </c>
      <c r="E18" s="70">
        <v>2013</v>
      </c>
      <c r="F18" s="70" t="s">
        <v>180</v>
      </c>
      <c r="G18" s="1073" t="s">
        <v>2305</v>
      </c>
      <c r="H18" s="70" t="s">
        <v>2306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21.091999999999999</v>
      </c>
      <c r="AB18" s="73">
        <v>0</v>
      </c>
      <c r="AC18" s="73">
        <v>0</v>
      </c>
      <c r="AD18" s="73">
        <v>0</v>
      </c>
      <c r="AE18" s="73">
        <v>0</v>
      </c>
      <c r="AF18" s="73">
        <v>0</v>
      </c>
      <c r="AG18" s="73">
        <v>0</v>
      </c>
      <c r="AH18" s="73">
        <v>0</v>
      </c>
      <c r="AI18" s="73">
        <v>0</v>
      </c>
      <c r="AJ18" s="73">
        <v>0</v>
      </c>
      <c r="AK18" s="73">
        <v>0</v>
      </c>
      <c r="AL18" s="73">
        <v>3.516</v>
      </c>
      <c r="AM18" s="73">
        <v>0</v>
      </c>
      <c r="AN18" s="73">
        <v>0</v>
      </c>
      <c r="AO18" s="73">
        <v>0</v>
      </c>
      <c r="AP18" s="73">
        <v>31.670999999999999</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31.670999999999999</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21.091999999999999</v>
      </c>
      <c r="EC18" s="73">
        <v>0</v>
      </c>
      <c r="ED18" s="73">
        <v>0</v>
      </c>
      <c r="EE18" s="73">
        <v>0</v>
      </c>
      <c r="EF18" s="73">
        <v>0</v>
      </c>
      <c r="EG18" s="73">
        <v>0</v>
      </c>
      <c r="EH18" s="73">
        <v>0</v>
      </c>
      <c r="EI18" s="73">
        <v>0</v>
      </c>
      <c r="EJ18" s="73">
        <v>0</v>
      </c>
      <c r="EK18" s="73">
        <v>0</v>
      </c>
      <c r="EL18" s="73">
        <v>0</v>
      </c>
      <c r="EM18" s="73">
        <v>3.516</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31.670999999999999</v>
      </c>
      <c r="HG18" s="73">
        <v>0</v>
      </c>
      <c r="HH18" s="73">
        <v>0</v>
      </c>
      <c r="HI18" s="73">
        <v>0</v>
      </c>
      <c r="HJ18" s="73">
        <v>0</v>
      </c>
      <c r="HK18" s="73">
        <v>24.608000000000001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31.670999999999999</v>
      </c>
      <c r="IB18" s="73">
        <v>0</v>
      </c>
      <c r="IC18" s="73">
        <v>0</v>
      </c>
      <c r="ID18" s="73">
        <v>0</v>
      </c>
      <c r="IE18" s="73">
        <v>0</v>
      </c>
      <c r="IF18" s="73">
        <v>24.608000000000001</v>
      </c>
      <c r="IG18" s="73">
        <v>31.670999999999999</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1</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1</v>
      </c>
      <c r="RO18" s="71">
        <v>0</v>
      </c>
      <c r="RP18" s="71">
        <v>0</v>
      </c>
      <c r="RQ18" s="71">
        <v>0</v>
      </c>
      <c r="RR18" s="71">
        <v>0</v>
      </c>
      <c r="RS18" s="71">
        <v>2</v>
      </c>
      <c r="RT18" s="71">
        <v>1</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2316</v>
      </c>
      <c r="B19" s="70">
        <v>11</v>
      </c>
      <c r="C19" s="70">
        <v>11</v>
      </c>
      <c r="D19" s="70">
        <v>1</v>
      </c>
      <c r="E19" s="70">
        <v>2014</v>
      </c>
      <c r="F19" s="70" t="s">
        <v>181</v>
      </c>
      <c r="G19" s="1073" t="s">
        <v>2305</v>
      </c>
      <c r="H19" s="70" t="s">
        <v>2306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21.109000000000002</v>
      </c>
      <c r="AB19" s="73">
        <v>0</v>
      </c>
      <c r="AC19" s="73">
        <v>0</v>
      </c>
      <c r="AD19" s="73">
        <v>0</v>
      </c>
      <c r="AE19" s="73">
        <v>0</v>
      </c>
      <c r="AF19" s="73">
        <v>0</v>
      </c>
      <c r="AG19" s="73">
        <v>0</v>
      </c>
      <c r="AH19" s="73">
        <v>0</v>
      </c>
      <c r="AI19" s="73">
        <v>0</v>
      </c>
      <c r="AJ19" s="73">
        <v>0</v>
      </c>
      <c r="AK19" s="73">
        <v>0</v>
      </c>
      <c r="AL19" s="73">
        <v>3.2919999999999998</v>
      </c>
      <c r="AM19" s="73">
        <v>0</v>
      </c>
      <c r="AN19" s="73">
        <v>0</v>
      </c>
      <c r="AO19" s="73">
        <v>0</v>
      </c>
      <c r="AP19" s="73">
        <v>36.597999999999999</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36.597999999999999</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21.109000000000002</v>
      </c>
      <c r="EC19" s="73">
        <v>0</v>
      </c>
      <c r="ED19" s="73">
        <v>0</v>
      </c>
      <c r="EE19" s="73">
        <v>0</v>
      </c>
      <c r="EF19" s="73">
        <v>0</v>
      </c>
      <c r="EG19" s="73">
        <v>0</v>
      </c>
      <c r="EH19" s="73">
        <v>0</v>
      </c>
      <c r="EI19" s="73">
        <v>0</v>
      </c>
      <c r="EJ19" s="73">
        <v>0</v>
      </c>
      <c r="EK19" s="73">
        <v>0</v>
      </c>
      <c r="EL19" s="73">
        <v>0</v>
      </c>
      <c r="EM19" s="73">
        <v>3.2919999999999998</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36.597999999999999</v>
      </c>
      <c r="HG19" s="73">
        <v>0</v>
      </c>
      <c r="HH19" s="73">
        <v>0</v>
      </c>
      <c r="HI19" s="73">
        <v>0</v>
      </c>
      <c r="HJ19" s="73">
        <v>0</v>
      </c>
      <c r="HK19" s="73">
        <v>24.401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36.597999999999999</v>
      </c>
      <c r="IB19" s="73">
        <v>0</v>
      </c>
      <c r="IC19" s="73">
        <v>0</v>
      </c>
      <c r="ID19" s="73">
        <v>0</v>
      </c>
      <c r="IE19" s="73">
        <v>0</v>
      </c>
      <c r="IF19" s="73">
        <v>24.401</v>
      </c>
      <c r="IG19" s="73">
        <v>36.597999999999999</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1</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1</v>
      </c>
      <c r="RO19" s="71">
        <v>0</v>
      </c>
      <c r="RP19" s="71">
        <v>0</v>
      </c>
      <c r="RQ19" s="71">
        <v>0</v>
      </c>
      <c r="RR19" s="71">
        <v>0</v>
      </c>
      <c r="RS19" s="71">
        <v>2</v>
      </c>
      <c r="RT19" s="71">
        <v>1</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2317</v>
      </c>
      <c r="B20" s="70">
        <v>12</v>
      </c>
      <c r="C20" s="70">
        <v>12</v>
      </c>
      <c r="D20" s="70">
        <v>1</v>
      </c>
      <c r="E20" s="70">
        <v>2015</v>
      </c>
      <c r="F20" s="70" t="s">
        <v>182</v>
      </c>
      <c r="G20" s="1073" t="s">
        <v>2305</v>
      </c>
      <c r="H20" s="70" t="s">
        <v>2306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20.805</v>
      </c>
      <c r="AB20" s="73">
        <v>0</v>
      </c>
      <c r="AC20" s="73">
        <v>0</v>
      </c>
      <c r="AD20" s="73">
        <v>0</v>
      </c>
      <c r="AE20" s="73">
        <v>0</v>
      </c>
      <c r="AF20" s="73">
        <v>0</v>
      </c>
      <c r="AG20" s="73">
        <v>0</v>
      </c>
      <c r="AH20" s="73">
        <v>0</v>
      </c>
      <c r="AI20" s="73">
        <v>0</v>
      </c>
      <c r="AJ20" s="73">
        <v>0</v>
      </c>
      <c r="AK20" s="73">
        <v>0</v>
      </c>
      <c r="AL20" s="73">
        <v>3.629</v>
      </c>
      <c r="AM20" s="73">
        <v>0</v>
      </c>
      <c r="AN20" s="73">
        <v>0</v>
      </c>
      <c r="AO20" s="73">
        <v>0</v>
      </c>
      <c r="AP20" s="73">
        <v>34.052999999999997</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34.052999999999997</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20.805</v>
      </c>
      <c r="EC20" s="73">
        <v>0</v>
      </c>
      <c r="ED20" s="73">
        <v>0</v>
      </c>
      <c r="EE20" s="73">
        <v>0</v>
      </c>
      <c r="EF20" s="73">
        <v>0</v>
      </c>
      <c r="EG20" s="73">
        <v>0</v>
      </c>
      <c r="EH20" s="73">
        <v>0</v>
      </c>
      <c r="EI20" s="73">
        <v>0</v>
      </c>
      <c r="EJ20" s="73">
        <v>0</v>
      </c>
      <c r="EK20" s="73">
        <v>0</v>
      </c>
      <c r="EL20" s="73">
        <v>0</v>
      </c>
      <c r="EM20" s="73">
        <v>3.629</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34.052999999999997</v>
      </c>
      <c r="HG20" s="73">
        <v>0</v>
      </c>
      <c r="HH20" s="73">
        <v>0</v>
      </c>
      <c r="HI20" s="73">
        <v>0</v>
      </c>
      <c r="HJ20" s="73">
        <v>0</v>
      </c>
      <c r="HK20" s="73">
        <v>24.434000000000001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34.052999999999997</v>
      </c>
      <c r="IB20" s="73">
        <v>0</v>
      </c>
      <c r="IC20" s="73">
        <v>0</v>
      </c>
      <c r="ID20" s="73">
        <v>0</v>
      </c>
      <c r="IE20" s="73">
        <v>0</v>
      </c>
      <c r="IF20" s="73">
        <v>24.434000000000001</v>
      </c>
      <c r="IG20" s="73">
        <v>34.052999999999997</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1</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1</v>
      </c>
      <c r="RO20" s="71">
        <v>0</v>
      </c>
      <c r="RP20" s="71">
        <v>0</v>
      </c>
      <c r="RQ20" s="71">
        <v>0</v>
      </c>
      <c r="RR20" s="71">
        <v>0</v>
      </c>
      <c r="RS20" s="71">
        <v>2</v>
      </c>
      <c r="RT20" s="71">
        <v>1</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2318</v>
      </c>
      <c r="B21" s="70">
        <v>13</v>
      </c>
      <c r="C21" s="70">
        <v>13</v>
      </c>
      <c r="D21" s="70">
        <v>1</v>
      </c>
      <c r="E21" s="70">
        <v>2016</v>
      </c>
      <c r="F21" s="70" t="s">
        <v>155</v>
      </c>
      <c r="G21" s="1073" t="s">
        <v>2305</v>
      </c>
      <c r="H21" s="70" t="s">
        <v>2306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20.120999999999999</v>
      </c>
      <c r="AB21" s="73">
        <v>0</v>
      </c>
      <c r="AC21" s="73">
        <v>0</v>
      </c>
      <c r="AD21" s="73">
        <v>0</v>
      </c>
      <c r="AE21" s="73">
        <v>0</v>
      </c>
      <c r="AF21" s="73">
        <v>0</v>
      </c>
      <c r="AG21" s="73">
        <v>0</v>
      </c>
      <c r="AH21" s="73">
        <v>0</v>
      </c>
      <c r="AI21" s="73">
        <v>0</v>
      </c>
      <c r="AJ21" s="73">
        <v>0</v>
      </c>
      <c r="AK21" s="73">
        <v>0</v>
      </c>
      <c r="AL21" s="73">
        <v>3.6819999999999999</v>
      </c>
      <c r="AM21" s="73">
        <v>0</v>
      </c>
      <c r="AN21" s="73">
        <v>0</v>
      </c>
      <c r="AO21" s="73">
        <v>0</v>
      </c>
      <c r="AP21" s="73">
        <v>34.061</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34.061</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20.120999999999999</v>
      </c>
      <c r="EC21" s="73">
        <v>0</v>
      </c>
      <c r="ED21" s="73">
        <v>0</v>
      </c>
      <c r="EE21" s="73">
        <v>0</v>
      </c>
      <c r="EF21" s="73">
        <v>0</v>
      </c>
      <c r="EG21" s="73">
        <v>0</v>
      </c>
      <c r="EH21" s="73">
        <v>0</v>
      </c>
      <c r="EI21" s="73">
        <v>0</v>
      </c>
      <c r="EJ21" s="73">
        <v>0</v>
      </c>
      <c r="EK21" s="73">
        <v>0</v>
      </c>
      <c r="EL21" s="73">
        <v>0</v>
      </c>
      <c r="EM21" s="73">
        <v>3.6819999999999999</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34.061</v>
      </c>
      <c r="HG21" s="73">
        <v>0</v>
      </c>
      <c r="HH21" s="73">
        <v>0</v>
      </c>
      <c r="HI21" s="73">
        <v>0</v>
      </c>
      <c r="HJ21" s="73">
        <v>0</v>
      </c>
      <c r="HK21" s="73">
        <v>23.803000000000001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34.061</v>
      </c>
      <c r="IB21" s="73">
        <v>0</v>
      </c>
      <c r="IC21" s="73">
        <v>0</v>
      </c>
      <c r="ID21" s="73">
        <v>0</v>
      </c>
      <c r="IE21" s="73">
        <v>0</v>
      </c>
      <c r="IF21" s="73">
        <v>23.803000000000001</v>
      </c>
      <c r="IG21" s="73">
        <v>34.061</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1</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1</v>
      </c>
      <c r="RO21" s="71">
        <v>0</v>
      </c>
      <c r="RP21" s="71">
        <v>0</v>
      </c>
      <c r="RQ21" s="71">
        <v>0</v>
      </c>
      <c r="RR21" s="71">
        <v>0</v>
      </c>
      <c r="RS21" s="71">
        <v>2</v>
      </c>
      <c r="RT21" s="71">
        <v>1</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2319</v>
      </c>
      <c r="B22" s="70">
        <v>14</v>
      </c>
      <c r="C22" s="70">
        <v>14</v>
      </c>
      <c r="D22" s="70">
        <v>1</v>
      </c>
      <c r="E22" s="70">
        <v>2017</v>
      </c>
      <c r="F22" s="70" t="s">
        <v>156</v>
      </c>
      <c r="G22" s="1073" t="s">
        <v>2305</v>
      </c>
      <c r="H22" s="70" t="s">
        <v>2306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21.007000000000001</v>
      </c>
      <c r="AB22" s="73">
        <v>0</v>
      </c>
      <c r="AC22" s="73">
        <v>0</v>
      </c>
      <c r="AD22" s="73">
        <v>0</v>
      </c>
      <c r="AE22" s="73">
        <v>0</v>
      </c>
      <c r="AF22" s="73">
        <v>0</v>
      </c>
      <c r="AG22" s="73">
        <v>0</v>
      </c>
      <c r="AH22" s="73">
        <v>0</v>
      </c>
      <c r="AI22" s="73">
        <v>0</v>
      </c>
      <c r="AJ22" s="73">
        <v>0</v>
      </c>
      <c r="AK22" s="73">
        <v>0</v>
      </c>
      <c r="AL22" s="73">
        <v>3.7850000000000001</v>
      </c>
      <c r="AM22" s="73">
        <v>0</v>
      </c>
      <c r="AN22" s="73">
        <v>0</v>
      </c>
      <c r="AO22" s="73">
        <v>0</v>
      </c>
      <c r="AP22" s="73">
        <v>34.393000000000001</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34.393000000000001</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21.007000000000001</v>
      </c>
      <c r="EC22" s="73">
        <v>0</v>
      </c>
      <c r="ED22" s="73">
        <v>0</v>
      </c>
      <c r="EE22" s="73">
        <v>0</v>
      </c>
      <c r="EF22" s="73">
        <v>0</v>
      </c>
      <c r="EG22" s="73">
        <v>0</v>
      </c>
      <c r="EH22" s="73">
        <v>0</v>
      </c>
      <c r="EI22" s="73">
        <v>0</v>
      </c>
      <c r="EJ22" s="73">
        <v>0</v>
      </c>
      <c r="EK22" s="73">
        <v>0</v>
      </c>
      <c r="EL22" s="73">
        <v>0</v>
      </c>
      <c r="EM22" s="73">
        <v>3.7850000000000001</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34.393000000000001</v>
      </c>
      <c r="HG22" s="73">
        <v>0</v>
      </c>
      <c r="HH22" s="73">
        <v>0</v>
      </c>
      <c r="HI22" s="73">
        <v>0</v>
      </c>
      <c r="HJ22" s="73">
        <v>0</v>
      </c>
      <c r="HK22" s="73">
        <v>24.792000000000002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34.393000000000001</v>
      </c>
      <c r="IB22" s="73">
        <v>0</v>
      </c>
      <c r="IC22" s="73">
        <v>0</v>
      </c>
      <c r="ID22" s="73">
        <v>0</v>
      </c>
      <c r="IE22" s="73">
        <v>0</v>
      </c>
      <c r="IF22" s="73">
        <v>24.792000000000002</v>
      </c>
      <c r="IG22" s="73">
        <v>34.393000000000001</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1</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1</v>
      </c>
      <c r="RO22" s="71">
        <v>0</v>
      </c>
      <c r="RP22" s="71">
        <v>0</v>
      </c>
      <c r="RQ22" s="71">
        <v>0</v>
      </c>
      <c r="RR22" s="71">
        <v>0</v>
      </c>
      <c r="RS22" s="71">
        <v>2</v>
      </c>
      <c r="RT22" s="71">
        <v>1</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2320</v>
      </c>
      <c r="B23" s="70">
        <v>15</v>
      </c>
      <c r="C23" s="70">
        <v>15</v>
      </c>
      <c r="D23" s="70">
        <v>1</v>
      </c>
      <c r="E23" s="70">
        <v>2018</v>
      </c>
      <c r="F23" s="70" t="s">
        <v>183</v>
      </c>
      <c r="G23" s="1073" t="s">
        <v>2305</v>
      </c>
      <c r="H23" s="70" t="s">
        <v>2306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17.866</v>
      </c>
      <c r="AB23" s="73">
        <v>0</v>
      </c>
      <c r="AC23" s="73">
        <v>0</v>
      </c>
      <c r="AD23" s="73">
        <v>0</v>
      </c>
      <c r="AE23" s="73">
        <v>0</v>
      </c>
      <c r="AF23" s="73">
        <v>0</v>
      </c>
      <c r="AG23" s="73">
        <v>0</v>
      </c>
      <c r="AH23" s="73">
        <v>0</v>
      </c>
      <c r="AI23" s="73">
        <v>0</v>
      </c>
      <c r="AJ23" s="73">
        <v>0</v>
      </c>
      <c r="AK23" s="73">
        <v>0</v>
      </c>
      <c r="AL23" s="73">
        <v>3.7610000000000001</v>
      </c>
      <c r="AM23" s="73">
        <v>0</v>
      </c>
      <c r="AN23" s="73">
        <v>0</v>
      </c>
      <c r="AO23" s="73">
        <v>0</v>
      </c>
      <c r="AP23" s="73">
        <v>33.691000000000003</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33.691000000000003</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17.866</v>
      </c>
      <c r="EC23" s="73">
        <v>0</v>
      </c>
      <c r="ED23" s="73">
        <v>0</v>
      </c>
      <c r="EE23" s="73">
        <v>0</v>
      </c>
      <c r="EF23" s="73">
        <v>0</v>
      </c>
      <c r="EG23" s="73">
        <v>0</v>
      </c>
      <c r="EH23" s="73">
        <v>0</v>
      </c>
      <c r="EI23" s="73">
        <v>0</v>
      </c>
      <c r="EJ23" s="73">
        <v>0</v>
      </c>
      <c r="EK23" s="73">
        <v>0</v>
      </c>
      <c r="EL23" s="73">
        <v>0</v>
      </c>
      <c r="EM23" s="73">
        <v>3.7610000000000001</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33.691000000000003</v>
      </c>
      <c r="HG23" s="73">
        <v>0</v>
      </c>
      <c r="HH23" s="73">
        <v>0</v>
      </c>
      <c r="HI23" s="73">
        <v>0</v>
      </c>
      <c r="HJ23" s="73">
        <v>0</v>
      </c>
      <c r="HK23" s="73">
        <v>21.626999999999999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33.691000000000003</v>
      </c>
      <c r="IB23" s="73">
        <v>0</v>
      </c>
      <c r="IC23" s="73">
        <v>0</v>
      </c>
      <c r="ID23" s="73">
        <v>0</v>
      </c>
      <c r="IE23" s="73">
        <v>0</v>
      </c>
      <c r="IF23" s="73">
        <v>21.626999999999999</v>
      </c>
      <c r="IG23" s="73">
        <v>33.691000000000003</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1</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1</v>
      </c>
      <c r="RO23" s="71">
        <v>0</v>
      </c>
      <c r="RP23" s="71">
        <v>0</v>
      </c>
      <c r="RQ23" s="71">
        <v>0</v>
      </c>
      <c r="RR23" s="71">
        <v>0</v>
      </c>
      <c r="RS23" s="71">
        <v>2</v>
      </c>
      <c r="RT23" s="71">
        <v>1</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2321</v>
      </c>
      <c r="B24" s="70">
        <v>16</v>
      </c>
      <c r="C24" s="70">
        <v>16</v>
      </c>
      <c r="D24" s="70">
        <v>1</v>
      </c>
      <c r="E24" s="70">
        <v>2019</v>
      </c>
      <c r="F24" s="70" t="s">
        <v>158</v>
      </c>
      <c r="G24" s="1073" t="s">
        <v>2305</v>
      </c>
      <c r="H24" s="70" t="s">
        <v>2306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19.817</v>
      </c>
      <c r="AB24" s="73">
        <v>0</v>
      </c>
      <c r="AC24" s="73">
        <v>0</v>
      </c>
      <c r="AD24" s="73">
        <v>0</v>
      </c>
      <c r="AE24" s="73">
        <v>0</v>
      </c>
      <c r="AF24" s="73">
        <v>0</v>
      </c>
      <c r="AG24" s="73">
        <v>0</v>
      </c>
      <c r="AH24" s="73">
        <v>0</v>
      </c>
      <c r="AI24" s="73">
        <v>0</v>
      </c>
      <c r="AJ24" s="73">
        <v>0</v>
      </c>
      <c r="AK24" s="73">
        <v>0</v>
      </c>
      <c r="AL24" s="73">
        <v>3.548</v>
      </c>
      <c r="AM24" s="73">
        <v>0</v>
      </c>
      <c r="AN24" s="73">
        <v>0</v>
      </c>
      <c r="AO24" s="73">
        <v>0</v>
      </c>
      <c r="AP24" s="73">
        <v>34.948999999999998</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34.948999999999998</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19.817</v>
      </c>
      <c r="EC24" s="73">
        <v>0</v>
      </c>
      <c r="ED24" s="73">
        <v>0</v>
      </c>
      <c r="EE24" s="73">
        <v>0</v>
      </c>
      <c r="EF24" s="73">
        <v>0</v>
      </c>
      <c r="EG24" s="73">
        <v>0</v>
      </c>
      <c r="EH24" s="73">
        <v>0</v>
      </c>
      <c r="EI24" s="73">
        <v>0</v>
      </c>
      <c r="EJ24" s="73">
        <v>0</v>
      </c>
      <c r="EK24" s="73">
        <v>0</v>
      </c>
      <c r="EL24" s="73">
        <v>0</v>
      </c>
      <c r="EM24" s="73">
        <v>3.548</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34.948999999999998</v>
      </c>
      <c r="HG24" s="73">
        <v>0</v>
      </c>
      <c r="HH24" s="73">
        <v>0</v>
      </c>
      <c r="HI24" s="73">
        <v>0</v>
      </c>
      <c r="HJ24" s="73">
        <v>0</v>
      </c>
      <c r="HK24" s="73">
        <v>23.364999999999998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34.948999999999998</v>
      </c>
      <c r="IB24" s="73">
        <v>0</v>
      </c>
      <c r="IC24" s="73">
        <v>0</v>
      </c>
      <c r="ID24" s="73">
        <v>0</v>
      </c>
      <c r="IE24" s="73">
        <v>0</v>
      </c>
      <c r="IF24" s="73">
        <v>23.364999999999998</v>
      </c>
      <c r="IG24" s="73">
        <v>34.948999999999998</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1</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1</v>
      </c>
      <c r="RO24" s="71">
        <v>0</v>
      </c>
      <c r="RP24" s="71">
        <v>0</v>
      </c>
      <c r="RQ24" s="71">
        <v>0</v>
      </c>
      <c r="RR24" s="71">
        <v>0</v>
      </c>
      <c r="RS24" s="71">
        <v>2</v>
      </c>
      <c r="RT24" s="71">
        <v>1</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2322</v>
      </c>
      <c r="B25" s="70">
        <v>17</v>
      </c>
      <c r="C25" s="70">
        <v>17</v>
      </c>
      <c r="D25" s="70">
        <v>1</v>
      </c>
      <c r="E25" s="70">
        <v>2020</v>
      </c>
      <c r="F25" s="70" t="s">
        <v>159</v>
      </c>
      <c r="G25" s="1073" t="s">
        <v>2305</v>
      </c>
      <c r="H25" s="70" t="s">
        <v>2306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22.768000000000001</v>
      </c>
      <c r="AB25" s="73">
        <v>0</v>
      </c>
      <c r="AC25" s="73">
        <v>0</v>
      </c>
      <c r="AD25" s="73">
        <v>0</v>
      </c>
      <c r="AE25" s="73">
        <v>0</v>
      </c>
      <c r="AF25" s="73">
        <v>0</v>
      </c>
      <c r="AG25" s="73">
        <v>0</v>
      </c>
      <c r="AH25" s="73">
        <v>0</v>
      </c>
      <c r="AI25" s="73">
        <v>0</v>
      </c>
      <c r="AJ25" s="73">
        <v>0</v>
      </c>
      <c r="AK25" s="73">
        <v>0</v>
      </c>
      <c r="AL25" s="73">
        <v>3.395</v>
      </c>
      <c r="AM25" s="73">
        <v>0</v>
      </c>
      <c r="AN25" s="73">
        <v>0</v>
      </c>
      <c r="AO25" s="73">
        <v>0</v>
      </c>
      <c r="AP25" s="73">
        <v>35.283000000000001</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35.283000000000001</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22.768000000000001</v>
      </c>
      <c r="EC25" s="73">
        <v>0</v>
      </c>
      <c r="ED25" s="73">
        <v>0</v>
      </c>
      <c r="EE25" s="73">
        <v>0</v>
      </c>
      <c r="EF25" s="73">
        <v>0</v>
      </c>
      <c r="EG25" s="73">
        <v>0</v>
      </c>
      <c r="EH25" s="73">
        <v>0</v>
      </c>
      <c r="EI25" s="73">
        <v>0</v>
      </c>
      <c r="EJ25" s="73">
        <v>0</v>
      </c>
      <c r="EK25" s="73">
        <v>0</v>
      </c>
      <c r="EL25" s="73">
        <v>0</v>
      </c>
      <c r="EM25" s="73">
        <v>3.395</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35.283000000000001</v>
      </c>
      <c r="HG25" s="73">
        <v>0</v>
      </c>
      <c r="HH25" s="73">
        <v>0</v>
      </c>
      <c r="HI25" s="73">
        <v>0</v>
      </c>
      <c r="HJ25" s="73">
        <v>0</v>
      </c>
      <c r="HK25" s="73">
        <v>26.163</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35.283000000000001</v>
      </c>
      <c r="IB25" s="73">
        <v>0</v>
      </c>
      <c r="IC25" s="73">
        <v>0</v>
      </c>
      <c r="ID25" s="73">
        <v>0</v>
      </c>
      <c r="IE25" s="73">
        <v>0</v>
      </c>
      <c r="IF25" s="73">
        <v>26.163</v>
      </c>
      <c r="IG25" s="73">
        <v>35.283000000000001</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1</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1</v>
      </c>
      <c r="RO25" s="71">
        <v>0</v>
      </c>
      <c r="RP25" s="71">
        <v>0</v>
      </c>
      <c r="RQ25" s="71">
        <v>0</v>
      </c>
      <c r="RR25" s="71">
        <v>0</v>
      </c>
      <c r="RS25" s="71">
        <v>2</v>
      </c>
      <c r="RT25" s="71">
        <v>1</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2323</v>
      </c>
      <c r="B26" s="70">
        <v>18</v>
      </c>
      <c r="C26" s="70">
        <v>18</v>
      </c>
      <c r="D26" s="70">
        <v>1</v>
      </c>
      <c r="E26" s="70">
        <v>2021</v>
      </c>
      <c r="F26" s="70" t="s">
        <v>160</v>
      </c>
      <c r="G26" s="1073" t="s">
        <v>2305</v>
      </c>
      <c r="H26" s="70" t="s">
        <v>2306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24.515000000000001</v>
      </c>
      <c r="AB26" s="73">
        <v>0</v>
      </c>
      <c r="AC26" s="73">
        <v>0</v>
      </c>
      <c r="AD26" s="73">
        <v>0</v>
      </c>
      <c r="AE26" s="73">
        <v>0</v>
      </c>
      <c r="AF26" s="73">
        <v>0</v>
      </c>
      <c r="AG26" s="73">
        <v>0</v>
      </c>
      <c r="AH26" s="73">
        <v>0</v>
      </c>
      <c r="AI26" s="73">
        <v>0</v>
      </c>
      <c r="AJ26" s="73">
        <v>0</v>
      </c>
      <c r="AK26" s="73">
        <v>0</v>
      </c>
      <c r="AL26" s="73">
        <v>3.5609999999999999</v>
      </c>
      <c r="AM26" s="73">
        <v>0</v>
      </c>
      <c r="AN26" s="73">
        <v>0</v>
      </c>
      <c r="AO26" s="73">
        <v>0</v>
      </c>
      <c r="AP26" s="73">
        <v>33.481999999999999</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33.481999999999999</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24.515000000000001</v>
      </c>
      <c r="EC26" s="73">
        <v>0</v>
      </c>
      <c r="ED26" s="73">
        <v>0</v>
      </c>
      <c r="EE26" s="73">
        <v>0</v>
      </c>
      <c r="EF26" s="73">
        <v>0</v>
      </c>
      <c r="EG26" s="73">
        <v>0</v>
      </c>
      <c r="EH26" s="73">
        <v>0</v>
      </c>
      <c r="EI26" s="73">
        <v>0</v>
      </c>
      <c r="EJ26" s="73">
        <v>0</v>
      </c>
      <c r="EK26" s="73">
        <v>0</v>
      </c>
      <c r="EL26" s="73">
        <v>0</v>
      </c>
      <c r="EM26" s="73">
        <v>3.5609999999999999</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33.481999999999999</v>
      </c>
      <c r="HG26" s="73">
        <v>0</v>
      </c>
      <c r="HH26" s="73">
        <v>0</v>
      </c>
      <c r="HI26" s="73">
        <v>0</v>
      </c>
      <c r="HJ26" s="73">
        <v>0</v>
      </c>
      <c r="HK26" s="73">
        <v>28.076000000000001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33.481999999999999</v>
      </c>
      <c r="IB26" s="73">
        <v>0</v>
      </c>
      <c r="IC26" s="73">
        <v>0</v>
      </c>
      <c r="ID26" s="73">
        <v>0</v>
      </c>
      <c r="IE26" s="73">
        <v>0</v>
      </c>
      <c r="IF26" s="73">
        <v>28.076000000000001</v>
      </c>
      <c r="IG26" s="73">
        <v>33.481999999999999</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1</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1</v>
      </c>
      <c r="RO26" s="71">
        <v>0</v>
      </c>
      <c r="RP26" s="71">
        <v>0</v>
      </c>
      <c r="RQ26" s="71">
        <v>0</v>
      </c>
      <c r="RR26" s="71">
        <v>0</v>
      </c>
      <c r="RS26" s="71">
        <v>2</v>
      </c>
      <c r="RT26" s="71">
        <v>1</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2324</v>
      </c>
      <c r="B27" s="70">
        <v>19</v>
      </c>
      <c r="C27" s="70">
        <v>19</v>
      </c>
      <c r="D27" s="70">
        <v>1</v>
      </c>
      <c r="E27" s="70">
        <v>2022</v>
      </c>
      <c r="F27" s="70" t="s">
        <v>161</v>
      </c>
      <c r="G27" s="1073" t="s">
        <v>2305</v>
      </c>
      <c r="H27" s="70" t="s">
        <v>2306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2325</v>
      </c>
      <c r="B28" s="70">
        <v>20</v>
      </c>
      <c r="C28" s="70">
        <v>20</v>
      </c>
      <c r="D28" s="70">
        <v>1</v>
      </c>
      <c r="E28" s="70">
        <v>2023</v>
      </c>
      <c r="F28" s="70" t="s">
        <v>1539</v>
      </c>
      <c r="G28" s="1073" t="s">
        <v>2305</v>
      </c>
      <c r="H28" s="70" t="s">
        <v>2306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2326</v>
      </c>
      <c r="B29" s="70">
        <v>21</v>
      </c>
      <c r="C29" s="70">
        <v>21</v>
      </c>
      <c r="D29" s="70">
        <v>1</v>
      </c>
      <c r="E29" s="70">
        <v>2024</v>
      </c>
      <c r="F29" s="70" t="s">
        <v>1554</v>
      </c>
      <c r="G29" s="1073" t="s">
        <v>2305</v>
      </c>
      <c r="H29" s="70" t="s">
        <v>2306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2305</v>
      </c>
      <c r="H30" s="70" t="s">
        <v>2306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2305</v>
      </c>
      <c r="H31" s="70" t="s">
        <v>2306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2305</v>
      </c>
      <c r="H32" s="70" t="s">
        <v>2306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2305</v>
      </c>
      <c r="H33" s="70" t="s">
        <v>2306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2305</v>
      </c>
      <c r="H34" s="70" t="s">
        <v>2306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2305</v>
      </c>
      <c r="H35" s="70" t="s">
        <v>2306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1673</v>
      </c>
      <c r="B10" s="70">
        <v>2</v>
      </c>
      <c r="C10" s="70">
        <v>18</v>
      </c>
      <c r="D10" s="70">
        <v>2</v>
      </c>
      <c r="E10" s="70">
        <v>2024</v>
      </c>
      <c r="F10" s="70" t="s">
        <v>1554</v>
      </c>
      <c r="G10" s="1073" t="s">
        <v>1670</v>
      </c>
      <c r="H10" s="70" t="s">
        <v>1671</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1760</v>
      </c>
      <c r="B11" s="70">
        <v>3</v>
      </c>
      <c r="C11" s="70">
        <v>18</v>
      </c>
      <c r="D11" s="70">
        <v>3</v>
      </c>
      <c r="E11" s="70">
        <v>2024</v>
      </c>
      <c r="F11" s="70" t="s">
        <v>1554</v>
      </c>
      <c r="G11" s="1073" t="s">
        <v>1757</v>
      </c>
      <c r="H11" s="70" t="s">
        <v>1758</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1697</v>
      </c>
      <c r="B12" s="70">
        <v>4</v>
      </c>
      <c r="C12" s="70">
        <v>18</v>
      </c>
      <c r="D12" s="70">
        <v>4</v>
      </c>
      <c r="E12" s="70">
        <v>2024</v>
      </c>
      <c r="F12" s="70" t="s">
        <v>1554</v>
      </c>
      <c r="G12" s="1073" t="s">
        <v>1694</v>
      </c>
      <c r="H12" s="70" t="s">
        <v>1695</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1713</v>
      </c>
      <c r="B13" s="70">
        <v>5</v>
      </c>
      <c r="C13" s="70">
        <v>18</v>
      </c>
      <c r="D13" s="70">
        <v>5</v>
      </c>
      <c r="E13" s="70">
        <v>2024</v>
      </c>
      <c r="F13" s="70" t="s">
        <v>1554</v>
      </c>
      <c r="G13" s="1073" t="s">
        <v>1710</v>
      </c>
      <c r="H13" s="70" t="s">
        <v>1711</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1756</v>
      </c>
      <c r="B16" s="70">
        <v>8</v>
      </c>
      <c r="C16" s="70">
        <v>18</v>
      </c>
      <c r="D16" s="70">
        <v>8</v>
      </c>
      <c r="E16" s="70">
        <v>2024</v>
      </c>
      <c r="F16" s="70" t="s">
        <v>1554</v>
      </c>
      <c r="G16" s="1073" t="s">
        <v>1753</v>
      </c>
      <c r="H16" s="70" t="s">
        <v>1754</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1693</v>
      </c>
      <c r="B17" s="70">
        <v>9</v>
      </c>
      <c r="C17" s="70">
        <v>18</v>
      </c>
      <c r="D17" s="70">
        <v>9</v>
      </c>
      <c r="E17" s="70">
        <v>2024</v>
      </c>
      <c r="F17" s="70" t="s">
        <v>1554</v>
      </c>
      <c r="G17" s="1073" t="s">
        <v>1690</v>
      </c>
      <c r="H17" s="70" t="s">
        <v>1691</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1688</v>
      </c>
      <c r="B18" s="70">
        <v>10</v>
      </c>
      <c r="C18" s="70">
        <v>18</v>
      </c>
      <c r="D18" s="70">
        <v>10</v>
      </c>
      <c r="E18" s="70">
        <v>2024</v>
      </c>
      <c r="F18" s="70" t="s">
        <v>1554</v>
      </c>
      <c r="G18" s="1073" t="s">
        <v>1685</v>
      </c>
      <c r="H18" s="70" t="s">
        <v>1686</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1722</v>
      </c>
      <c r="B19" s="70">
        <v>11</v>
      </c>
      <c r="C19" s="70">
        <v>18</v>
      </c>
      <c r="D19" s="70">
        <v>11</v>
      </c>
      <c r="E19" s="70">
        <v>2024</v>
      </c>
      <c r="F19" s="70" t="s">
        <v>1554</v>
      </c>
      <c r="G19" s="1073" t="s">
        <v>1719</v>
      </c>
      <c r="H19" s="70" t="s">
        <v>1720</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2238</v>
      </c>
      <c r="B20" s="70">
        <v>12</v>
      </c>
      <c r="C20" s="70">
        <v>18</v>
      </c>
      <c r="D20" s="70">
        <v>12</v>
      </c>
      <c r="E20" s="70">
        <v>2024</v>
      </c>
      <c r="F20" s="70" t="s">
        <v>1554</v>
      </c>
      <c r="G20" s="1073" t="s">
        <v>2217</v>
      </c>
      <c r="H20" s="70" t="s">
        <v>2218</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1631</v>
      </c>
      <c r="B21" s="70">
        <v>13</v>
      </c>
      <c r="C21" s="70">
        <v>18</v>
      </c>
      <c r="D21" s="70">
        <v>13</v>
      </c>
      <c r="E21" s="70">
        <v>2024</v>
      </c>
      <c r="F21" s="70" t="s">
        <v>1554</v>
      </c>
      <c r="G21" s="1073" t="s">
        <v>1628</v>
      </c>
      <c r="H21" s="70" t="s">
        <v>1629</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1681</v>
      </c>
      <c r="B22" s="70">
        <v>14</v>
      </c>
      <c r="C22" s="70">
        <v>18</v>
      </c>
      <c r="D22" s="70">
        <v>14</v>
      </c>
      <c r="E22" s="70">
        <v>2024</v>
      </c>
      <c r="F22" s="70" t="s">
        <v>1554</v>
      </c>
      <c r="G22" s="1073" t="s">
        <v>1678</v>
      </c>
      <c r="H22" s="70" t="s">
        <v>1679</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1669</v>
      </c>
      <c r="B23" s="70">
        <v>15</v>
      </c>
      <c r="C23" s="70">
        <v>18</v>
      </c>
      <c r="D23" s="70">
        <v>15</v>
      </c>
      <c r="E23" s="70">
        <v>2024</v>
      </c>
      <c r="F23" s="70" t="s">
        <v>1554</v>
      </c>
      <c r="G23" s="1073" t="s">
        <v>1666</v>
      </c>
      <c r="H23" s="70" t="s">
        <v>1667</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1677</v>
      </c>
      <c r="B24" s="70">
        <v>16</v>
      </c>
      <c r="C24" s="70">
        <v>18</v>
      </c>
      <c r="D24" s="70">
        <v>16</v>
      </c>
      <c r="E24" s="70">
        <v>2024</v>
      </c>
      <c r="F24" s="70" t="s">
        <v>1554</v>
      </c>
      <c r="G24" s="1073" t="s">
        <v>1674</v>
      </c>
      <c r="H24" s="70" t="s">
        <v>1675</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1709</v>
      </c>
      <c r="B25" s="70">
        <v>17</v>
      </c>
      <c r="C25" s="70">
        <v>18</v>
      </c>
      <c r="D25" s="70">
        <v>17</v>
      </c>
      <c r="E25" s="70">
        <v>2024</v>
      </c>
      <c r="F25" s="70" t="s">
        <v>1554</v>
      </c>
      <c r="G25" s="1073" t="s">
        <v>1706</v>
      </c>
      <c r="H25" s="70" t="s">
        <v>1707</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1701</v>
      </c>
      <c r="B26" s="70">
        <v>18</v>
      </c>
      <c r="C26" s="70">
        <v>18</v>
      </c>
      <c r="D26" s="70">
        <v>18</v>
      </c>
      <c r="E26" s="70">
        <v>2024</v>
      </c>
      <c r="F26" s="70" t="s">
        <v>1554</v>
      </c>
      <c r="G26" s="1073" t="s">
        <v>1698</v>
      </c>
      <c r="H26" s="70" t="s">
        <v>1699</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1635</v>
      </c>
      <c r="B27" s="70">
        <v>19</v>
      </c>
      <c r="C27" s="70">
        <v>18</v>
      </c>
      <c r="D27" s="70">
        <v>19</v>
      </c>
      <c r="E27" s="70">
        <v>2024</v>
      </c>
      <c r="F27" s="70" t="s">
        <v>1554</v>
      </c>
      <c r="G27" s="1073" t="s">
        <v>1632</v>
      </c>
      <c r="H27" s="70" t="s">
        <v>1633</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1684</v>
      </c>
      <c r="B28" s="70">
        <v>20</v>
      </c>
      <c r="C28" s="70">
        <v>18</v>
      </c>
      <c r="D28" s="70">
        <v>20</v>
      </c>
      <c r="E28" s="70">
        <v>2024</v>
      </c>
      <c r="F28" s="70" t="s">
        <v>1554</v>
      </c>
      <c r="G28" s="1073" t="s">
        <v>1682</v>
      </c>
      <c r="H28" s="70" t="s">
        <v>1644</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1657</v>
      </c>
      <c r="B30" s="70">
        <v>22</v>
      </c>
      <c r="C30" s="70">
        <v>18</v>
      </c>
      <c r="D30" s="70">
        <v>22</v>
      </c>
      <c r="E30" s="70">
        <v>2024</v>
      </c>
      <c r="F30" s="70" t="s">
        <v>1554</v>
      </c>
      <c r="G30" s="1073" t="s">
        <v>1654</v>
      </c>
      <c r="H30" s="70" t="s">
        <v>1655</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1729</v>
      </c>
      <c r="B31" s="70">
        <v>23</v>
      </c>
      <c r="C31" s="70">
        <v>18</v>
      </c>
      <c r="D31" s="70">
        <v>23</v>
      </c>
      <c r="E31" s="70">
        <v>2024</v>
      </c>
      <c r="F31" s="70" t="s">
        <v>1554</v>
      </c>
      <c r="G31" s="1073" t="s">
        <v>1726</v>
      </c>
      <c r="H31" s="70" t="s">
        <v>1727</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1736</v>
      </c>
      <c r="B32" s="70">
        <v>24</v>
      </c>
      <c r="C32" s="70">
        <v>18</v>
      </c>
      <c r="D32" s="70">
        <v>24</v>
      </c>
      <c r="E32" s="70">
        <v>2024</v>
      </c>
      <c r="F32" s="70" t="s">
        <v>1554</v>
      </c>
      <c r="G32" s="1073" t="s">
        <v>1733</v>
      </c>
      <c r="H32" s="70" t="s">
        <v>1734</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1661</v>
      </c>
      <c r="B33" s="70">
        <v>25</v>
      </c>
      <c r="C33" s="70">
        <v>18</v>
      </c>
      <c r="D33" s="70">
        <v>25</v>
      </c>
      <c r="E33" s="70">
        <v>2024</v>
      </c>
      <c r="F33" s="70" t="s">
        <v>1554</v>
      </c>
      <c r="G33" s="1073" t="s">
        <v>1658</v>
      </c>
      <c r="H33" s="70" t="s">
        <v>1659</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1705</v>
      </c>
      <c r="B34" s="70">
        <v>26</v>
      </c>
      <c r="C34" s="70">
        <v>18</v>
      </c>
      <c r="D34" s="70">
        <v>26</v>
      </c>
      <c r="E34" s="70">
        <v>2024</v>
      </c>
      <c r="F34" s="70" t="s">
        <v>1554</v>
      </c>
      <c r="G34" s="1073" t="s">
        <v>1702</v>
      </c>
      <c r="H34" s="70" t="s">
        <v>1703</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1718</v>
      </c>
      <c r="B35" s="70">
        <v>27</v>
      </c>
      <c r="C35" s="70">
        <v>18</v>
      </c>
      <c r="D35" s="70">
        <v>27</v>
      </c>
      <c r="E35" s="70">
        <v>2024</v>
      </c>
      <c r="F35" s="70" t="s">
        <v>1554</v>
      </c>
      <c r="G35" s="1073" t="s">
        <v>1715</v>
      </c>
      <c r="H35" s="70" t="s">
        <v>1716</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1725</v>
      </c>
      <c r="B36" s="70">
        <v>28</v>
      </c>
      <c r="C36" s="70">
        <v>18</v>
      </c>
      <c r="D36" s="70">
        <v>28</v>
      </c>
      <c r="E36" s="70">
        <v>2024</v>
      </c>
      <c r="F36" s="70" t="s">
        <v>1554</v>
      </c>
      <c r="G36" s="1073" t="s">
        <v>1723</v>
      </c>
      <c r="H36" s="70" t="s">
        <v>1689</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1665</v>
      </c>
      <c r="B37" s="70">
        <v>29</v>
      </c>
      <c r="C37" s="70">
        <v>18</v>
      </c>
      <c r="D37" s="70">
        <v>29</v>
      </c>
      <c r="E37" s="70">
        <v>2024</v>
      </c>
      <c r="F37" s="70" t="s">
        <v>1554</v>
      </c>
      <c r="G37" s="1073" t="s">
        <v>1662</v>
      </c>
      <c r="H37" s="70" t="s">
        <v>1663</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2326</v>
      </c>
      <c r="B38" s="70">
        <v>30</v>
      </c>
      <c r="C38" s="70">
        <v>18</v>
      </c>
      <c r="D38" s="70">
        <v>30</v>
      </c>
      <c r="E38" s="70">
        <v>2024</v>
      </c>
      <c r="F38" s="70" t="s">
        <v>1554</v>
      </c>
      <c r="G38" s="1073" t="s">
        <v>2305</v>
      </c>
      <c r="H38" s="70" t="s">
        <v>2306</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2418</v>
      </c>
      <c r="B39" s="70">
        <v>31</v>
      </c>
      <c r="C39" s="70">
        <v>18</v>
      </c>
      <c r="D39" s="70">
        <v>31</v>
      </c>
      <c r="E39" s="70">
        <v>2024</v>
      </c>
      <c r="F39" s="70" t="s">
        <v>1554</v>
      </c>
      <c r="G39" s="1073" t="s">
        <v>2415</v>
      </c>
      <c r="H39" s="70" t="s">
        <v>2416</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1639</v>
      </c>
      <c r="B40" s="70">
        <v>32</v>
      </c>
      <c r="C40" s="70">
        <v>18</v>
      </c>
      <c r="D40" s="70">
        <v>32</v>
      </c>
      <c r="E40" s="70">
        <v>2024</v>
      </c>
      <c r="F40" s="70" t="s">
        <v>1554</v>
      </c>
      <c r="G40" s="1073" t="s">
        <v>1636</v>
      </c>
      <c r="H40" s="70" t="s">
        <v>1637</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2422</v>
      </c>
      <c r="B41" s="70">
        <v>33</v>
      </c>
      <c r="C41" s="70">
        <v>18</v>
      </c>
      <c r="D41" s="70">
        <v>33</v>
      </c>
      <c r="E41" s="70">
        <v>2024</v>
      </c>
      <c r="F41" s="70" t="s">
        <v>1554</v>
      </c>
      <c r="G41" s="1073" t="s">
        <v>2419</v>
      </c>
      <c r="H41" s="70" t="s">
        <v>2420</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1648</v>
      </c>
      <c r="B42" s="70">
        <v>34</v>
      </c>
      <c r="C42" s="70">
        <v>18</v>
      </c>
      <c r="D42" s="70">
        <v>34</v>
      </c>
      <c r="E42" s="70">
        <v>2024</v>
      </c>
      <c r="F42" s="70" t="s">
        <v>1554</v>
      </c>
      <c r="G42" s="1073" t="s">
        <v>1645</v>
      </c>
      <c r="H42" s="70" t="s">
        <v>1646</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1732</v>
      </c>
      <c r="B43" s="70">
        <v>35</v>
      </c>
      <c r="C43" s="70">
        <v>18</v>
      </c>
      <c r="D43" s="70">
        <v>35</v>
      </c>
      <c r="E43" s="70">
        <v>2024</v>
      </c>
      <c r="F43" s="70" t="s">
        <v>1554</v>
      </c>
      <c r="G43" s="1073" t="s">
        <v>1730</v>
      </c>
      <c r="H43" s="70" t="s">
        <v>1653</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1740</v>
      </c>
      <c r="B44" s="70">
        <v>36</v>
      </c>
      <c r="C44" s="70">
        <v>18</v>
      </c>
      <c r="D44" s="70">
        <v>36</v>
      </c>
      <c r="E44" s="70">
        <v>2024</v>
      </c>
      <c r="F44" s="70" t="s">
        <v>1554</v>
      </c>
      <c r="G44" s="1073" t="s">
        <v>1737</v>
      </c>
      <c r="H44" s="70" t="s">
        <v>1738</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1672</v>
      </c>
      <c r="B190" s="70">
        <v>182</v>
      </c>
      <c r="C190" s="70">
        <v>16</v>
      </c>
      <c r="D190" s="70">
        <v>2</v>
      </c>
      <c r="E190" s="70">
        <v>2022</v>
      </c>
      <c r="F190" s="70" t="s">
        <v>161</v>
      </c>
      <c r="G190" s="1073" t="s">
        <v>1670</v>
      </c>
      <c r="H190" s="70" t="s">
        <v>1671</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1759</v>
      </c>
      <c r="B191" s="70">
        <v>183</v>
      </c>
      <c r="C191" s="70">
        <v>16</v>
      </c>
      <c r="D191" s="70">
        <v>3</v>
      </c>
      <c r="E191" s="70">
        <v>2022</v>
      </c>
      <c r="F191" s="70" t="s">
        <v>161</v>
      </c>
      <c r="G191" s="1073" t="s">
        <v>1757</v>
      </c>
      <c r="H191" s="70" t="s">
        <v>1758</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1696</v>
      </c>
      <c r="B192" s="70">
        <v>184</v>
      </c>
      <c r="C192" s="70">
        <v>16</v>
      </c>
      <c r="D192" s="70">
        <v>4</v>
      </c>
      <c r="E192" s="70">
        <v>2022</v>
      </c>
      <c r="F192" s="70" t="s">
        <v>161</v>
      </c>
      <c r="G192" s="1073" t="s">
        <v>1694</v>
      </c>
      <c r="H192" s="70" t="s">
        <v>1695</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1712</v>
      </c>
      <c r="B193" s="70">
        <v>185</v>
      </c>
      <c r="C193" s="70">
        <v>16</v>
      </c>
      <c r="D193" s="70">
        <v>5</v>
      </c>
      <c r="E193" s="70">
        <v>2022</v>
      </c>
      <c r="F193" s="70" t="s">
        <v>161</v>
      </c>
      <c r="G193" s="1073" t="s">
        <v>1710</v>
      </c>
      <c r="H193" s="70" t="s">
        <v>1711</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1755</v>
      </c>
      <c r="B196" s="70">
        <v>188</v>
      </c>
      <c r="C196" s="70">
        <v>16</v>
      </c>
      <c r="D196" s="70">
        <v>8</v>
      </c>
      <c r="E196" s="70">
        <v>2022</v>
      </c>
      <c r="F196" s="70" t="s">
        <v>161</v>
      </c>
      <c r="G196" s="1073" t="s">
        <v>1753</v>
      </c>
      <c r="H196" s="70" t="s">
        <v>1754</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1692</v>
      </c>
      <c r="B197" s="70">
        <v>189</v>
      </c>
      <c r="C197" s="70">
        <v>16</v>
      </c>
      <c r="D197" s="70">
        <v>9</v>
      </c>
      <c r="E197" s="70">
        <v>2022</v>
      </c>
      <c r="F197" s="70" t="s">
        <v>161</v>
      </c>
      <c r="G197" s="1073" t="s">
        <v>1690</v>
      </c>
      <c r="H197" s="70" t="s">
        <v>1691</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1687</v>
      </c>
      <c r="B198" s="70">
        <v>190</v>
      </c>
      <c r="C198" s="70">
        <v>16</v>
      </c>
      <c r="D198" s="70">
        <v>10</v>
      </c>
      <c r="E198" s="70">
        <v>2022</v>
      </c>
      <c r="F198" s="70" t="s">
        <v>161</v>
      </c>
      <c r="G198" s="1073" t="s">
        <v>1685</v>
      </c>
      <c r="H198" s="70" t="s">
        <v>1686</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1721</v>
      </c>
      <c r="B199" s="70">
        <v>191</v>
      </c>
      <c r="C199" s="70">
        <v>16</v>
      </c>
      <c r="D199" s="70">
        <v>11</v>
      </c>
      <c r="E199" s="70">
        <v>2022</v>
      </c>
      <c r="F199" s="70" t="s">
        <v>161</v>
      </c>
      <c r="G199" s="1073" t="s">
        <v>1719</v>
      </c>
      <c r="H199" s="70" t="s">
        <v>1720</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2236</v>
      </c>
      <c r="B200" s="70">
        <v>192</v>
      </c>
      <c r="C200" s="70">
        <v>16</v>
      </c>
      <c r="D200" s="70">
        <v>12</v>
      </c>
      <c r="E200" s="70">
        <v>2022</v>
      </c>
      <c r="F200" s="70" t="s">
        <v>161</v>
      </c>
      <c r="G200" s="1073" t="s">
        <v>2217</v>
      </c>
      <c r="H200" s="70" t="s">
        <v>2218</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1630</v>
      </c>
      <c r="B201" s="70">
        <v>193</v>
      </c>
      <c r="C201" s="70">
        <v>16</v>
      </c>
      <c r="D201" s="70">
        <v>13</v>
      </c>
      <c r="E201" s="70">
        <v>2022</v>
      </c>
      <c r="F201" s="70" t="s">
        <v>161</v>
      </c>
      <c r="G201" s="1073" t="s">
        <v>1628</v>
      </c>
      <c r="H201" s="70" t="s">
        <v>1629</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1680</v>
      </c>
      <c r="B202" s="70">
        <v>194</v>
      </c>
      <c r="C202" s="70">
        <v>16</v>
      </c>
      <c r="D202" s="70">
        <v>14</v>
      </c>
      <c r="E202" s="70">
        <v>2022</v>
      </c>
      <c r="F202" s="70" t="s">
        <v>161</v>
      </c>
      <c r="G202" s="1073" t="s">
        <v>1678</v>
      </c>
      <c r="H202" s="70" t="s">
        <v>1679</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1668</v>
      </c>
      <c r="B203" s="70">
        <v>195</v>
      </c>
      <c r="C203" s="70">
        <v>16</v>
      </c>
      <c r="D203" s="70">
        <v>15</v>
      </c>
      <c r="E203" s="70">
        <v>2022</v>
      </c>
      <c r="F203" s="70" t="s">
        <v>161</v>
      </c>
      <c r="G203" s="1073" t="s">
        <v>1666</v>
      </c>
      <c r="H203" s="70" t="s">
        <v>1667</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1676</v>
      </c>
      <c r="B204" s="70">
        <v>196</v>
      </c>
      <c r="C204" s="70">
        <v>16</v>
      </c>
      <c r="D204" s="70">
        <v>16</v>
      </c>
      <c r="E204" s="70">
        <v>2022</v>
      </c>
      <c r="F204" s="70" t="s">
        <v>161</v>
      </c>
      <c r="G204" s="1073" t="s">
        <v>1674</v>
      </c>
      <c r="H204" s="70" t="s">
        <v>1675</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1708</v>
      </c>
      <c r="B205" s="70">
        <v>197</v>
      </c>
      <c r="C205" s="70">
        <v>16</v>
      </c>
      <c r="D205" s="70">
        <v>17</v>
      </c>
      <c r="E205" s="70">
        <v>2022</v>
      </c>
      <c r="F205" s="70" t="s">
        <v>161</v>
      </c>
      <c r="G205" s="1073" t="s">
        <v>1706</v>
      </c>
      <c r="H205" s="70" t="s">
        <v>1707</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1700</v>
      </c>
      <c r="B206" s="70">
        <v>198</v>
      </c>
      <c r="C206" s="70">
        <v>16</v>
      </c>
      <c r="D206" s="70">
        <v>18</v>
      </c>
      <c r="E206" s="70">
        <v>2022</v>
      </c>
      <c r="F206" s="70" t="s">
        <v>161</v>
      </c>
      <c r="G206" s="1073" t="s">
        <v>1698</v>
      </c>
      <c r="H206" s="70" t="s">
        <v>1699</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1634</v>
      </c>
      <c r="B207" s="70">
        <v>199</v>
      </c>
      <c r="C207" s="70">
        <v>16</v>
      </c>
      <c r="D207" s="70">
        <v>19</v>
      </c>
      <c r="E207" s="70">
        <v>2022</v>
      </c>
      <c r="F207" s="70" t="s">
        <v>161</v>
      </c>
      <c r="G207" s="1073" t="s">
        <v>1632</v>
      </c>
      <c r="H207" s="70" t="s">
        <v>1633</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1683</v>
      </c>
      <c r="B208" s="70">
        <v>200</v>
      </c>
      <c r="C208" s="70">
        <v>16</v>
      </c>
      <c r="D208" s="70">
        <v>20</v>
      </c>
      <c r="E208" s="70">
        <v>2022</v>
      </c>
      <c r="F208" s="70" t="s">
        <v>161</v>
      </c>
      <c r="G208" s="1073" t="s">
        <v>1682</v>
      </c>
      <c r="H208" s="70" t="s">
        <v>1644</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1656</v>
      </c>
      <c r="B210" s="70">
        <v>202</v>
      </c>
      <c r="C210" s="70">
        <v>16</v>
      </c>
      <c r="D210" s="70">
        <v>22</v>
      </c>
      <c r="E210" s="70">
        <v>2022</v>
      </c>
      <c r="F210" s="70" t="s">
        <v>161</v>
      </c>
      <c r="G210" s="1073" t="s">
        <v>1654</v>
      </c>
      <c r="H210" s="70" t="s">
        <v>1655</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1728</v>
      </c>
      <c r="B211" s="70">
        <v>203</v>
      </c>
      <c r="C211" s="70">
        <v>16</v>
      </c>
      <c r="D211" s="70">
        <v>23</v>
      </c>
      <c r="E211" s="70">
        <v>2022</v>
      </c>
      <c r="F211" s="70" t="s">
        <v>161</v>
      </c>
      <c r="G211" s="1073" t="s">
        <v>1726</v>
      </c>
      <c r="H211" s="70" t="s">
        <v>1727</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1735</v>
      </c>
      <c r="B212" s="70">
        <v>204</v>
      </c>
      <c r="C212" s="70">
        <v>16</v>
      </c>
      <c r="D212" s="70">
        <v>24</v>
      </c>
      <c r="E212" s="70">
        <v>2022</v>
      </c>
      <c r="F212" s="70" t="s">
        <v>161</v>
      </c>
      <c r="G212" s="1073" t="s">
        <v>1733</v>
      </c>
      <c r="H212" s="70" t="s">
        <v>1734</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1660</v>
      </c>
      <c r="B213" s="70">
        <v>205</v>
      </c>
      <c r="C213" s="70">
        <v>16</v>
      </c>
      <c r="D213" s="70">
        <v>25</v>
      </c>
      <c r="E213" s="70">
        <v>2022</v>
      </c>
      <c r="F213" s="70" t="s">
        <v>161</v>
      </c>
      <c r="G213" s="1073" t="s">
        <v>1658</v>
      </c>
      <c r="H213" s="70" t="s">
        <v>1659</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1704</v>
      </c>
      <c r="B214" s="70">
        <v>206</v>
      </c>
      <c r="C214" s="70">
        <v>16</v>
      </c>
      <c r="D214" s="70">
        <v>26</v>
      </c>
      <c r="E214" s="70">
        <v>2022</v>
      </c>
      <c r="F214" s="70" t="s">
        <v>161</v>
      </c>
      <c r="G214" s="1073" t="s">
        <v>1702</v>
      </c>
      <c r="H214" s="70" t="s">
        <v>1703</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1717</v>
      </c>
      <c r="B215" s="70">
        <v>207</v>
      </c>
      <c r="C215" s="70">
        <v>16</v>
      </c>
      <c r="D215" s="70">
        <v>27</v>
      </c>
      <c r="E215" s="70">
        <v>2022</v>
      </c>
      <c r="F215" s="70" t="s">
        <v>161</v>
      </c>
      <c r="G215" s="1073" t="s">
        <v>1715</v>
      </c>
      <c r="H215" s="70" t="s">
        <v>1716</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1724</v>
      </c>
      <c r="B216" s="70">
        <v>208</v>
      </c>
      <c r="C216" s="70">
        <v>16</v>
      </c>
      <c r="D216" s="70">
        <v>28</v>
      </c>
      <c r="E216" s="70">
        <v>2022</v>
      </c>
      <c r="F216" s="70" t="s">
        <v>161</v>
      </c>
      <c r="G216" s="1073" t="s">
        <v>1723</v>
      </c>
      <c r="H216" s="70" t="s">
        <v>1689</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1664</v>
      </c>
      <c r="B217" s="70">
        <v>209</v>
      </c>
      <c r="C217" s="70">
        <v>16</v>
      </c>
      <c r="D217" s="70">
        <v>29</v>
      </c>
      <c r="E217" s="70">
        <v>2022</v>
      </c>
      <c r="F217" s="70" t="s">
        <v>161</v>
      </c>
      <c r="G217" s="1073" t="s">
        <v>1662</v>
      </c>
      <c r="H217" s="70" t="s">
        <v>1663</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2324</v>
      </c>
      <c r="B218" s="70">
        <v>210</v>
      </c>
      <c r="C218" s="70">
        <v>16</v>
      </c>
      <c r="D218" s="70">
        <v>30</v>
      </c>
      <c r="E218" s="70">
        <v>2022</v>
      </c>
      <c r="F218" s="70" t="s">
        <v>161</v>
      </c>
      <c r="G218" s="1073" t="s">
        <v>2305</v>
      </c>
      <c r="H218" s="70" t="s">
        <v>2306</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2417</v>
      </c>
      <c r="B219" s="70">
        <v>211</v>
      </c>
      <c r="C219" s="70">
        <v>16</v>
      </c>
      <c r="D219" s="70">
        <v>31</v>
      </c>
      <c r="E219" s="70">
        <v>2022</v>
      </c>
      <c r="F219" s="70" t="s">
        <v>161</v>
      </c>
      <c r="G219" s="1073" t="s">
        <v>2415</v>
      </c>
      <c r="H219" s="70" t="s">
        <v>2416</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1638</v>
      </c>
      <c r="B220" s="70">
        <v>212</v>
      </c>
      <c r="C220" s="70">
        <v>16</v>
      </c>
      <c r="D220" s="70">
        <v>32</v>
      </c>
      <c r="E220" s="70">
        <v>2022</v>
      </c>
      <c r="F220" s="70" t="s">
        <v>161</v>
      </c>
      <c r="G220" s="1073" t="s">
        <v>1636</v>
      </c>
      <c r="H220" s="70" t="s">
        <v>1637</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2421</v>
      </c>
      <c r="B221" s="70">
        <v>213</v>
      </c>
      <c r="C221" s="70">
        <v>16</v>
      </c>
      <c r="D221" s="70">
        <v>33</v>
      </c>
      <c r="E221" s="70">
        <v>2022</v>
      </c>
      <c r="F221" s="70" t="s">
        <v>161</v>
      </c>
      <c r="G221" s="1073" t="s">
        <v>2419</v>
      </c>
      <c r="H221" s="70" t="s">
        <v>2420</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1647</v>
      </c>
      <c r="B222" s="70">
        <v>214</v>
      </c>
      <c r="C222" s="70">
        <v>16</v>
      </c>
      <c r="D222" s="70">
        <v>34</v>
      </c>
      <c r="E222" s="70">
        <v>2022</v>
      </c>
      <c r="F222" s="70" t="s">
        <v>161</v>
      </c>
      <c r="G222" s="1073" t="s">
        <v>1645</v>
      </c>
      <c r="H222" s="70" t="s">
        <v>1646</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1731</v>
      </c>
      <c r="B223" s="70">
        <v>215</v>
      </c>
      <c r="C223" s="70">
        <v>16</v>
      </c>
      <c r="D223" s="70">
        <v>35</v>
      </c>
      <c r="E223" s="70">
        <v>2022</v>
      </c>
      <c r="F223" s="70" t="s">
        <v>161</v>
      </c>
      <c r="G223" s="1073" t="s">
        <v>1730</v>
      </c>
      <c r="H223" s="70" t="s">
        <v>1653</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1739</v>
      </c>
      <c r="B224" s="70">
        <v>216</v>
      </c>
      <c r="C224" s="70">
        <v>16</v>
      </c>
      <c r="D224" s="70">
        <v>36</v>
      </c>
      <c r="E224" s="70">
        <v>2022</v>
      </c>
      <c r="F224" s="70" t="s">
        <v>161</v>
      </c>
      <c r="G224" s="1073" t="s">
        <v>1737</v>
      </c>
      <c r="H224" s="70" t="s">
        <v>1738</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2305</v>
      </c>
      <c r="H6" s="77" t="s">
        <v>2306</v>
      </c>
      <c r="I6" s="77" t="s">
        <v>2428</v>
      </c>
      <c r="J6" s="77" t="s">
        <v>2429</v>
      </c>
      <c r="K6" s="1080">
        <v>39</v>
      </c>
      <c r="L6" s="1081">
        <v>13</v>
      </c>
      <c r="M6" s="1044"/>
      <c r="N6" s="988">
        <v>1</v>
      </c>
      <c r="O6" s="77" t="s">
        <v>1762</v>
      </c>
      <c r="P6" s="77" t="s">
        <v>1763</v>
      </c>
      <c r="Q6" s="77" t="s">
        <v>1501</v>
      </c>
      <c r="R6" s="16"/>
      <c r="S6" s="77">
        <v>1</v>
      </c>
      <c r="T6" s="77" t="s">
        <v>2305</v>
      </c>
      <c r="U6" s="77" t="s">
        <v>2306</v>
      </c>
      <c r="V6" s="77" t="s">
        <v>1501</v>
      </c>
      <c r="W6" s="16"/>
      <c r="X6" s="77">
        <v>1</v>
      </c>
      <c r="Y6" s="692" t="s">
        <v>1762</v>
      </c>
      <c r="Z6" s="77" t="s">
        <v>1763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1785</v>
      </c>
      <c r="P7" s="77" t="s">
        <v>1786</v>
      </c>
      <c r="Q7" s="77" t="s">
        <v>1501</v>
      </c>
      <c r="R7" s="16"/>
      <c r="S7" s="77">
        <v>2</v>
      </c>
      <c r="T7" s="76" t="s">
        <v>795</v>
      </c>
      <c r="U7" s="77" t="s">
        <v>1503</v>
      </c>
      <c r="V7" s="77" t="s">
        <v>1503</v>
      </c>
      <c r="W7" s="16"/>
      <c r="X7" s="77">
        <v>2</v>
      </c>
      <c r="Y7" s="692" t="s">
        <v>1785</v>
      </c>
      <c r="Z7" s="77" t="s">
        <v>1786</v>
      </c>
      <c r="AA7" s="77" t="s">
        <v>1501</v>
      </c>
      <c r="AB7" s="16"/>
      <c r="AC7" s="77">
        <v>2</v>
      </c>
      <c r="AD7" s="77" t="s">
        <v>1670</v>
      </c>
      <c r="AE7" s="77" t="s">
        <v>1671</v>
      </c>
      <c r="AF7" s="77" t="s">
        <v>1501</v>
      </c>
    </row>
    <row r="8" spans="1:32" ht="12">
      <c r="A8" s="16"/>
      <c r="B8" s="16"/>
      <c r="C8" s="16"/>
      <c r="D8" s="16"/>
      <c r="F8" s="16"/>
      <c r="G8" s="16"/>
      <c r="H8" s="16"/>
      <c r="I8" s="16"/>
      <c r="J8" s="16"/>
      <c r="K8" s="1044"/>
      <c r="L8" s="1044"/>
      <c r="M8" s="1044"/>
      <c r="N8" s="988">
        <v>3</v>
      </c>
      <c r="O8" s="77" t="s">
        <v>1808</v>
      </c>
      <c r="P8" s="77" t="s">
        <v>1809</v>
      </c>
      <c r="Q8" s="77" t="s">
        <v>1501</v>
      </c>
      <c r="R8" s="16"/>
      <c r="S8" s="16"/>
      <c r="T8" s="16"/>
      <c r="U8" s="16"/>
      <c r="V8" s="16"/>
      <c r="W8" s="16"/>
      <c r="X8" s="77">
        <v>3</v>
      </c>
      <c r="Y8" s="692" t="s">
        <v>1808</v>
      </c>
      <c r="Z8" s="77" t="s">
        <v>1809</v>
      </c>
      <c r="AA8" s="77" t="s">
        <v>1501</v>
      </c>
      <c r="AB8" s="16"/>
      <c r="AC8" s="77">
        <v>3</v>
      </c>
      <c r="AD8" s="77" t="s">
        <v>1757</v>
      </c>
      <c r="AE8" s="77" t="s">
        <v>1758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1831</v>
      </c>
      <c r="P9" s="77" t="s">
        <v>1832</v>
      </c>
      <c r="Q9" s="77" t="s">
        <v>1501</v>
      </c>
      <c r="R9" s="16"/>
      <c r="S9" s="16"/>
      <c r="T9" s="16"/>
      <c r="U9" s="16"/>
      <c r="V9" s="16"/>
      <c r="W9" s="16"/>
      <c r="X9" s="77">
        <v>4</v>
      </c>
      <c r="Y9" s="692" t="s">
        <v>1831</v>
      </c>
      <c r="Z9" s="77" t="s">
        <v>1832</v>
      </c>
      <c r="AA9" s="77" t="s">
        <v>1501</v>
      </c>
      <c r="AB9" s="16"/>
      <c r="AC9" s="77">
        <v>4</v>
      </c>
      <c r="AD9" s="77" t="s">
        <v>1694</v>
      </c>
      <c r="AE9" s="77" t="s">
        <v>1695</v>
      </c>
      <c r="AF9" s="77" t="s">
        <v>1501</v>
      </c>
    </row>
    <row r="10" spans="1:32" ht="12">
      <c r="A10" s="16"/>
      <c r="B10" s="16"/>
      <c r="C10" s="16"/>
      <c r="D10" s="16"/>
      <c r="F10" s="75" t="s">
        <v>1501</v>
      </c>
      <c r="G10" s="76" t="s">
        <v>2305</v>
      </c>
      <c r="H10" s="77" t="s">
        <v>2306</v>
      </c>
      <c r="I10" s="77" t="s">
        <v>2428</v>
      </c>
      <c r="J10" s="77" t="s">
        <v>2429</v>
      </c>
      <c r="K10" s="1079">
        <v>39</v>
      </c>
      <c r="L10" s="1045">
        <v>13</v>
      </c>
      <c r="M10" s="1044"/>
      <c r="N10" s="988">
        <v>5</v>
      </c>
      <c r="O10" s="77" t="s">
        <v>1854</v>
      </c>
      <c r="P10" s="77" t="s">
        <v>1855</v>
      </c>
      <c r="Q10" s="77" t="s">
        <v>1501</v>
      </c>
      <c r="R10" s="16"/>
      <c r="S10" s="16"/>
      <c r="T10" s="16"/>
      <c r="U10" s="16"/>
      <c r="V10" s="16"/>
      <c r="W10" s="16"/>
      <c r="X10" s="77">
        <v>5</v>
      </c>
      <c r="Y10" s="692" t="s">
        <v>1854</v>
      </c>
      <c r="Z10" s="77" t="s">
        <v>1855</v>
      </c>
      <c r="AA10" s="77" t="s">
        <v>1501</v>
      </c>
      <c r="AB10" s="16"/>
      <c r="AC10" s="77">
        <v>5</v>
      </c>
      <c r="AD10" s="77" t="s">
        <v>1710</v>
      </c>
      <c r="AE10" s="77" t="s">
        <v>1711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1877</v>
      </c>
      <c r="P11" s="77" t="s">
        <v>1878</v>
      </c>
      <c r="Q11" s="77" t="s">
        <v>1501</v>
      </c>
      <c r="R11" s="16"/>
      <c r="S11" s="16"/>
      <c r="T11" s="16"/>
      <c r="U11" s="16"/>
      <c r="V11" s="16"/>
      <c r="W11" s="16"/>
      <c r="X11" s="77">
        <v>6</v>
      </c>
      <c r="Y11" s="692" t="s">
        <v>1877</v>
      </c>
      <c r="Z11" s="77" t="s">
        <v>1878</v>
      </c>
      <c r="AA11" s="77" t="s">
        <v>1501</v>
      </c>
      <c r="AB11" s="16"/>
      <c r="AC11" s="77">
        <v>6</v>
      </c>
      <c r="AD11" s="77" t="s">
        <v>1649</v>
      </c>
      <c r="AE11" s="77" t="s">
        <v>1650</v>
      </c>
      <c r="AF11" s="77" t="s">
        <v>1501</v>
      </c>
    </row>
    <row r="12" spans="1:32" ht="12">
      <c r="A12" s="16"/>
      <c r="B12" s="16"/>
      <c r="C12" s="16"/>
      <c r="D12" s="16"/>
      <c r="F12" s="75" t="s">
        <v>1505</v>
      </c>
      <c r="G12" s="76" t="s">
        <v>2305</v>
      </c>
      <c r="H12" s="77"/>
      <c r="I12" s="77" t="s">
        <v>2305</v>
      </c>
      <c r="J12" s="77"/>
      <c r="K12" s="1079" t="s">
        <v>1544</v>
      </c>
      <c r="L12" s="1045"/>
      <c r="M12" s="1044"/>
      <c r="N12" s="988">
        <v>7</v>
      </c>
      <c r="O12" s="77" t="s">
        <v>1900</v>
      </c>
      <c r="P12" s="77" t="s">
        <v>1901</v>
      </c>
      <c r="Q12" s="77" t="s">
        <v>1501</v>
      </c>
      <c r="R12" s="16"/>
      <c r="S12" s="16"/>
      <c r="T12" s="16"/>
      <c r="U12" s="16"/>
      <c r="V12" s="16"/>
      <c r="W12" s="16"/>
      <c r="X12" s="77">
        <v>7</v>
      </c>
      <c r="Y12" s="692" t="s">
        <v>1900</v>
      </c>
      <c r="Z12" s="77" t="s">
        <v>1901</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1923</v>
      </c>
      <c r="P13" s="77" t="s">
        <v>1924</v>
      </c>
      <c r="Q13" s="77" t="s">
        <v>1501</v>
      </c>
      <c r="R13" s="16"/>
      <c r="S13" s="16"/>
      <c r="T13" s="16"/>
      <c r="U13" s="16"/>
      <c r="V13" s="16"/>
      <c r="W13" s="16"/>
      <c r="X13" s="77">
        <v>8</v>
      </c>
      <c r="Y13" s="692" t="s">
        <v>1923</v>
      </c>
      <c r="Z13" s="77" t="s">
        <v>1924</v>
      </c>
      <c r="AA13" s="77" t="s">
        <v>1501</v>
      </c>
      <c r="AB13" s="16"/>
      <c r="AC13" s="77">
        <v>8</v>
      </c>
      <c r="AD13" s="77" t="s">
        <v>1753</v>
      </c>
      <c r="AE13" s="77" t="s">
        <v>1754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1946</v>
      </c>
      <c r="P14" s="77" t="s">
        <v>1947</v>
      </c>
      <c r="Q14" s="77" t="s">
        <v>1501</v>
      </c>
      <c r="R14" s="16"/>
      <c r="S14" s="16"/>
      <c r="T14" s="16"/>
      <c r="U14" s="16"/>
      <c r="V14" s="16"/>
      <c r="W14" s="16"/>
      <c r="X14" s="77">
        <v>9</v>
      </c>
      <c r="Y14" s="692" t="s">
        <v>1946</v>
      </c>
      <c r="Z14" s="77" t="s">
        <v>1947</v>
      </c>
      <c r="AA14" s="77" t="s">
        <v>1501</v>
      </c>
      <c r="AB14" s="16"/>
      <c r="AC14" s="77">
        <v>9</v>
      </c>
      <c r="AD14" s="77" t="s">
        <v>1690</v>
      </c>
      <c r="AE14" s="77" t="s">
        <v>1691</v>
      </c>
      <c r="AF14" s="77" t="s">
        <v>1501</v>
      </c>
    </row>
    <row r="15" spans="1:32" ht="12">
      <c r="A15" s="16"/>
      <c r="B15" s="16"/>
      <c r="C15" s="16"/>
      <c r="D15" s="16"/>
      <c r="E15" s="16"/>
      <c r="F15" s="16"/>
      <c r="G15" s="16"/>
      <c r="H15" s="16"/>
      <c r="I15" s="16"/>
      <c r="J15" s="16"/>
      <c r="K15" s="1044"/>
      <c r="L15" s="1044"/>
      <c r="M15" s="1044"/>
      <c r="N15" s="988">
        <v>10</v>
      </c>
      <c r="O15" s="77" t="s">
        <v>1969</v>
      </c>
      <c r="P15" s="77" t="s">
        <v>1970</v>
      </c>
      <c r="Q15" s="77" t="s">
        <v>1501</v>
      </c>
      <c r="R15" s="16"/>
      <c r="S15" s="16"/>
      <c r="T15" s="16"/>
      <c r="U15" s="16"/>
      <c r="V15" s="16"/>
      <c r="W15" s="16"/>
      <c r="X15" s="77">
        <v>10</v>
      </c>
      <c r="Y15" s="692" t="s">
        <v>1969</v>
      </c>
      <c r="Z15" s="77" t="s">
        <v>1970</v>
      </c>
      <c r="AA15" s="77" t="s">
        <v>1501</v>
      </c>
      <c r="AB15" s="16"/>
      <c r="AC15" s="77">
        <v>10</v>
      </c>
      <c r="AD15" s="77" t="s">
        <v>1685</v>
      </c>
      <c r="AE15" s="77" t="s">
        <v>1686</v>
      </c>
      <c r="AF15" s="77" t="s">
        <v>1501</v>
      </c>
    </row>
    <row r="16" spans="1:32" ht="12">
      <c r="A16" s="16"/>
      <c r="B16" s="16"/>
      <c r="C16" s="16"/>
      <c r="D16" s="16"/>
      <c r="E16" s="16"/>
      <c r="F16" s="16"/>
      <c r="G16" s="16"/>
      <c r="H16" s="16"/>
      <c r="I16" s="16"/>
      <c r="J16" s="16"/>
      <c r="K16" s="1044"/>
      <c r="L16" s="1044"/>
      <c r="M16" s="1044"/>
      <c r="N16" s="988">
        <v>11</v>
      </c>
      <c r="O16" s="77" t="s">
        <v>1992</v>
      </c>
      <c r="P16" s="77" t="s">
        <v>1993</v>
      </c>
      <c r="Q16" s="77" t="s">
        <v>1501</v>
      </c>
      <c r="R16" s="16"/>
      <c r="S16" s="16"/>
      <c r="T16" s="16"/>
      <c r="U16" s="16"/>
      <c r="V16" s="16"/>
      <c r="W16" s="16"/>
      <c r="X16" s="77">
        <v>11</v>
      </c>
      <c r="Y16" s="692" t="s">
        <v>1992</v>
      </c>
      <c r="Z16" s="77" t="s">
        <v>1993</v>
      </c>
      <c r="AA16" s="77" t="s">
        <v>1501</v>
      </c>
      <c r="AB16" s="16"/>
      <c r="AC16" s="77">
        <v>11</v>
      </c>
      <c r="AD16" s="77" t="s">
        <v>1719</v>
      </c>
      <c r="AE16" s="77" t="s">
        <v>1720</v>
      </c>
      <c r="AF16" s="77" t="s">
        <v>1501</v>
      </c>
    </row>
    <row r="17" spans="1:32" ht="12">
      <c r="A17" s="16"/>
      <c r="B17" s="16"/>
      <c r="C17" s="16"/>
      <c r="D17" s="16"/>
      <c r="E17" s="16"/>
      <c r="F17" s="16"/>
      <c r="G17" s="16"/>
      <c r="H17" s="16"/>
      <c r="I17" s="16"/>
      <c r="J17" s="16"/>
      <c r="K17" s="1044"/>
      <c r="L17" s="1044"/>
      <c r="M17" s="1044"/>
      <c r="N17" s="988">
        <v>12</v>
      </c>
      <c r="O17" s="77" t="s">
        <v>2015</v>
      </c>
      <c r="P17" s="77" t="s">
        <v>1714</v>
      </c>
      <c r="Q17" s="77" t="s">
        <v>1501</v>
      </c>
      <c r="R17" s="16"/>
      <c r="S17" s="16"/>
      <c r="T17" s="16"/>
      <c r="U17" s="16"/>
      <c r="V17" s="16"/>
      <c r="W17" s="16"/>
      <c r="X17" s="77">
        <v>12</v>
      </c>
      <c r="Y17" s="692" t="s">
        <v>2015</v>
      </c>
      <c r="Z17" s="77" t="s">
        <v>1714</v>
      </c>
      <c r="AA17" s="77" t="s">
        <v>1501</v>
      </c>
      <c r="AB17" s="16"/>
      <c r="AC17" s="77">
        <v>12</v>
      </c>
      <c r="AD17" s="77" t="s">
        <v>2217</v>
      </c>
      <c r="AE17" s="77" t="s">
        <v>2218</v>
      </c>
      <c r="AF17" s="77" t="s">
        <v>1501</v>
      </c>
    </row>
    <row r="18" spans="1:32" ht="12">
      <c r="A18" s="16"/>
      <c r="B18" s="16"/>
      <c r="C18" s="16"/>
      <c r="D18" s="16"/>
      <c r="E18" s="16"/>
      <c r="F18" s="16"/>
      <c r="G18" s="16"/>
      <c r="H18" s="16"/>
      <c r="I18" s="16"/>
      <c r="J18" s="16"/>
      <c r="K18" s="1044"/>
      <c r="L18" s="1044"/>
      <c r="M18" s="1044"/>
      <c r="N18" s="988">
        <v>13</v>
      </c>
      <c r="O18" s="77" t="s">
        <v>2037</v>
      </c>
      <c r="P18" s="77" t="s">
        <v>2038</v>
      </c>
      <c r="Q18" s="77" t="s">
        <v>1501</v>
      </c>
      <c r="R18" s="16"/>
      <c r="S18" s="16"/>
      <c r="T18" s="16"/>
      <c r="U18" s="16"/>
      <c r="V18" s="16"/>
      <c r="W18" s="16"/>
      <c r="X18" s="77">
        <v>13</v>
      </c>
      <c r="Y18" s="692" t="s">
        <v>2037</v>
      </c>
      <c r="Z18" s="77" t="s">
        <v>2038</v>
      </c>
      <c r="AA18" s="77" t="s">
        <v>1501</v>
      </c>
      <c r="AB18" s="16"/>
      <c r="AC18" s="77">
        <v>13</v>
      </c>
      <c r="AD18" s="77" t="s">
        <v>1628</v>
      </c>
      <c r="AE18" s="77" t="s">
        <v>1629</v>
      </c>
      <c r="AF18" s="77" t="s">
        <v>1501</v>
      </c>
    </row>
    <row r="19" spans="1:32" ht="12">
      <c r="A19" s="16"/>
      <c r="B19" s="16"/>
      <c r="C19" s="16"/>
      <c r="D19" s="16"/>
      <c r="E19" s="16"/>
      <c r="F19" s="16"/>
      <c r="G19" s="16"/>
      <c r="H19" s="16"/>
      <c r="I19" s="16"/>
      <c r="J19" s="16"/>
      <c r="K19" s="1044"/>
      <c r="L19" s="1044"/>
      <c r="M19" s="1044"/>
      <c r="N19" s="988">
        <v>14</v>
      </c>
      <c r="O19" s="77" t="s">
        <v>2060</v>
      </c>
      <c r="P19" s="77" t="s">
        <v>2061</v>
      </c>
      <c r="Q19" s="77" t="s">
        <v>1501</v>
      </c>
      <c r="R19" s="16"/>
      <c r="S19" s="16"/>
      <c r="T19" s="16"/>
      <c r="U19" s="16"/>
      <c r="V19" s="16"/>
      <c r="W19" s="16"/>
      <c r="X19" s="77">
        <v>14</v>
      </c>
      <c r="Y19" s="692" t="s">
        <v>2060</v>
      </c>
      <c r="Z19" s="77" t="s">
        <v>2061</v>
      </c>
      <c r="AA19" s="77" t="s">
        <v>1501</v>
      </c>
      <c r="AB19" s="16"/>
      <c r="AC19" s="77">
        <v>14</v>
      </c>
      <c r="AD19" s="77" t="s">
        <v>1678</v>
      </c>
      <c r="AE19" s="77" t="s">
        <v>1679</v>
      </c>
      <c r="AF19" s="77" t="s">
        <v>1501</v>
      </c>
    </row>
    <row r="20" spans="1:32" ht="12">
      <c r="A20" s="16"/>
      <c r="B20" s="16"/>
      <c r="C20" s="16"/>
      <c r="D20" s="16"/>
      <c r="E20" s="16"/>
      <c r="F20" s="16"/>
      <c r="G20" s="16"/>
      <c r="H20" s="16"/>
      <c r="I20" s="16"/>
      <c r="J20" s="16"/>
      <c r="K20" s="1044"/>
      <c r="L20" s="1044"/>
      <c r="M20" s="1044"/>
      <c r="N20" s="988">
        <v>15</v>
      </c>
      <c r="O20" s="77" t="s">
        <v>2083</v>
      </c>
      <c r="P20" s="77" t="s">
        <v>2084</v>
      </c>
      <c r="Q20" s="77" t="s">
        <v>1501</v>
      </c>
      <c r="R20" s="16"/>
      <c r="S20" s="16"/>
      <c r="T20" s="16"/>
      <c r="U20" s="16"/>
      <c r="V20" s="16"/>
      <c r="W20" s="16"/>
      <c r="X20" s="77">
        <v>15</v>
      </c>
      <c r="Y20" s="692" t="s">
        <v>2083</v>
      </c>
      <c r="Z20" s="77" t="s">
        <v>2084</v>
      </c>
      <c r="AA20" s="77" t="s">
        <v>1501</v>
      </c>
      <c r="AB20" s="16"/>
      <c r="AC20" s="77">
        <v>15</v>
      </c>
      <c r="AD20" s="77" t="s">
        <v>1666</v>
      </c>
      <c r="AE20" s="77" t="s">
        <v>1667</v>
      </c>
      <c r="AF20" s="77" t="s">
        <v>1501</v>
      </c>
    </row>
    <row r="21" spans="1:32" ht="12">
      <c r="A21" s="16"/>
      <c r="B21" s="16"/>
      <c r="C21" s="16"/>
      <c r="D21" s="16"/>
      <c r="E21" s="16"/>
      <c r="F21" s="16"/>
      <c r="G21" s="16"/>
      <c r="H21" s="16"/>
      <c r="I21" s="16"/>
      <c r="J21" s="16"/>
      <c r="K21" s="1044"/>
      <c r="L21" s="1044"/>
      <c r="M21" s="1044"/>
      <c r="N21" s="988">
        <v>16</v>
      </c>
      <c r="O21" s="77" t="s">
        <v>1748</v>
      </c>
      <c r="P21" s="77" t="s">
        <v>1749</v>
      </c>
      <c r="Q21" s="77" t="s">
        <v>1501</v>
      </c>
      <c r="R21" s="16"/>
      <c r="S21" s="16"/>
      <c r="T21" s="16"/>
      <c r="U21" s="16"/>
      <c r="V21" s="16"/>
      <c r="W21" s="16"/>
      <c r="X21" s="77">
        <v>16</v>
      </c>
      <c r="Y21" s="692" t="s">
        <v>1748</v>
      </c>
      <c r="Z21" s="77" t="s">
        <v>1749</v>
      </c>
      <c r="AA21" s="77" t="s">
        <v>1501</v>
      </c>
      <c r="AB21" s="16"/>
      <c r="AC21" s="77">
        <v>16</v>
      </c>
      <c r="AD21" s="77" t="s">
        <v>1674</v>
      </c>
      <c r="AE21" s="77" t="s">
        <v>1675</v>
      </c>
      <c r="AF21" s="77" t="s">
        <v>1501</v>
      </c>
    </row>
    <row r="22" spans="1:32" ht="12">
      <c r="A22" s="16"/>
      <c r="B22" s="16"/>
      <c r="C22" s="16"/>
      <c r="D22" s="16"/>
      <c r="E22" s="16"/>
      <c r="F22" s="16"/>
      <c r="G22" s="16"/>
      <c r="H22" s="16"/>
      <c r="I22" s="16"/>
      <c r="J22" s="16"/>
      <c r="K22" s="1044"/>
      <c r="L22" s="1044"/>
      <c r="M22" s="1044"/>
      <c r="N22" s="988">
        <v>17</v>
      </c>
      <c r="O22" s="77" t="s">
        <v>2125</v>
      </c>
      <c r="P22" s="77" t="s">
        <v>2126</v>
      </c>
      <c r="Q22" s="77" t="s">
        <v>1501</v>
      </c>
      <c r="R22" s="16"/>
      <c r="S22" s="16"/>
      <c r="T22" s="16"/>
      <c r="U22" s="16"/>
      <c r="V22" s="16"/>
      <c r="W22" s="16"/>
      <c r="X22" s="77">
        <v>17</v>
      </c>
      <c r="Y22" s="692" t="s">
        <v>2125</v>
      </c>
      <c r="Z22" s="77" t="s">
        <v>2126</v>
      </c>
      <c r="AA22" s="77" t="s">
        <v>1501</v>
      </c>
      <c r="AB22" s="16"/>
      <c r="AC22" s="77">
        <v>17</v>
      </c>
      <c r="AD22" s="77" t="s">
        <v>1706</v>
      </c>
      <c r="AE22" s="77" t="s">
        <v>1707</v>
      </c>
      <c r="AF22" s="77" t="s">
        <v>1501</v>
      </c>
    </row>
    <row r="23" spans="1:32" ht="12">
      <c r="A23" s="16"/>
      <c r="B23" s="16"/>
      <c r="C23" s="16"/>
      <c r="D23" s="16"/>
      <c r="E23" s="16"/>
      <c r="F23" s="16"/>
      <c r="G23" s="16"/>
      <c r="H23" s="16"/>
      <c r="I23" s="16"/>
      <c r="J23" s="16"/>
      <c r="K23" s="1044"/>
      <c r="L23" s="1044"/>
      <c r="M23" s="1044"/>
      <c r="N23" s="988">
        <v>18</v>
      </c>
      <c r="O23" s="77" t="s">
        <v>2148</v>
      </c>
      <c r="P23" s="77" t="s">
        <v>2149</v>
      </c>
      <c r="Q23" s="77" t="s">
        <v>1501</v>
      </c>
      <c r="R23" s="16"/>
      <c r="S23" s="16"/>
      <c r="T23" s="16"/>
      <c r="U23" s="16"/>
      <c r="V23" s="16"/>
      <c r="W23" s="16"/>
      <c r="X23" s="77">
        <v>18</v>
      </c>
      <c r="Y23" s="692" t="s">
        <v>2148</v>
      </c>
      <c r="Z23" s="77" t="s">
        <v>2149</v>
      </c>
      <c r="AA23" s="77" t="s">
        <v>1501</v>
      </c>
      <c r="AB23" s="16"/>
      <c r="AC23" s="77">
        <v>18</v>
      </c>
      <c r="AD23" s="77" t="s">
        <v>1698</v>
      </c>
      <c r="AE23" s="77" t="s">
        <v>1699</v>
      </c>
      <c r="AF23" s="77" t="s">
        <v>1501</v>
      </c>
    </row>
    <row r="24" spans="1:32" ht="12">
      <c r="A24" s="16"/>
      <c r="B24" s="16"/>
      <c r="C24" s="16"/>
      <c r="D24" s="16"/>
      <c r="E24" s="16"/>
      <c r="F24" s="16"/>
      <c r="G24" s="16"/>
      <c r="H24" s="16"/>
      <c r="I24" s="16"/>
      <c r="J24" s="16"/>
      <c r="K24" s="1044"/>
      <c r="L24" s="1044"/>
      <c r="M24" s="1044"/>
      <c r="N24" s="988">
        <v>19</v>
      </c>
      <c r="O24" s="77" t="s">
        <v>2171</v>
      </c>
      <c r="P24" s="77" t="s">
        <v>2172</v>
      </c>
      <c r="Q24" s="77" t="s">
        <v>1501</v>
      </c>
      <c r="R24" s="16"/>
      <c r="S24" s="16"/>
      <c r="T24" s="16"/>
      <c r="U24" s="16"/>
      <c r="V24" s="16"/>
      <c r="W24" s="16"/>
      <c r="X24" s="77">
        <v>19</v>
      </c>
      <c r="Y24" s="692" t="s">
        <v>2171</v>
      </c>
      <c r="Z24" s="77" t="s">
        <v>2172</v>
      </c>
      <c r="AA24" s="77" t="s">
        <v>1501</v>
      </c>
      <c r="AB24" s="16"/>
      <c r="AC24" s="77">
        <v>19</v>
      </c>
      <c r="AD24" s="77" t="s">
        <v>1632</v>
      </c>
      <c r="AE24" s="77" t="s">
        <v>1633</v>
      </c>
      <c r="AF24" s="77" t="s">
        <v>1501</v>
      </c>
    </row>
    <row r="25" spans="1:32" ht="12">
      <c r="A25" s="16"/>
      <c r="B25" s="16"/>
      <c r="C25" s="16"/>
      <c r="D25" s="16"/>
      <c r="E25" s="16"/>
      <c r="F25" s="16"/>
      <c r="G25" s="16"/>
      <c r="H25" s="16"/>
      <c r="I25" s="16"/>
      <c r="J25" s="16"/>
      <c r="K25" s="1044"/>
      <c r="L25" s="1044"/>
      <c r="M25" s="1044"/>
      <c r="N25" s="988">
        <v>20</v>
      </c>
      <c r="O25" s="77" t="s">
        <v>2194</v>
      </c>
      <c r="P25" s="77" t="s">
        <v>2195</v>
      </c>
      <c r="Q25" s="77" t="s">
        <v>1501</v>
      </c>
      <c r="R25" s="16"/>
      <c r="S25" s="16"/>
      <c r="T25" s="16"/>
      <c r="U25" s="16"/>
      <c r="V25" s="16"/>
      <c r="W25" s="16"/>
      <c r="X25" s="77">
        <v>20</v>
      </c>
      <c r="Y25" s="692" t="s">
        <v>2194</v>
      </c>
      <c r="Z25" s="77" t="s">
        <v>2195</v>
      </c>
      <c r="AA25" s="77" t="s">
        <v>1501</v>
      </c>
      <c r="AB25" s="16"/>
      <c r="AC25" s="77">
        <v>20</v>
      </c>
      <c r="AD25" s="77" t="s">
        <v>1682</v>
      </c>
      <c r="AE25" s="77" t="s">
        <v>1644</v>
      </c>
      <c r="AF25" s="77" t="s">
        <v>1501</v>
      </c>
    </row>
    <row r="26" spans="1:32" ht="12">
      <c r="A26" s="16"/>
      <c r="B26" s="16"/>
      <c r="C26" s="16"/>
      <c r="D26" s="16"/>
      <c r="E26" s="16"/>
      <c r="F26" s="16"/>
      <c r="G26" s="16"/>
      <c r="H26" s="16"/>
      <c r="I26" s="16"/>
      <c r="J26" s="16"/>
      <c r="K26" s="1044"/>
      <c r="L26" s="1044"/>
      <c r="M26" s="1044"/>
      <c r="N26" s="988">
        <v>21</v>
      </c>
      <c r="O26" s="77" t="s">
        <v>2217</v>
      </c>
      <c r="P26" s="77" t="s">
        <v>2218</v>
      </c>
      <c r="Q26" s="77" t="s">
        <v>1501</v>
      </c>
      <c r="R26" s="16"/>
      <c r="S26" s="16"/>
      <c r="T26" s="16"/>
      <c r="U26" s="16"/>
      <c r="V26" s="16"/>
      <c r="W26" s="16"/>
      <c r="X26" s="77">
        <v>21</v>
      </c>
      <c r="Y26" s="692" t="s">
        <v>2217</v>
      </c>
      <c r="Z26" s="77" t="s">
        <v>2218</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2240</v>
      </c>
      <c r="P27" s="77" t="s">
        <v>2241</v>
      </c>
      <c r="Q27" s="77" t="s">
        <v>1501</v>
      </c>
      <c r="R27" s="16"/>
      <c r="S27" s="16"/>
      <c r="T27" s="16"/>
      <c r="U27" s="16"/>
      <c r="V27" s="16"/>
      <c r="W27" s="16"/>
      <c r="X27" s="77">
        <v>22</v>
      </c>
      <c r="Y27" s="692" t="s">
        <v>2240</v>
      </c>
      <c r="Z27" s="77" t="s">
        <v>2241</v>
      </c>
      <c r="AA27" s="77" t="s">
        <v>1501</v>
      </c>
      <c r="AB27" s="16"/>
      <c r="AC27" s="77">
        <v>22</v>
      </c>
      <c r="AD27" s="77" t="s">
        <v>1654</v>
      </c>
      <c r="AE27" s="77" t="s">
        <v>1655</v>
      </c>
      <c r="AF27" s="77" t="s">
        <v>1501</v>
      </c>
    </row>
    <row r="28" spans="1:32" ht="12">
      <c r="A28" s="16"/>
      <c r="B28" s="16"/>
      <c r="C28" s="16"/>
      <c r="D28" s="16"/>
      <c r="E28" s="16"/>
      <c r="F28" s="16"/>
      <c r="G28" s="16"/>
      <c r="H28" s="16"/>
      <c r="I28" s="16"/>
      <c r="J28" s="16"/>
      <c r="K28" s="1044"/>
      <c r="L28" s="1044"/>
      <c r="M28" s="1044"/>
      <c r="N28" s="988">
        <v>23</v>
      </c>
      <c r="O28" s="77" t="s">
        <v>1742</v>
      </c>
      <c r="P28" s="77" t="s">
        <v>1743</v>
      </c>
      <c r="Q28" s="77" t="s">
        <v>1501</v>
      </c>
      <c r="R28" s="16"/>
      <c r="S28" s="16"/>
      <c r="T28" s="16"/>
      <c r="U28" s="16"/>
      <c r="V28" s="16"/>
      <c r="W28" s="16"/>
      <c r="X28" s="77">
        <v>23</v>
      </c>
      <c r="Y28" s="692" t="s">
        <v>1742</v>
      </c>
      <c r="Z28" s="77" t="s">
        <v>1743</v>
      </c>
      <c r="AA28" s="77" t="s">
        <v>1501</v>
      </c>
      <c r="AB28" s="16"/>
      <c r="AC28" s="77">
        <v>23</v>
      </c>
      <c r="AD28" s="77" t="s">
        <v>1726</v>
      </c>
      <c r="AE28" s="77" t="s">
        <v>1727</v>
      </c>
      <c r="AF28" s="77" t="s">
        <v>1501</v>
      </c>
    </row>
    <row r="29" spans="1:32" ht="12">
      <c r="A29" s="16"/>
      <c r="B29" s="16"/>
      <c r="C29" s="16"/>
      <c r="D29" s="16"/>
      <c r="E29" s="16"/>
      <c r="F29" s="16"/>
      <c r="G29" s="16"/>
      <c r="H29" s="16"/>
      <c r="I29" s="16"/>
      <c r="J29" s="16"/>
      <c r="K29" s="1044"/>
      <c r="L29" s="1044"/>
      <c r="M29" s="1044"/>
      <c r="N29" s="988">
        <v>24</v>
      </c>
      <c r="O29" s="77" t="s">
        <v>2282</v>
      </c>
      <c r="P29" s="77" t="s">
        <v>2283</v>
      </c>
      <c r="Q29" s="77" t="s">
        <v>1501</v>
      </c>
      <c r="R29" s="16"/>
      <c r="S29" s="16"/>
      <c r="T29" s="16"/>
      <c r="U29" s="16"/>
      <c r="V29" s="16"/>
      <c r="W29" s="16"/>
      <c r="X29" s="77">
        <v>24</v>
      </c>
      <c r="Y29" s="692" t="s">
        <v>2282</v>
      </c>
      <c r="Z29" s="77" t="s">
        <v>2283</v>
      </c>
      <c r="AA29" s="77" t="s">
        <v>1501</v>
      </c>
      <c r="AB29" s="16"/>
      <c r="AC29" s="77">
        <v>24</v>
      </c>
      <c r="AD29" s="77" t="s">
        <v>1733</v>
      </c>
      <c r="AE29" s="77" t="s">
        <v>1734</v>
      </c>
      <c r="AF29" s="77" t="s">
        <v>1501</v>
      </c>
    </row>
    <row r="30" spans="1:32" ht="12">
      <c r="A30" s="16"/>
      <c r="B30" s="16"/>
      <c r="C30" s="16"/>
      <c r="D30" s="16"/>
      <c r="E30" s="16"/>
      <c r="F30" s="16"/>
      <c r="G30" s="16"/>
      <c r="H30" s="16"/>
      <c r="I30" s="16"/>
      <c r="J30" s="16"/>
      <c r="K30" s="1044"/>
      <c r="L30" s="1044"/>
      <c r="M30" s="1044"/>
      <c r="N30" s="988">
        <v>25</v>
      </c>
      <c r="O30" s="77" t="s">
        <v>2305</v>
      </c>
      <c r="P30" s="77" t="s">
        <v>2306</v>
      </c>
      <c r="Q30" s="77" t="s">
        <v>1501</v>
      </c>
      <c r="R30" s="16"/>
      <c r="S30" s="16"/>
      <c r="T30" s="16"/>
      <c r="U30" s="16"/>
      <c r="V30" s="16"/>
      <c r="W30" s="16"/>
      <c r="X30" s="77">
        <v>25</v>
      </c>
      <c r="Y30" s="692" t="s">
        <v>2305</v>
      </c>
      <c r="Z30" s="77" t="s">
        <v>2306</v>
      </c>
      <c r="AA30" s="77" t="s">
        <v>1501</v>
      </c>
      <c r="AB30" s="16"/>
      <c r="AC30" s="77">
        <v>25</v>
      </c>
      <c r="AD30" s="77" t="s">
        <v>1658</v>
      </c>
      <c r="AE30" s="77" t="s">
        <v>1659</v>
      </c>
      <c r="AF30" s="77" t="s">
        <v>1501</v>
      </c>
    </row>
    <row r="31" spans="1:32" ht="12">
      <c r="A31" s="16"/>
      <c r="B31" s="16"/>
      <c r="C31" s="16"/>
      <c r="D31" s="16"/>
      <c r="E31" s="16"/>
      <c r="F31" s="16"/>
      <c r="G31" s="16"/>
      <c r="H31" s="16"/>
      <c r="I31" s="16"/>
      <c r="J31" s="16"/>
      <c r="K31" s="1044"/>
      <c r="L31" s="1044"/>
      <c r="M31" s="1044"/>
      <c r="N31" s="988">
        <v>26</v>
      </c>
      <c r="O31" s="77" t="s">
        <v>2328</v>
      </c>
      <c r="P31" s="77" t="s">
        <v>2329</v>
      </c>
      <c r="Q31" s="77" t="s">
        <v>1501</v>
      </c>
      <c r="R31" s="16"/>
      <c r="S31" s="16"/>
      <c r="T31" s="16"/>
      <c r="U31" s="16"/>
      <c r="V31" s="16"/>
      <c r="W31" s="16"/>
      <c r="X31" s="77">
        <v>26</v>
      </c>
      <c r="Y31" s="692" t="s">
        <v>2328</v>
      </c>
      <c r="Z31" s="77" t="s">
        <v>2329</v>
      </c>
      <c r="AA31" s="77" t="s">
        <v>1501</v>
      </c>
      <c r="AB31" s="16"/>
      <c r="AC31" s="77">
        <v>26</v>
      </c>
      <c r="AD31" s="77" t="s">
        <v>1702</v>
      </c>
      <c r="AE31" s="77" t="s">
        <v>1703</v>
      </c>
      <c r="AF31" s="77" t="s">
        <v>1501</v>
      </c>
    </row>
    <row r="32" spans="1:32" ht="12">
      <c r="A32" s="16"/>
      <c r="B32" s="16"/>
      <c r="C32" s="16"/>
      <c r="D32" s="16"/>
      <c r="E32" s="16"/>
      <c r="F32" s="16"/>
      <c r="G32" s="16"/>
      <c r="H32" s="16"/>
      <c r="I32" s="16"/>
      <c r="J32" s="16"/>
      <c r="K32" s="1044"/>
      <c r="L32" s="1044"/>
      <c r="M32" s="1044"/>
      <c r="N32" s="988">
        <v>27</v>
      </c>
      <c r="O32" s="77" t="s">
        <v>2351</v>
      </c>
      <c r="P32" s="77" t="s">
        <v>2352</v>
      </c>
      <c r="Q32" s="77" t="s">
        <v>1501</v>
      </c>
      <c r="R32" s="16"/>
      <c r="S32" s="16"/>
      <c r="T32" s="16"/>
      <c r="U32" s="16"/>
      <c r="V32" s="16"/>
      <c r="W32" s="16"/>
      <c r="X32" s="77">
        <v>27</v>
      </c>
      <c r="Y32" s="692" t="s">
        <v>2351</v>
      </c>
      <c r="Z32" s="77" t="s">
        <v>2352</v>
      </c>
      <c r="AA32" s="77" t="s">
        <v>1501</v>
      </c>
      <c r="AB32" s="16"/>
      <c r="AC32" s="77">
        <v>27</v>
      </c>
      <c r="AD32" s="77" t="s">
        <v>1715</v>
      </c>
      <c r="AE32" s="77" t="s">
        <v>1716</v>
      </c>
      <c r="AF32" s="77" t="s">
        <v>1501</v>
      </c>
    </row>
    <row r="33" spans="1:32" ht="12">
      <c r="A33" s="16"/>
      <c r="B33" s="16"/>
      <c r="C33" s="16"/>
      <c r="D33" s="16"/>
      <c r="E33" s="16"/>
      <c r="F33" s="16"/>
      <c r="G33" s="16"/>
      <c r="H33" s="16"/>
      <c r="I33" s="16"/>
      <c r="J33" s="16"/>
      <c r="K33" s="1044"/>
      <c r="L33" s="1044"/>
      <c r="M33" s="1044"/>
      <c r="N33" s="988">
        <v>28</v>
      </c>
      <c r="O33" s="77" t="s">
        <v>2374</v>
      </c>
      <c r="P33" s="77" t="s">
        <v>2375</v>
      </c>
      <c r="Q33" s="77" t="s">
        <v>1501</v>
      </c>
      <c r="R33" s="16"/>
      <c r="S33" s="16"/>
      <c r="T33" s="16"/>
      <c r="U33" s="16"/>
      <c r="V33" s="16"/>
      <c r="W33" s="16"/>
      <c r="X33" s="77">
        <v>28</v>
      </c>
      <c r="Y33" s="692" t="s">
        <v>2374</v>
      </c>
      <c r="Z33" s="77" t="s">
        <v>2375</v>
      </c>
      <c r="AA33" s="77" t="s">
        <v>1501</v>
      </c>
      <c r="AB33" s="16"/>
      <c r="AC33" s="77">
        <v>28</v>
      </c>
      <c r="AD33" s="77" t="s">
        <v>1723</v>
      </c>
      <c r="AE33" s="77" t="s">
        <v>1689</v>
      </c>
      <c r="AF33" s="77" t="s">
        <v>1501</v>
      </c>
    </row>
    <row r="34" spans="1:32" ht="12">
      <c r="A34" s="16"/>
      <c r="B34" s="16"/>
      <c r="C34" s="16"/>
      <c r="D34" s="16"/>
      <c r="E34" s="16"/>
      <c r="F34" s="16"/>
      <c r="G34" s="16"/>
      <c r="H34" s="16"/>
      <c r="I34" s="16"/>
      <c r="J34" s="16"/>
      <c r="K34" s="1044"/>
      <c r="L34" s="1044"/>
      <c r="M34" s="1044"/>
      <c r="N34" s="988">
        <v>29</v>
      </c>
      <c r="O34" s="77" t="s">
        <v>1745</v>
      </c>
      <c r="P34" s="77" t="s">
        <v>1746</v>
      </c>
      <c r="Q34" s="77" t="s">
        <v>1501</v>
      </c>
      <c r="R34" s="16"/>
      <c r="S34" s="16"/>
      <c r="T34" s="16"/>
      <c r="U34" s="16"/>
      <c r="V34" s="16"/>
      <c r="W34" s="16"/>
      <c r="X34" s="77">
        <v>29</v>
      </c>
      <c r="Y34" s="692" t="s">
        <v>1745</v>
      </c>
      <c r="Z34" s="77" t="s">
        <v>1746</v>
      </c>
      <c r="AA34" s="77" t="s">
        <v>1501</v>
      </c>
      <c r="AB34" s="16"/>
      <c r="AC34" s="77">
        <v>29</v>
      </c>
      <c r="AD34" s="77" t="s">
        <v>1662</v>
      </c>
      <c r="AE34" s="77" t="s">
        <v>1663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2305</v>
      </c>
      <c r="AE35" s="77" t="s">
        <v>2306</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2415</v>
      </c>
      <c r="AE36" s="77" t="s">
        <v>2416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1636</v>
      </c>
      <c r="AE37" s="77" t="s">
        <v>1637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2419</v>
      </c>
      <c r="AE38" s="77" t="s">
        <v>2420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1645</v>
      </c>
      <c r="AE39" s="77" t="s">
        <v>1646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1730</v>
      </c>
      <c r="AE40" s="77" t="s">
        <v>1653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1737</v>
      </c>
      <c r="AE41" s="77" t="s">
        <v>1738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東吾妻町</v>
      </c>
      <c r="K4" s="70" t="str">
        <f>HLOOKUP(K3,比較地域マスタ!$E$5:$L$6,2,0)</f>
        <v>10429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東吾妻町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35.220480537870003</v>
      </c>
      <c r="BB5" s="29"/>
      <c r="BC5" s="17"/>
      <c r="BD5" s="1005">
        <f>SUM(BC6:BC8)</f>
        <v>35.899681931776257</v>
      </c>
      <c r="BE5" s="29"/>
      <c r="BF5" s="17"/>
      <c r="BG5" s="1005">
        <f>AK35</f>
        <v>24.168289099106527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17.819636770271629</v>
      </c>
      <c r="BA6" s="17"/>
      <c r="BB6" s="29"/>
      <c r="BC6" s="1005">
        <f>O32</f>
        <v>23.455804312531789</v>
      </c>
      <c r="BD6" s="17"/>
      <c r="BE6" s="29"/>
      <c r="BF6" s="1005">
        <f>AK36</f>
        <v>18.135837182671718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1.914508202666465</v>
      </c>
      <c r="BA7" s="17"/>
      <c r="BB7" s="29"/>
      <c r="BC7" s="1005">
        <f>O33</f>
        <v>1.345693216743763</v>
      </c>
      <c r="BD7" s="17"/>
      <c r="BE7" s="29"/>
      <c r="BF7" s="1005">
        <f t="shared" ref="BF7:BF8" si="0">AK37</f>
        <v>1.06049060327622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15.48633556493191</v>
      </c>
      <c r="BA8" s="17"/>
      <c r="BB8" s="29"/>
      <c r="BC8" s="1005">
        <f>O34</f>
        <v>11.09818440250071</v>
      </c>
      <c r="BD8" s="17"/>
      <c r="BE8" s="29"/>
      <c r="BF8" s="1005">
        <f t="shared" si="0"/>
        <v>4.9719613131585865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121.58313376837938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16.27700051082088</v>
      </c>
      <c r="BA9" s="1005">
        <f>AZ9</f>
        <v>16.27700051082088</v>
      </c>
      <c r="BB9" s="29"/>
      <c r="BC9" s="1005">
        <f>O35</f>
        <v>22.27496908513594</v>
      </c>
      <c r="BD9" s="1005">
        <f>BC9</f>
        <v>22.27496908513594</v>
      </c>
      <c r="BE9" s="29"/>
      <c r="BF9" s="1005">
        <f>AK39</f>
        <v>13.858713634530726</v>
      </c>
      <c r="BG9" s="1005">
        <f>AK39</f>
        <v>13.858713634530726</v>
      </c>
      <c r="BH9" s="29"/>
    </row>
    <row r="10" spans="1:62" ht="17.100000000000001" customHeight="1" thickBot="1">
      <c r="B10" s="323"/>
      <c r="C10" s="324"/>
      <c r="D10" s="326"/>
      <c r="E10" s="326"/>
      <c r="F10" s="326"/>
      <c r="G10" s="325"/>
      <c r="H10" s="325"/>
      <c r="I10" s="326"/>
      <c r="J10" s="327"/>
      <c r="K10" s="334"/>
      <c r="L10" s="246" t="s">
        <v>114</v>
      </c>
      <c r="M10" s="246"/>
      <c r="N10" s="563"/>
      <c r="O10" s="906">
        <f>SUM(O11:O13)</f>
        <v>35.220480537870003</v>
      </c>
      <c r="P10" s="453">
        <f t="shared" ref="P10:P22" si="1">O10/$O$9</f>
        <v>0.28968228936232548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19.678678811750139</v>
      </c>
      <c r="BA10" s="1005">
        <f>AZ10</f>
        <v>19.678678811750139</v>
      </c>
      <c r="BB10" s="29"/>
      <c r="BC10" s="1005">
        <f>O36</f>
        <v>19.422630778681292</v>
      </c>
      <c r="BD10" s="1005">
        <f>BC10</f>
        <v>19.422630778681292</v>
      </c>
      <c r="BE10" s="29"/>
      <c r="BF10" s="1005">
        <f>AK40</f>
        <v>16.873059876464684</v>
      </c>
      <c r="BG10" s="1005">
        <f>AK40</f>
        <v>16.873059876464684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17.819636770271629</v>
      </c>
      <c r="P11" s="454">
        <f t="shared" si="1"/>
        <v>0.14656339426337484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48.437174094327105</v>
      </c>
      <c r="BB11" s="29"/>
      <c r="BC11" s="1005"/>
      <c r="BD11" s="1005">
        <f>SUM(BC12:BC14)</f>
        <v>43.445291360129652</v>
      </c>
      <c r="BE11" s="29"/>
      <c r="BF11" s="17"/>
      <c r="BG11" s="1005">
        <f>AK41</f>
        <v>34.543967254571996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1.914508202666465</v>
      </c>
      <c r="P12" s="454">
        <f t="shared" si="1"/>
        <v>1.5746494956394838E-2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47.411240179125642</v>
      </c>
      <c r="BA12" s="17"/>
      <c r="BB12" s="29"/>
      <c r="BC12" s="1005">
        <f>O38</f>
        <v>42.239405920712613</v>
      </c>
      <c r="BD12" s="17"/>
      <c r="BE12" s="29"/>
      <c r="BF12" s="1005">
        <f>AK42</f>
        <v>33.798616178589803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15.48633556493191</v>
      </c>
      <c r="P13" s="454">
        <f t="shared" si="1"/>
        <v>0.12737240014255582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1.0259339152014599</v>
      </c>
      <c r="BA13" s="17"/>
      <c r="BB13" s="29"/>
      <c r="BC13" s="1005">
        <f>O41</f>
        <v>1.20588543941704</v>
      </c>
      <c r="BD13" s="17"/>
      <c r="BE13" s="29"/>
      <c r="BF13" s="1005">
        <f>AK45</f>
        <v>0.74535107598219386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16.27700051082088</v>
      </c>
      <c r="P14" s="453">
        <f t="shared" si="1"/>
        <v>0.13387548096785531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19.678678811750139</v>
      </c>
      <c r="P15" s="453">
        <f t="shared" si="1"/>
        <v>0.1618536897497542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1.9697998136112469</v>
      </c>
      <c r="BA15" s="1005">
        <f>AZ15</f>
        <v>1.9697998136112469</v>
      </c>
      <c r="BB15" s="29"/>
      <c r="BC15" s="1005">
        <f>O43</f>
        <v>1.2714351345796231</v>
      </c>
      <c r="BD15" s="1005">
        <f>BC15</f>
        <v>1.2714351345796231</v>
      </c>
      <c r="BE15" s="29"/>
      <c r="BF15" s="1005">
        <f>AK47</f>
        <v>1.1836556889159091</v>
      </c>
      <c r="BG15" s="1005">
        <f>AK47</f>
        <v>1.1836556889159091</v>
      </c>
      <c r="BH15" s="29"/>
    </row>
    <row r="16" spans="1:62" ht="17.100000000000001" customHeight="1" thickBot="1">
      <c r="B16" s="323"/>
      <c r="C16" s="324"/>
      <c r="D16" s="326"/>
      <c r="E16" s="326"/>
      <c r="F16" s="326"/>
      <c r="G16" s="325"/>
      <c r="H16" s="325"/>
      <c r="I16" s="326"/>
      <c r="J16" s="327"/>
      <c r="K16" s="335"/>
      <c r="L16" s="246" t="s">
        <v>128</v>
      </c>
      <c r="M16" s="344"/>
      <c r="N16" s="345"/>
      <c r="O16" s="906">
        <f>SUM(O18:O21)</f>
        <v>48.437174094327105</v>
      </c>
      <c r="P16" s="453">
        <f t="shared" si="1"/>
        <v>0.39838728113886102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47.411240179125642</v>
      </c>
      <c r="P17" s="454">
        <f t="shared" si="1"/>
        <v>0.38994915420954607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21.478422468193159</v>
      </c>
      <c r="P18" s="454">
        <f t="shared" si="1"/>
        <v>0.17665626639555443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25.932817710932479</v>
      </c>
      <c r="P19" s="454">
        <f t="shared" si="1"/>
        <v>0.21329288781399161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1.0259339152014599</v>
      </c>
      <c r="P20" s="454">
        <f t="shared" si="1"/>
        <v>8.4381269293149173E-3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1.9697998136112469</v>
      </c>
      <c r="P22" s="612">
        <f t="shared" si="1"/>
        <v>1.6201258781203917E-2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26.826253711322863</v>
      </c>
      <c r="AZ22" s="1005">
        <f t="shared" si="3"/>
        <v>27.524845838948892</v>
      </c>
      <c r="BA22" s="1005">
        <f t="shared" si="3"/>
        <v>35.676616027888116</v>
      </c>
      <c r="BB22" s="1005">
        <f t="shared" si="3"/>
        <v>35.603101840452666</v>
      </c>
      <c r="BC22" s="1005">
        <f t="shared" si="3"/>
        <v>35.899681931776257</v>
      </c>
      <c r="BD22" s="1005">
        <f t="shared" si="3"/>
        <v>28.523155609591708</v>
      </c>
      <c r="BE22" s="1005">
        <f t="shared" si="3"/>
        <v>27.670429345175371</v>
      </c>
      <c r="BF22" s="1005">
        <f t="shared" si="3"/>
        <v>27.818771013085382</v>
      </c>
      <c r="BG22" s="1005">
        <f t="shared" si="3"/>
        <v>27.517819892470712</v>
      </c>
      <c r="BH22" s="1005">
        <f t="shared" si="3"/>
        <v>26.357878356884989</v>
      </c>
      <c r="BI22" s="1005">
        <f t="shared" si="3"/>
        <v>25.234907446039927</v>
      </c>
      <c r="BJ22" s="1005">
        <f t="shared" si="3"/>
        <v>28.727919210890384</v>
      </c>
      <c r="BK22" s="1005">
        <f t="shared" si="3"/>
        <v>29.07720056124089</v>
      </c>
      <c r="BL22" s="1005">
        <f t="shared" si="3"/>
        <v>24.168289099106527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18.814220824741501</v>
      </c>
      <c r="AZ23" s="1005">
        <f t="shared" ref="AZ23:BL23" si="4">Y39</f>
        <v>19.476915989062672</v>
      </c>
      <c r="BA23" s="1005">
        <f t="shared" si="4"/>
        <v>22.987936479454291</v>
      </c>
      <c r="BB23" s="1005">
        <f t="shared" si="4"/>
        <v>23.43276114659681</v>
      </c>
      <c r="BC23" s="1005">
        <f t="shared" si="4"/>
        <v>22.27496908513594</v>
      </c>
      <c r="BD23" s="1005">
        <f t="shared" si="4"/>
        <v>20.735327394758869</v>
      </c>
      <c r="BE23" s="1005">
        <f t="shared" si="4"/>
        <v>20.61450046163883</v>
      </c>
      <c r="BF23" s="1005">
        <f t="shared" si="4"/>
        <v>17.264287042465359</v>
      </c>
      <c r="BG23" s="1005">
        <f t="shared" si="4"/>
        <v>16.301681498255334</v>
      </c>
      <c r="BH23" s="1005">
        <f t="shared" si="4"/>
        <v>16.07546475882457</v>
      </c>
      <c r="BI23" s="1005">
        <f t="shared" si="4"/>
        <v>15.195943474944306</v>
      </c>
      <c r="BJ23" s="1005">
        <f t="shared" si="4"/>
        <v>12.948573763430449</v>
      </c>
      <c r="BK23" s="1005">
        <f t="shared" si="4"/>
        <v>14.414403279464905</v>
      </c>
      <c r="BL23" s="1005">
        <f t="shared" si="4"/>
        <v>13.858713634530726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17.578032451096309</v>
      </c>
      <c r="AZ24" s="1005">
        <f t="shared" ref="AZ24:BL24" si="5">Y40</f>
        <v>18.683234324991069</v>
      </c>
      <c r="BA24" s="1005">
        <f t="shared" si="5"/>
        <v>19.68455601965465</v>
      </c>
      <c r="BB24" s="1005">
        <f t="shared" si="5"/>
        <v>23.516124879485549</v>
      </c>
      <c r="BC24" s="1005">
        <f t="shared" si="5"/>
        <v>19.422630778681292</v>
      </c>
      <c r="BD24" s="1005">
        <f t="shared" si="5"/>
        <v>19.976803711854629</v>
      </c>
      <c r="BE24" s="1005">
        <f t="shared" si="5"/>
        <v>18.33579882971544</v>
      </c>
      <c r="BF24" s="1005">
        <f t="shared" si="5"/>
        <v>18.04936809077202</v>
      </c>
      <c r="BG24" s="1005">
        <f t="shared" si="5"/>
        <v>17.281780101725623</v>
      </c>
      <c r="BH24" s="1005">
        <f t="shared" si="5"/>
        <v>17.83308204060647</v>
      </c>
      <c r="BI24" s="1005">
        <f t="shared" si="5"/>
        <v>15.638730693546213</v>
      </c>
      <c r="BJ24" s="1005">
        <f t="shared" si="5"/>
        <v>14.599865478858742</v>
      </c>
      <c r="BK24" s="1005">
        <f t="shared" si="5"/>
        <v>15.838605396173346</v>
      </c>
      <c r="BL24" s="1005">
        <f t="shared" si="5"/>
        <v>16.873059876464684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45.509179592105255</v>
      </c>
      <c r="AZ25" s="1005">
        <f t="shared" ref="AZ25:BL25" si="6">Y41</f>
        <v>45.523208505118035</v>
      </c>
      <c r="BA25" s="1005">
        <f t="shared" si="6"/>
        <v>44.624255950405384</v>
      </c>
      <c r="BB25" s="1005">
        <f t="shared" si="6"/>
        <v>44.364184979543865</v>
      </c>
      <c r="BC25" s="1005">
        <f t="shared" si="6"/>
        <v>43.445291360129652</v>
      </c>
      <c r="BD25" s="1005">
        <f t="shared" si="6"/>
        <v>42.464613709788395</v>
      </c>
      <c r="BE25" s="1005">
        <f t="shared" si="6"/>
        <v>42.216147616972513</v>
      </c>
      <c r="BF25" s="1005">
        <f t="shared" si="6"/>
        <v>41.044261672019225</v>
      </c>
      <c r="BG25" s="1005">
        <f t="shared" si="6"/>
        <v>40.305102339895363</v>
      </c>
      <c r="BH25" s="1005">
        <f t="shared" si="6"/>
        <v>39.343856315263764</v>
      </c>
      <c r="BI25" s="1005">
        <f t="shared" si="6"/>
        <v>38.249518018906251</v>
      </c>
      <c r="BJ25" s="1005">
        <f t="shared" si="6"/>
        <v>34.684334523039247</v>
      </c>
      <c r="BK25" s="1005">
        <f t="shared" si="6"/>
        <v>34.316939350529488</v>
      </c>
      <c r="BL25" s="1005">
        <f t="shared" si="6"/>
        <v>34.543967254571996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1.573824029453883</v>
      </c>
      <c r="AZ26" s="1005">
        <f t="shared" si="7"/>
        <v>1.0080391943787139</v>
      </c>
      <c r="BA26" s="1005">
        <f t="shared" si="7"/>
        <v>0.96995158463032716</v>
      </c>
      <c r="BB26" s="1005">
        <f t="shared" si="7"/>
        <v>1.452580151667147</v>
      </c>
      <c r="BC26" s="1005">
        <f t="shared" si="7"/>
        <v>1.2714351345796231</v>
      </c>
      <c r="BD26" s="1005">
        <f t="shared" si="7"/>
        <v>1.1528947835569989</v>
      </c>
      <c r="BE26" s="1005">
        <f t="shared" si="7"/>
        <v>1.11012355876837</v>
      </c>
      <c r="BF26" s="1005">
        <f t="shared" si="7"/>
        <v>0.76427903980773626</v>
      </c>
      <c r="BG26" s="1005">
        <f t="shared" si="7"/>
        <v>1.1854035813357366</v>
      </c>
      <c r="BH26" s="1005">
        <f t="shared" si="7"/>
        <v>1.545902629179446</v>
      </c>
      <c r="BI26" s="1005">
        <f t="shared" si="7"/>
        <v>0.91416632117175345</v>
      </c>
      <c r="BJ26" s="1005">
        <f t="shared" si="7"/>
        <v>1.038625080757112</v>
      </c>
      <c r="BK26" s="1005">
        <f t="shared" si="7"/>
        <v>1.322040274850548</v>
      </c>
      <c r="BL26" s="1005">
        <f t="shared" si="7"/>
        <v>1.1836556889159091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110.30151060871981</v>
      </c>
      <c r="AZ27" s="1005">
        <f t="shared" si="8"/>
        <v>112.21624385249937</v>
      </c>
      <c r="BA27" s="1005">
        <f t="shared" si="8"/>
        <v>123.94331606203276</v>
      </c>
      <c r="BB27" s="1005">
        <f t="shared" si="8"/>
        <v>128.36875299774604</v>
      </c>
      <c r="BC27" s="1005">
        <f t="shared" si="8"/>
        <v>122.31400829030277</v>
      </c>
      <c r="BD27" s="1005">
        <f t="shared" si="8"/>
        <v>112.85279520955061</v>
      </c>
      <c r="BE27" s="1005">
        <f t="shared" si="8"/>
        <v>109.94699981227053</v>
      </c>
      <c r="BF27" s="1005">
        <f t="shared" si="8"/>
        <v>104.94096685814971</v>
      </c>
      <c r="BG27" s="1005">
        <f t="shared" si="8"/>
        <v>102.59178741368277</v>
      </c>
      <c r="BH27" s="1005">
        <f t="shared" si="8"/>
        <v>101.15618410075925</v>
      </c>
      <c r="BI27" s="1005">
        <f t="shared" si="8"/>
        <v>95.233265954608456</v>
      </c>
      <c r="BJ27" s="1005">
        <f t="shared" si="8"/>
        <v>91.999318056975952</v>
      </c>
      <c r="BK27" s="1005">
        <f t="shared" si="8"/>
        <v>94.969188862259173</v>
      </c>
      <c r="BL27" s="1005">
        <f t="shared" si="8"/>
        <v>90.627685553589842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122.31400829030277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35.899681931776257</v>
      </c>
      <c r="P31" s="453">
        <f t="shared" ref="P31:P43" si="9">O31/$O$30</f>
        <v>0.29350425542895431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23.455804312531789</v>
      </c>
      <c r="P32" s="454">
        <f t="shared" si="9"/>
        <v>0.19176711351704923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1.345693216743763</v>
      </c>
      <c r="P33" s="454">
        <f t="shared" si="9"/>
        <v>1.1001955013606169E-2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11.09818440250071</v>
      </c>
      <c r="P34" s="454">
        <f t="shared" si="9"/>
        <v>9.0735186898298958E-2</v>
      </c>
      <c r="Q34" s="328"/>
      <c r="R34" s="13"/>
      <c r="S34" s="323"/>
      <c r="T34" s="563" t="s">
        <v>112</v>
      </c>
      <c r="U34" s="332"/>
      <c r="V34" s="332"/>
      <c r="W34" s="332"/>
      <c r="X34" s="893">
        <f>X35+X39+X40+X41+X47</f>
        <v>110.30151060871981</v>
      </c>
      <c r="Y34" s="894">
        <f t="shared" ref="Y34:AK34" si="10">Y35+Y39+Y40+Y41+Y47</f>
        <v>112.21624385249937</v>
      </c>
      <c r="Z34" s="894">
        <f t="shared" si="10"/>
        <v>123.94331606203276</v>
      </c>
      <c r="AA34" s="894">
        <f t="shared" si="10"/>
        <v>128.36875299774604</v>
      </c>
      <c r="AB34" s="894">
        <f t="shared" si="10"/>
        <v>122.31400829030277</v>
      </c>
      <c r="AC34" s="894">
        <f t="shared" si="10"/>
        <v>112.85279520955061</v>
      </c>
      <c r="AD34" s="894">
        <f t="shared" si="10"/>
        <v>109.94699981227053</v>
      </c>
      <c r="AE34" s="894">
        <f t="shared" si="10"/>
        <v>104.94096685814971</v>
      </c>
      <c r="AF34" s="894">
        <f t="shared" si="10"/>
        <v>102.59178741368277</v>
      </c>
      <c r="AG34" s="894">
        <f t="shared" si="10"/>
        <v>101.15618410075925</v>
      </c>
      <c r="AH34" s="894">
        <f t="shared" si="10"/>
        <v>95.233265954608456</v>
      </c>
      <c r="AI34" s="894">
        <f t="shared" si="10"/>
        <v>91.999318056975952</v>
      </c>
      <c r="AJ34" s="894">
        <f t="shared" si="10"/>
        <v>94.969188862259173</v>
      </c>
      <c r="AK34" s="895">
        <f t="shared" si="10"/>
        <v>90.627685553589842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22.27496908513594</v>
      </c>
      <c r="P35" s="453">
        <f t="shared" si="9"/>
        <v>0.18211298441195742</v>
      </c>
      <c r="Q35" s="328"/>
      <c r="R35" s="13"/>
      <c r="S35" s="323"/>
      <c r="T35" s="334"/>
      <c r="U35" s="246" t="s">
        <v>114</v>
      </c>
      <c r="V35" s="344"/>
      <c r="W35" s="344"/>
      <c r="X35" s="896">
        <f>SUM(X36:X38)</f>
        <v>26.826253711322863</v>
      </c>
      <c r="Y35" s="897">
        <f t="shared" ref="Y35:AK35" si="11">SUM(Y36:Y38)</f>
        <v>27.524845838948892</v>
      </c>
      <c r="Z35" s="897">
        <f t="shared" si="11"/>
        <v>35.676616027888116</v>
      </c>
      <c r="AA35" s="897">
        <f t="shared" si="11"/>
        <v>35.603101840452666</v>
      </c>
      <c r="AB35" s="897">
        <f t="shared" si="11"/>
        <v>35.899681931776257</v>
      </c>
      <c r="AC35" s="897">
        <f t="shared" si="11"/>
        <v>28.523155609591708</v>
      </c>
      <c r="AD35" s="897">
        <f t="shared" si="11"/>
        <v>27.670429345175371</v>
      </c>
      <c r="AE35" s="897">
        <f t="shared" si="11"/>
        <v>27.818771013085382</v>
      </c>
      <c r="AF35" s="897">
        <f t="shared" si="11"/>
        <v>27.517819892470712</v>
      </c>
      <c r="AG35" s="897">
        <f t="shared" si="11"/>
        <v>26.357878356884989</v>
      </c>
      <c r="AH35" s="897">
        <f t="shared" si="11"/>
        <v>25.234907446039927</v>
      </c>
      <c r="AI35" s="897">
        <f t="shared" si="11"/>
        <v>28.727919210890384</v>
      </c>
      <c r="AJ35" s="897">
        <f t="shared" si="11"/>
        <v>29.07720056124089</v>
      </c>
      <c r="AK35" s="898">
        <f t="shared" si="11"/>
        <v>24.168289099106527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19.422630778681292</v>
      </c>
      <c r="P36" s="453">
        <f t="shared" si="9"/>
        <v>0.15879318362769365</v>
      </c>
      <c r="Q36" s="328"/>
      <c r="R36" s="13"/>
      <c r="S36" s="356" t="s">
        <v>184</v>
      </c>
      <c r="T36" s="335"/>
      <c r="U36" s="346"/>
      <c r="V36" s="336" t="s">
        <v>184</v>
      </c>
      <c r="W36" s="357"/>
      <c r="X36" s="899">
        <f>VLOOKUP(年度マスタ!$K$4&amp;"_"&amp;X$33,データシート1!$A:$BT,MATCH("aa_"&amp;$S36,データシート1!$A$1:$BT$1,0),0)</f>
        <v>17.983642422706129</v>
      </c>
      <c r="Y36" s="900">
        <f>VLOOKUP(年度マスタ!$K$4&amp;"_"&amp;Y$33,データシート1!$A:$BT,MATCH("aa_"&amp;$S36,データシート1!$A$1:$BT$1,0),0)</f>
        <v>18.902608175926659</v>
      </c>
      <c r="Z36" s="900">
        <f>VLOOKUP(年度マスタ!$K$4&amp;"_"&amp;Z$33,データシート1!$A:$BT,MATCH("aa_"&amp;$S36,データシート1!$A$1:$BT$1,0),0)</f>
        <v>22.43591837835827</v>
      </c>
      <c r="AA36" s="900">
        <f>VLOOKUP(年度マスタ!$K$4&amp;"_"&amp;AA$33,データシート1!$A:$BT,MATCH("aa_"&amp;$S36,データシート1!$A$1:$BT$1,0),0)</f>
        <v>22.557876284509071</v>
      </c>
      <c r="AB36" s="900">
        <f>VLOOKUP(年度マスタ!$K$4&amp;"_"&amp;AB$33,データシート1!$A:$BT,MATCH("aa_"&amp;$S36,データシート1!$A$1:$BT$1,0),0)</f>
        <v>23.455804312531789</v>
      </c>
      <c r="AC36" s="900">
        <f>VLOOKUP(年度マスタ!$K$4&amp;"_"&amp;AC$33,データシート1!$A:$BT,MATCH("aa_"&amp;$S36,データシート1!$A$1:$BT$1,0),0)</f>
        <v>21.358411808422691</v>
      </c>
      <c r="AD36" s="900">
        <f>VLOOKUP(年度マスタ!$K$4&amp;"_"&amp;AD$33,データシート1!$A:$BT,MATCH("aa_"&amp;$S36,データシート1!$A$1:$BT$1,0),0)</f>
        <v>20.0442414887879</v>
      </c>
      <c r="AE36" s="900">
        <f>VLOOKUP(年度マスタ!$K$4&amp;"_"&amp;AE$33,データシート1!$A:$BT,MATCH("aa_"&amp;$S36,データシート1!$A$1:$BT$1,0),0)</f>
        <v>19.670152726561632</v>
      </c>
      <c r="AF36" s="900">
        <f>VLOOKUP(年度マスタ!$K$4&amp;"_"&amp;AF$33,データシート1!$A:$BT,MATCH("aa_"&amp;$S36,データシート1!$A$1:$BT$1,0),0)</f>
        <v>20.191451487816373</v>
      </c>
      <c r="AG36" s="900">
        <f>VLOOKUP(年度マスタ!$K$4&amp;"_"&amp;AG$33,データシート1!$A:$BT,MATCH("aa_"&amp;$S36,データシート1!$A$1:$BT$1,0),0)</f>
        <v>19.713008982655577</v>
      </c>
      <c r="AH36" s="900">
        <f>VLOOKUP(年度マスタ!$K$4&amp;"_"&amp;AH$33,データシート1!$A:$BT,MATCH("aa_"&amp;$S36,データシート1!$A$1:$BT$1,0),0)</f>
        <v>18.632004720031389</v>
      </c>
      <c r="AI36" s="900">
        <f>VLOOKUP(年度マスタ!$K$4&amp;"_"&amp;AI$33,データシート1!$A:$BT,MATCH("aa_"&amp;$S36,データシート1!$A$1:$BT$1,0),0)</f>
        <v>22.382949637037679</v>
      </c>
      <c r="AJ36" s="900">
        <f>VLOOKUP(年度マスタ!$K$4&amp;"_"&amp;AJ$33,データシート1!$A:$BT,MATCH("aa_"&amp;$S36,データシート1!$A$1:$BT$1,0),0)</f>
        <v>22.733697800448635</v>
      </c>
      <c r="AK36" s="901">
        <f>VLOOKUP(年度マスタ!$K$4&amp;"_"&amp;AK$33,データシート1!$A:$BT,MATCH("aa_"&amp;$S36,データシート1!$A$1:$BT$1,0),0)</f>
        <v>18.135837182671718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43.445291360129652</v>
      </c>
      <c r="P37" s="453">
        <f t="shared" si="9"/>
        <v>0.35519473171883664</v>
      </c>
      <c r="Q37" s="328"/>
      <c r="R37" s="13"/>
      <c r="S37" s="356" t="s">
        <v>187</v>
      </c>
      <c r="T37" s="335"/>
      <c r="U37" s="346"/>
      <c r="V37" s="336" t="s">
        <v>194</v>
      </c>
      <c r="W37" s="357"/>
      <c r="X37" s="899">
        <f>VLOOKUP(年度マスタ!$K$4&amp;"_"&amp;X$33,データシート1!$A:$BT,MATCH("aa_"&amp;$S37,データシート1!$A$1:$BT$1,0),0)</f>
        <v>1.17831109370203</v>
      </c>
      <c r="Y37" s="900">
        <f>VLOOKUP(年度マスタ!$K$4&amp;"_"&amp;Y$33,データシート1!$A:$BT,MATCH("aa_"&amp;$S37,データシート1!$A$1:$BT$1,0),0)</f>
        <v>1.2564956920885859</v>
      </c>
      <c r="Z37" s="900">
        <f>VLOOKUP(年度マスタ!$K$4&amp;"_"&amp;Z$33,データシート1!$A:$BT,MATCH("aa_"&amp;$S37,データシート1!$A$1:$BT$1,0),0)</f>
        <v>1.6422533354921469</v>
      </c>
      <c r="AA37" s="900">
        <f>VLOOKUP(年度マスタ!$K$4&amp;"_"&amp;AA$33,データシート1!$A:$BT,MATCH("aa_"&amp;$S37,データシート1!$A$1:$BT$1,0),0)</f>
        <v>1.5625536924026451</v>
      </c>
      <c r="AB37" s="900">
        <f>VLOOKUP(年度マスタ!$K$4&amp;"_"&amp;AB$33,データシート1!$A:$BT,MATCH("aa_"&amp;$S37,データシート1!$A$1:$BT$1,0),0)</f>
        <v>1.345693216743763</v>
      </c>
      <c r="AC37" s="900">
        <f>VLOOKUP(年度マスタ!$K$4&amp;"_"&amp;AC$33,データシート1!$A:$BT,MATCH("aa_"&amp;$S37,データシート1!$A$1:$BT$1,0),0)</f>
        <v>1.08989757659849</v>
      </c>
      <c r="AD37" s="900">
        <f>VLOOKUP(年度マスタ!$K$4&amp;"_"&amp;AD$33,データシート1!$A:$BT,MATCH("aa_"&amp;$S37,データシート1!$A$1:$BT$1,0),0)</f>
        <v>1.094276314953357</v>
      </c>
      <c r="AE37" s="900">
        <f>VLOOKUP(年度マスタ!$K$4&amp;"_"&amp;AE$33,データシート1!$A:$BT,MATCH("aa_"&amp;$S37,データシート1!$A$1:$BT$1,0),0)</f>
        <v>1.092760717439335</v>
      </c>
      <c r="AF37" s="900">
        <f>VLOOKUP(年度マスタ!$K$4&amp;"_"&amp;AF$33,データシート1!$A:$BT,MATCH("aa_"&amp;$S37,データシート1!$A$1:$BT$1,0),0)</f>
        <v>1.1015493349717886</v>
      </c>
      <c r="AG37" s="900">
        <f>VLOOKUP(年度マスタ!$K$4&amp;"_"&amp;AG$33,データシート1!$A:$BT,MATCH("aa_"&amp;$S37,データシート1!$A$1:$BT$1,0),0)</f>
        <v>1.0352862500765099</v>
      </c>
      <c r="AH37" s="900">
        <f>VLOOKUP(年度マスタ!$K$4&amp;"_"&amp;AH$33,データシート1!$A:$BT,MATCH("aa_"&amp;$S37,データシート1!$A$1:$BT$1,0),0)</f>
        <v>0.94844767808949648</v>
      </c>
      <c r="AI37" s="900">
        <f>VLOOKUP(年度マスタ!$K$4&amp;"_"&amp;AI$33,データシート1!$A:$BT,MATCH("aa_"&amp;$S37,データシート1!$A$1:$BT$1,0),0)</f>
        <v>1.0926913465339589</v>
      </c>
      <c r="AJ37" s="900">
        <f>VLOOKUP(年度マスタ!$K$4&amp;"_"&amp;AJ$33,データシート1!$A:$BT,MATCH("aa_"&amp;$S37,データシート1!$A$1:$BT$1,0),0)</f>
        <v>1.1993544657904815</v>
      </c>
      <c r="AK37" s="901">
        <f>VLOOKUP(年度マスタ!$K$4&amp;"_"&amp;AK$33,データシート1!$A:$BT,MATCH("aa_"&amp;$S37,データシート1!$A$1:$BT$1,0),0)</f>
        <v>1.06049060327622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42.239405920712613</v>
      </c>
      <c r="P38" s="454">
        <f t="shared" si="9"/>
        <v>0.34533580013550597</v>
      </c>
      <c r="Q38" s="328"/>
      <c r="R38" s="13"/>
      <c r="S38" s="356" t="s">
        <v>188</v>
      </c>
      <c r="T38" s="335"/>
      <c r="U38" s="348"/>
      <c r="V38" s="358" t="s">
        <v>197</v>
      </c>
      <c r="W38" s="358"/>
      <c r="X38" s="899">
        <f>VLOOKUP(年度マスタ!$K$4&amp;"_"&amp;X$33,データシート1!$A:$BT,MATCH("aa_"&amp;$S38,データシート1!$A$1:$BT$1,0),0)</f>
        <v>7.6643001949147003</v>
      </c>
      <c r="Y38" s="900">
        <f>VLOOKUP(年度マスタ!$K$4&amp;"_"&amp;Y$33,データシート1!$A:$BT,MATCH("aa_"&amp;$S38,データシート1!$A$1:$BT$1,0),0)</f>
        <v>7.365741970933648</v>
      </c>
      <c r="Z38" s="900">
        <f>VLOOKUP(年度マスタ!$K$4&amp;"_"&amp;Z$33,データシート1!$A:$BT,MATCH("aa_"&amp;$S38,データシート1!$A$1:$BT$1,0),0)</f>
        <v>11.5984443140377</v>
      </c>
      <c r="AA38" s="900">
        <f>VLOOKUP(年度マスタ!$K$4&amp;"_"&amp;AA$33,データシート1!$A:$BT,MATCH("aa_"&amp;$S38,データシート1!$A$1:$BT$1,0),0)</f>
        <v>11.482671863540951</v>
      </c>
      <c r="AB38" s="900">
        <f>VLOOKUP(年度マスタ!$K$4&amp;"_"&amp;AB$33,データシート1!$A:$BT,MATCH("aa_"&amp;$S38,データシート1!$A$1:$BT$1,0),0)</f>
        <v>11.09818440250071</v>
      </c>
      <c r="AC38" s="900">
        <f>VLOOKUP(年度マスタ!$K$4&amp;"_"&amp;AC$33,データシート1!$A:$BT,MATCH("aa_"&amp;$S38,データシート1!$A$1:$BT$1,0),0)</f>
        <v>6.0748462245705293</v>
      </c>
      <c r="AD38" s="900">
        <f>VLOOKUP(年度マスタ!$K$4&amp;"_"&amp;AD$33,データシート1!$A:$BT,MATCH("aa_"&amp;$S38,データシート1!$A$1:$BT$1,0),0)</f>
        <v>6.5319115414341127</v>
      </c>
      <c r="AE38" s="900">
        <f>VLOOKUP(年度マスタ!$K$4&amp;"_"&amp;AE$33,データシート1!$A:$BT,MATCH("aa_"&amp;$S38,データシート1!$A$1:$BT$1,0),0)</f>
        <v>7.0558575690844112</v>
      </c>
      <c r="AF38" s="900">
        <f>VLOOKUP(年度マスタ!$K$4&amp;"_"&amp;AF$33,データシート1!$A:$BT,MATCH("aa_"&amp;$S38,データシート1!$A$1:$BT$1,0),0)</f>
        <v>6.2248190696825478</v>
      </c>
      <c r="AG38" s="900">
        <f>VLOOKUP(年度マスタ!$K$4&amp;"_"&amp;AG$33,データシート1!$A:$BT,MATCH("aa_"&amp;$S38,データシート1!$A$1:$BT$1,0),0)</f>
        <v>5.6095831241529037</v>
      </c>
      <c r="AH38" s="900">
        <f>VLOOKUP(年度マスタ!$K$4&amp;"_"&amp;AH$33,データシート1!$A:$BT,MATCH("aa_"&amp;$S38,データシート1!$A$1:$BT$1,0),0)</f>
        <v>5.6544550479190416</v>
      </c>
      <c r="AI38" s="900">
        <f>VLOOKUP(年度マスタ!$K$4&amp;"_"&amp;AI$33,データシート1!$A:$BT,MATCH("aa_"&amp;$S38,データシート1!$A$1:$BT$1,0),0)</f>
        <v>5.2522782273187456</v>
      </c>
      <c r="AJ38" s="900">
        <f>VLOOKUP(年度マスタ!$K$4&amp;"_"&amp;AJ$33,データシート1!$A:$BT,MATCH("aa_"&amp;$S38,データシート1!$A$1:$BT$1,0),0)</f>
        <v>5.1441482950017745</v>
      </c>
      <c r="AK38" s="901">
        <f>VLOOKUP(年度マスタ!$K$4&amp;"_"&amp;AK$33,データシート1!$A:$BT,MATCH("aa_"&amp;$S38,データシート1!$A$1:$BT$1,0),0)</f>
        <v>4.9719613131585865</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19.400602078987742</v>
      </c>
      <c r="P39" s="454">
        <f t="shared" si="9"/>
        <v>0.15861308406263594</v>
      </c>
      <c r="Q39" s="328"/>
      <c r="R39" s="13"/>
      <c r="S39" s="356" t="s">
        <v>189</v>
      </c>
      <c r="T39" s="335"/>
      <c r="U39" s="343" t="s">
        <v>199</v>
      </c>
      <c r="V39" s="344"/>
      <c r="W39" s="344"/>
      <c r="X39" s="896">
        <f>VLOOKUP(年度マスタ!$K$4&amp;"_"&amp;X$33,データシート1!$A:$BT,MATCH("aa_"&amp;$S39,データシート1!$A$1:$BT$1,0),0)</f>
        <v>18.814220824741501</v>
      </c>
      <c r="Y39" s="897">
        <f>VLOOKUP(年度マスタ!$K$4&amp;"_"&amp;Y$33,データシート1!$A:$BT,MATCH("aa_"&amp;$S39,データシート1!$A$1:$BT$1,0),0)</f>
        <v>19.476915989062672</v>
      </c>
      <c r="Z39" s="897">
        <f>VLOOKUP(年度マスタ!$K$4&amp;"_"&amp;Z$33,データシート1!$A:$BT,MATCH("aa_"&amp;$S39,データシート1!$A$1:$BT$1,0),0)</f>
        <v>22.987936479454291</v>
      </c>
      <c r="AA39" s="897">
        <f>VLOOKUP(年度マスタ!$K$4&amp;"_"&amp;AA$33,データシート1!$A:$BT,MATCH("aa_"&amp;$S39,データシート1!$A$1:$BT$1,0),0)</f>
        <v>23.43276114659681</v>
      </c>
      <c r="AB39" s="897">
        <f>VLOOKUP(年度マスタ!$K$4&amp;"_"&amp;AB$33,データシート1!$A:$BT,MATCH("aa_"&amp;$S39,データシート1!$A$1:$BT$1,0),0)</f>
        <v>22.27496908513594</v>
      </c>
      <c r="AC39" s="897">
        <f>VLOOKUP(年度マスタ!$K$4&amp;"_"&amp;AC$33,データシート1!$A:$BT,MATCH("aa_"&amp;$S39,データシート1!$A$1:$BT$1,0),0)</f>
        <v>20.735327394758869</v>
      </c>
      <c r="AD39" s="897">
        <f>VLOOKUP(年度マスタ!$K$4&amp;"_"&amp;AD$33,データシート1!$A:$BT,MATCH("aa_"&amp;$S39,データシート1!$A$1:$BT$1,0),0)</f>
        <v>20.61450046163883</v>
      </c>
      <c r="AE39" s="897">
        <f>VLOOKUP(年度マスタ!$K$4&amp;"_"&amp;AE$33,データシート1!$A:$BT,MATCH("aa_"&amp;$S39,データシート1!$A$1:$BT$1,0),0)</f>
        <v>17.264287042465359</v>
      </c>
      <c r="AF39" s="897">
        <f>VLOOKUP(年度マスタ!$K$4&amp;"_"&amp;AF$33,データシート1!$A:$BT,MATCH("aa_"&amp;$S39,データシート1!$A$1:$BT$1,0),0)</f>
        <v>16.301681498255334</v>
      </c>
      <c r="AG39" s="897">
        <f>VLOOKUP(年度マスタ!$K$4&amp;"_"&amp;AG$33,データシート1!$A:$BT,MATCH("aa_"&amp;$S39,データシート1!$A$1:$BT$1,0),0)</f>
        <v>16.07546475882457</v>
      </c>
      <c r="AH39" s="897">
        <f>VLOOKUP(年度マスタ!$K$4&amp;"_"&amp;AH$33,データシート1!$A:$BT,MATCH("aa_"&amp;$S39,データシート1!$A$1:$BT$1,0),0)</f>
        <v>15.195943474944306</v>
      </c>
      <c r="AI39" s="897">
        <f>VLOOKUP(年度マスタ!$K$4&amp;"_"&amp;AI$33,データシート1!$A:$BT,MATCH("aa_"&amp;$S39,データシート1!$A$1:$BT$1,0),0)</f>
        <v>12.948573763430449</v>
      </c>
      <c r="AJ39" s="897">
        <f>VLOOKUP(年度マスタ!$K$4&amp;"_"&amp;AJ$33,データシート1!$A:$BT,MATCH("aa_"&amp;$S39,データシート1!$A$1:$BT$1,0),0)</f>
        <v>14.414403279464905</v>
      </c>
      <c r="AK39" s="898">
        <f>VLOOKUP(年度マスタ!$K$4&amp;"_"&amp;AK$33,データシート1!$A:$BT,MATCH("aa_"&amp;$S39,データシート1!$A$1:$BT$1,0),0)</f>
        <v>13.858713634530726</v>
      </c>
      <c r="AL39" s="330"/>
      <c r="AW39" s="17" t="str">
        <f>年度マスタ!K4</f>
        <v>10429</v>
      </c>
      <c r="AX39" s="17" t="s">
        <v>200</v>
      </c>
      <c r="AY39" s="17">
        <f>VLOOKUP($AW39&amp;"_"&amp;$AY$34,データシート1!$A:$BT,MATCH($AY$31&amp;"_"&amp;AY$36,データシート1!$A$1:$BT$1,0),0)</f>
        <v>18.135837182671718</v>
      </c>
      <c r="AZ39" s="17">
        <f>VLOOKUP($AW39&amp;"_"&amp;$AY$34,データシート1!$A:$BT,MATCH($AY$31&amp;"_"&amp;AZ$36,データシート1!$A$1:$BT$1,0),0)</f>
        <v>1.06049060327622</v>
      </c>
      <c r="BA39" s="17">
        <f>VLOOKUP($AW39&amp;"_"&amp;$AY$34,データシート1!$A:$BT,MATCH($AY$31&amp;"_"&amp;BA$36,データシート1!$A$1:$BT$1,0),0)</f>
        <v>4.9719613131585865</v>
      </c>
      <c r="BB39" s="17">
        <f>VLOOKUP($AW39&amp;"_"&amp;$AY$34,データシート1!$A:$BT,MATCH($AY$31&amp;"_"&amp;BB$36,データシート1!$A$1:$BT$1,0),0)</f>
        <v>13.858713634530726</v>
      </c>
      <c r="BC39" s="17">
        <f>VLOOKUP($AW39&amp;"_"&amp;$AY$34,データシート1!$A:$BT,MATCH($AY$31&amp;"_"&amp;BC$36,データシート1!$A$1:$BT$1,0),0)</f>
        <v>16.873059876464684</v>
      </c>
      <c r="BD39" s="17">
        <f>VLOOKUP($AW39&amp;"_"&amp;$AY$34,データシート1!$A:$BT,MATCH($AY$31&amp;"_"&amp;BD$36,データシート1!$A$1:$BT$1,0),0)</f>
        <v>13.925982780319618</v>
      </c>
      <c r="BE39" s="17">
        <f>VLOOKUP($AW39&amp;"_"&amp;$AY$34,データシート1!$A:$BT,MATCH($AY$31&amp;"_"&amp;BE$36,データシート1!$A$1:$BT$1,0),0)</f>
        <v>19.872633398270185</v>
      </c>
      <c r="BF39" s="17">
        <f>VLOOKUP($AW39&amp;"_"&amp;$AY$34,データシート1!$A:$BT,MATCH($AY$31&amp;"_"&amp;BF$36,データシート1!$A$1:$BT$1,0),0)</f>
        <v>0.74535107598219386</v>
      </c>
      <c r="BG39" s="17">
        <f>VLOOKUP($AW39&amp;"_"&amp;$AY$34,データシート1!$A:$BT,MATCH($AY$31&amp;"_"&amp;BG$36,データシート1!$A$1:$BT$1,0),0)</f>
        <v>0</v>
      </c>
      <c r="BH39" s="17">
        <f>VLOOKUP($AW39&amp;"_"&amp;$AY$34,データシート1!$A:$BT,MATCH($AY$31&amp;"_"&amp;BH$36,データシート1!$A$1:$BT$1,0),0)</f>
        <v>1.1836556889159091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22.838803841724875</v>
      </c>
      <c r="P40" s="454">
        <f t="shared" si="9"/>
        <v>0.18672271607287003</v>
      </c>
      <c r="Q40" s="328"/>
      <c r="R40" s="13"/>
      <c r="S40" s="356" t="s">
        <v>165</v>
      </c>
      <c r="T40" s="335"/>
      <c r="U40" s="343" t="s">
        <v>165</v>
      </c>
      <c r="V40" s="344"/>
      <c r="W40" s="344"/>
      <c r="X40" s="896">
        <f>VLOOKUP(年度マスタ!$K$4&amp;"_"&amp;X$33,データシート1!$A:$BT,MATCH("aa_"&amp;$S40,データシート1!$A$1:$BT$1,0),0)</f>
        <v>17.578032451096309</v>
      </c>
      <c r="Y40" s="897">
        <f>VLOOKUP(年度マスタ!$K$4&amp;"_"&amp;Y$33,データシート1!$A:$BT,MATCH("aa_"&amp;$S40,データシート1!$A$1:$BT$1,0),0)</f>
        <v>18.683234324991069</v>
      </c>
      <c r="Z40" s="897">
        <f>VLOOKUP(年度マスタ!$K$4&amp;"_"&amp;Z$33,データシート1!$A:$BT,MATCH("aa_"&amp;$S40,データシート1!$A$1:$BT$1,0),0)</f>
        <v>19.68455601965465</v>
      </c>
      <c r="AA40" s="897">
        <f>VLOOKUP(年度マスタ!$K$4&amp;"_"&amp;AA$33,データシート1!$A:$BT,MATCH("aa_"&amp;$S40,データシート1!$A$1:$BT$1,0),0)</f>
        <v>23.516124879485549</v>
      </c>
      <c r="AB40" s="897">
        <f>VLOOKUP(年度マスタ!$K$4&amp;"_"&amp;AB$33,データシート1!$A:$BT,MATCH("aa_"&amp;$S40,データシート1!$A$1:$BT$1,0),0)</f>
        <v>19.422630778681292</v>
      </c>
      <c r="AC40" s="897">
        <f>VLOOKUP(年度マスタ!$K$4&amp;"_"&amp;AC$33,データシート1!$A:$BT,MATCH("aa_"&amp;$S40,データシート1!$A$1:$BT$1,0),0)</f>
        <v>19.976803711854629</v>
      </c>
      <c r="AD40" s="897">
        <f>VLOOKUP(年度マスタ!$K$4&amp;"_"&amp;AD$33,データシート1!$A:$BT,MATCH("aa_"&amp;$S40,データシート1!$A$1:$BT$1,0),0)</f>
        <v>18.33579882971544</v>
      </c>
      <c r="AE40" s="897">
        <f>VLOOKUP(年度マスタ!$K$4&amp;"_"&amp;AE$33,データシート1!$A:$BT,MATCH("aa_"&amp;$S40,データシート1!$A$1:$BT$1,0),0)</f>
        <v>18.04936809077202</v>
      </c>
      <c r="AF40" s="897">
        <f>VLOOKUP(年度マスタ!$K$4&amp;"_"&amp;AF$33,データシート1!$A:$BT,MATCH("aa_"&amp;$S40,データシート1!$A$1:$BT$1,0),0)</f>
        <v>17.281780101725623</v>
      </c>
      <c r="AG40" s="897">
        <f>VLOOKUP(年度マスタ!$K$4&amp;"_"&amp;AG$33,データシート1!$A:$BT,MATCH("aa_"&amp;$S40,データシート1!$A$1:$BT$1,0),0)</f>
        <v>17.83308204060647</v>
      </c>
      <c r="AH40" s="897">
        <f>VLOOKUP(年度マスタ!$K$4&amp;"_"&amp;AH$33,データシート1!$A:$BT,MATCH("aa_"&amp;$S40,データシート1!$A$1:$BT$1,0),0)</f>
        <v>15.638730693546213</v>
      </c>
      <c r="AI40" s="897">
        <f>VLOOKUP(年度マスタ!$K$4&amp;"_"&amp;AI$33,データシート1!$A:$BT,MATCH("aa_"&amp;$S40,データシート1!$A$1:$BT$1,0),0)</f>
        <v>14.599865478858742</v>
      </c>
      <c r="AJ40" s="897">
        <f>VLOOKUP(年度マスタ!$K$4&amp;"_"&amp;AJ$33,データシート1!$A:$BT,MATCH("aa_"&amp;$S40,データシート1!$A$1:$BT$1,0),0)</f>
        <v>15.838605396173346</v>
      </c>
      <c r="AK40" s="898">
        <f>VLOOKUP(年度マスタ!$K$4&amp;"_"&amp;AK$33,データシート1!$A:$BT,MATCH("aa_"&amp;$S40,データシート1!$A$1:$BT$1,0),0)</f>
        <v>16.873059876464684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1.20588543941704</v>
      </c>
      <c r="P41" s="454">
        <f t="shared" si="9"/>
        <v>9.858931583330708E-3</v>
      </c>
      <c r="Q41" s="328"/>
      <c r="R41" s="13"/>
      <c r="S41" s="356" t="s">
        <v>201</v>
      </c>
      <c r="T41" s="335"/>
      <c r="U41" s="246" t="s">
        <v>128</v>
      </c>
      <c r="V41" s="344"/>
      <c r="W41" s="344"/>
      <c r="X41" s="896">
        <f>X42+X45+X46</f>
        <v>45.509179592105255</v>
      </c>
      <c r="Y41" s="897">
        <f t="shared" ref="Y41:AH41" si="12">Y42+Y45+Y46</f>
        <v>45.523208505118035</v>
      </c>
      <c r="Z41" s="897">
        <f t="shared" si="12"/>
        <v>44.624255950405384</v>
      </c>
      <c r="AA41" s="897">
        <f t="shared" si="12"/>
        <v>44.364184979543865</v>
      </c>
      <c r="AB41" s="897">
        <f t="shared" si="12"/>
        <v>43.445291360129652</v>
      </c>
      <c r="AC41" s="897">
        <f t="shared" si="12"/>
        <v>42.464613709788395</v>
      </c>
      <c r="AD41" s="897">
        <f t="shared" si="12"/>
        <v>42.216147616972513</v>
      </c>
      <c r="AE41" s="897">
        <f t="shared" si="12"/>
        <v>41.044261672019225</v>
      </c>
      <c r="AF41" s="897">
        <f t="shared" si="12"/>
        <v>40.305102339895363</v>
      </c>
      <c r="AG41" s="897">
        <f t="shared" si="12"/>
        <v>39.343856315263764</v>
      </c>
      <c r="AH41" s="897">
        <f t="shared" si="12"/>
        <v>38.249518018906251</v>
      </c>
      <c r="AI41" s="897">
        <f>AI42+AI45+AI46</f>
        <v>34.684334523039247</v>
      </c>
      <c r="AJ41" s="897">
        <f>AJ42+AJ45+AJ46</f>
        <v>34.316939350529488</v>
      </c>
      <c r="AK41" s="898">
        <f>AK42+AK45+AK46</f>
        <v>34.543967254571996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44.551295696948053</v>
      </c>
      <c r="Y42" s="900">
        <f t="shared" ref="Y42:AK42" si="13">SUM(Y43:Y44)</f>
        <v>44.53974661647824</v>
      </c>
      <c r="Z42" s="900">
        <f t="shared" si="13"/>
        <v>43.509002402061853</v>
      </c>
      <c r="AA42" s="900">
        <f t="shared" si="13"/>
        <v>43.160032819859296</v>
      </c>
      <c r="AB42" s="900">
        <f t="shared" si="13"/>
        <v>42.239405920712613</v>
      </c>
      <c r="AC42" s="900">
        <f t="shared" si="13"/>
        <v>41.332575507986292</v>
      </c>
      <c r="AD42" s="900">
        <f t="shared" si="13"/>
        <v>41.13505514188207</v>
      </c>
      <c r="AE42" s="900">
        <f t="shared" si="13"/>
        <v>40.017130723005529</v>
      </c>
      <c r="AF42" s="900">
        <f t="shared" si="13"/>
        <v>39.333973938069839</v>
      </c>
      <c r="AG42" s="900">
        <f t="shared" si="13"/>
        <v>38.463813443779699</v>
      </c>
      <c r="AH42" s="900">
        <f t="shared" si="13"/>
        <v>37.412974282768133</v>
      </c>
      <c r="AI42" s="900">
        <f t="shared" si="13"/>
        <v>33.902397409322774</v>
      </c>
      <c r="AJ42" s="900">
        <f t="shared" si="13"/>
        <v>33.56047598708831</v>
      </c>
      <c r="AK42" s="901">
        <f t="shared" si="13"/>
        <v>33.798616178589803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1.2714351345796231</v>
      </c>
      <c r="P43" s="612">
        <f t="shared" si="9"/>
        <v>1.0394844812557945E-2</v>
      </c>
      <c r="Q43" s="328"/>
      <c r="R43" s="13"/>
      <c r="S43" s="356" t="s">
        <v>190</v>
      </c>
      <c r="T43" s="359"/>
      <c r="U43" s="346"/>
      <c r="V43" s="360"/>
      <c r="W43" s="347" t="s">
        <v>190</v>
      </c>
      <c r="X43" s="899">
        <f>VLOOKUP(年度マスタ!$K$4&amp;"_"&amp;X$33,データシート1!$A:$BT,MATCH("aa_"&amp;$S43,データシート1!$A$1:$BT$1,0),0)</f>
        <v>20.608302000039782</v>
      </c>
      <c r="Y43" s="900">
        <f>VLOOKUP(年度マスタ!$K$4&amp;"_"&amp;Y$33,データシート1!$A:$BT,MATCH("aa_"&amp;$S43,データシート1!$A$1:$BT$1,0),0)</f>
        <v>20.528734237688742</v>
      </c>
      <c r="Z43" s="900">
        <f>VLOOKUP(年度マスタ!$K$4&amp;"_"&amp;Z$33,データシート1!$A:$BT,MATCH("aa_"&amp;$S43,データシート1!$A$1:$BT$1,0),0)</f>
        <v>20.177024166480972</v>
      </c>
      <c r="AA43" s="900">
        <f>VLOOKUP(年度マスタ!$K$4&amp;"_"&amp;AA$33,データシート1!$A:$BT,MATCH("aa_"&amp;$S43,データシート1!$A$1:$BT$1,0),0)</f>
        <v>20.22282806694793</v>
      </c>
      <c r="AB43" s="900">
        <f>VLOOKUP(年度マスタ!$K$4&amp;"_"&amp;AB$33,データシート1!$A:$BT,MATCH("aa_"&amp;$S43,データシート1!$A$1:$BT$1,0),0)</f>
        <v>19.400602078987742</v>
      </c>
      <c r="AC43" s="900">
        <f>VLOOKUP(年度マスタ!$K$4&amp;"_"&amp;AC$33,データシート1!$A:$BT,MATCH("aa_"&amp;$S43,データシート1!$A$1:$BT$1,0),0)</f>
        <v>18.329867090513535</v>
      </c>
      <c r="AD43" s="900">
        <f>VLOOKUP(年度マスタ!$K$4&amp;"_"&amp;AD$33,データシート1!$A:$BT,MATCH("aa_"&amp;$S43,データシート1!$A$1:$BT$1,0),0)</f>
        <v>18.063920278549226</v>
      </c>
      <c r="AE43" s="900">
        <f>VLOOKUP(年度マスタ!$K$4&amp;"_"&amp;AE$33,データシート1!$A:$BT,MATCH("aa_"&amp;$S43,データシート1!$A$1:$BT$1,0),0)</f>
        <v>17.618422606985618</v>
      </c>
      <c r="AF43" s="900">
        <f>VLOOKUP(年度マスタ!$K$4&amp;"_"&amp;AF$33,データシート1!$A:$BT,MATCH("aa_"&amp;$S43,データシート1!$A$1:$BT$1,0),0)</f>
        <v>17.173712512987201</v>
      </c>
      <c r="AG43" s="900">
        <f>VLOOKUP(年度マスタ!$K$4&amp;"_"&amp;AG$33,データシート1!$A:$BT,MATCH("aa_"&amp;$S43,データシート1!$A$1:$BT$1,0),0)</f>
        <v>16.677096846202101</v>
      </c>
      <c r="AH43" s="900">
        <f>VLOOKUP(年度マスタ!$K$4&amp;"_"&amp;AH$33,データシート1!$A:$BT,MATCH("aa_"&amp;$S43,データシート1!$A$1:$BT$1,0),0)</f>
        <v>16.030232816611779</v>
      </c>
      <c r="AI43" s="900">
        <f>VLOOKUP(年度マスタ!$K$4&amp;"_"&amp;AI$33,データシート1!$A:$BT,MATCH("aa_"&amp;$S43,データシート1!$A$1:$BT$1,0),0)</f>
        <v>13.911803828692245</v>
      </c>
      <c r="AJ43" s="900">
        <f>VLOOKUP(年度マスタ!$K$4&amp;"_"&amp;AJ$33,データシート1!$A:$BT,MATCH("aa_"&amp;$S43,データシート1!$A$1:$BT$1,0),0)</f>
        <v>13.361662744711627</v>
      </c>
      <c r="AK43" s="901">
        <f>VLOOKUP(年度マスタ!$K$4&amp;"_"&amp;AK$33,データシート1!$A:$BT,MATCH("aa_"&amp;$S43,データシート1!$A$1:$BT$1,0),0)</f>
        <v>13.925982780319618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23.942993696908271</v>
      </c>
      <c r="Y44" s="900">
        <f>VLOOKUP(年度マスタ!$K$4&amp;"_"&amp;Y$33,データシート1!$A:$BT,MATCH("aa_"&amp;$S44,データシート1!$A$1:$BT$1,0),0)</f>
        <v>24.011012378789498</v>
      </c>
      <c r="Z44" s="900">
        <f>VLOOKUP(年度マスタ!$K$4&amp;"_"&amp;Z$33,データシート1!$A:$BT,MATCH("aa_"&amp;$S44,データシート1!$A$1:$BT$1,0),0)</f>
        <v>23.331978235580884</v>
      </c>
      <c r="AA44" s="900">
        <f>VLOOKUP(年度マスタ!$K$4&amp;"_"&amp;AA$33,データシート1!$A:$BT,MATCH("aa_"&amp;$S44,データシート1!$A$1:$BT$1,0),0)</f>
        <v>22.937204752911363</v>
      </c>
      <c r="AB44" s="900">
        <f>VLOOKUP(年度マスタ!$K$4&amp;"_"&amp;AB$33,データシート1!$A:$BT,MATCH("aa_"&amp;$S44,データシート1!$A$1:$BT$1,0),0)</f>
        <v>22.838803841724875</v>
      </c>
      <c r="AC44" s="900">
        <f>VLOOKUP(年度マスタ!$K$4&amp;"_"&amp;AC$33,データシート1!$A:$BT,MATCH("aa_"&amp;$S44,データシート1!$A$1:$BT$1,0),0)</f>
        <v>23.002708417472761</v>
      </c>
      <c r="AD44" s="900">
        <f>VLOOKUP(年度マスタ!$K$4&amp;"_"&amp;AD$33,データシート1!$A:$BT,MATCH("aa_"&amp;$S44,データシート1!$A$1:$BT$1,0),0)</f>
        <v>23.071134863332844</v>
      </c>
      <c r="AE44" s="900">
        <f>VLOOKUP(年度マスタ!$K$4&amp;"_"&amp;AE$33,データシート1!$A:$BT,MATCH("aa_"&amp;$S44,データシート1!$A$1:$BT$1,0),0)</f>
        <v>22.398708116019911</v>
      </c>
      <c r="AF44" s="900">
        <f>VLOOKUP(年度マスタ!$K$4&amp;"_"&amp;AF$33,データシート1!$A:$BT,MATCH("aa_"&amp;$S44,データシート1!$A$1:$BT$1,0),0)</f>
        <v>22.160261425082638</v>
      </c>
      <c r="AG44" s="900">
        <f>VLOOKUP(年度マスタ!$K$4&amp;"_"&amp;AG$33,データシート1!$A:$BT,MATCH("aa_"&amp;$S44,データシート1!$A$1:$BT$1,0),0)</f>
        <v>21.786716597577598</v>
      </c>
      <c r="AH44" s="900">
        <f>VLOOKUP(年度マスタ!$K$4&amp;"_"&amp;AH$33,データシート1!$A:$BT,MATCH("aa_"&amp;$S44,データシート1!$A$1:$BT$1,0),0)</f>
        <v>21.382741466156354</v>
      </c>
      <c r="AI44" s="900">
        <f>VLOOKUP(年度マスタ!$K$4&amp;"_"&amp;AI$33,データシート1!$A:$BT,MATCH("aa_"&amp;$S44,データシート1!$A$1:$BT$1,0),0)</f>
        <v>19.990593580630531</v>
      </c>
      <c r="AJ44" s="900">
        <f>VLOOKUP(年度マスタ!$K$4&amp;"_"&amp;AJ$33,データシート1!$A:$BT,MATCH("aa_"&amp;$S44,データシート1!$A$1:$BT$1,0),0)</f>
        <v>20.198813242376684</v>
      </c>
      <c r="AK44" s="901">
        <f>VLOOKUP(年度マスタ!$K$4&amp;"_"&amp;AK$33,データシート1!$A:$BT,MATCH("aa_"&amp;$S44,データシート1!$A$1:$BT$1,0),0)</f>
        <v>19.872633398270185</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0.95788389515720396</v>
      </c>
      <c r="Y45" s="900">
        <f>VLOOKUP(年度マスタ!$K$4&amp;"_"&amp;Y$33,データシート1!$A:$BT,MATCH("aa_"&amp;$S45,データシート1!$A$1:$BT$1,0),0)</f>
        <v>0.983461888639792</v>
      </c>
      <c r="Z45" s="900">
        <f>VLOOKUP(年度マスタ!$K$4&amp;"_"&amp;Z$33,データシート1!$A:$BT,MATCH("aa_"&amp;$S45,データシート1!$A$1:$BT$1,0),0)</f>
        <v>1.11525354834353</v>
      </c>
      <c r="AA45" s="900">
        <f>VLOOKUP(年度マスタ!$K$4&amp;"_"&amp;AA$33,データシート1!$A:$BT,MATCH("aa_"&amp;$S45,データシート1!$A$1:$BT$1,0),0)</f>
        <v>1.2041521596845699</v>
      </c>
      <c r="AB45" s="900">
        <f>VLOOKUP(年度マスタ!$K$4&amp;"_"&amp;AB$33,データシート1!$A:$BT,MATCH("aa_"&amp;$S45,データシート1!$A$1:$BT$1,0),0)</f>
        <v>1.20588543941704</v>
      </c>
      <c r="AC45" s="900">
        <f>VLOOKUP(年度マスタ!$K$4&amp;"_"&amp;AC$33,データシート1!$A:$BT,MATCH("aa_"&amp;$S45,データシート1!$A$1:$BT$1,0),0)</f>
        <v>1.1320382018021</v>
      </c>
      <c r="AD45" s="900">
        <f>VLOOKUP(年度マスタ!$K$4&amp;"_"&amp;AD$33,データシート1!$A:$BT,MATCH("aa_"&amp;$S45,データシート1!$A$1:$BT$1,0),0)</f>
        <v>1.08109247509044</v>
      </c>
      <c r="AE45" s="900">
        <f>VLOOKUP(年度マスタ!$K$4&amp;"_"&amp;AE$33,データシート1!$A:$BT,MATCH("aa_"&amp;$S45,データシート1!$A$1:$BT$1,0),0)</f>
        <v>1.0271309490136928</v>
      </c>
      <c r="AF45" s="900">
        <f>VLOOKUP(年度マスタ!$K$4&amp;"_"&amp;AF$33,データシート1!$A:$BT,MATCH("aa_"&amp;$S45,データシート1!$A$1:$BT$1,0),0)</f>
        <v>0.97112840182552296</v>
      </c>
      <c r="AG45" s="900">
        <f>VLOOKUP(年度マスタ!$K$4&amp;"_"&amp;AG$33,データシート1!$A:$BT,MATCH("aa_"&amp;$S45,データシート1!$A$1:$BT$1,0),0)</f>
        <v>0.88004287148406601</v>
      </c>
      <c r="AH45" s="900">
        <f>VLOOKUP(年度マスタ!$K$4&amp;"_"&amp;AH$33,データシート1!$A:$BT,MATCH("aa_"&amp;$S45,データシート1!$A$1:$BT$1,0),0)</f>
        <v>0.83654373613811694</v>
      </c>
      <c r="AI45" s="900">
        <f>VLOOKUP(年度マスタ!$K$4&amp;"_"&amp;AI$33,データシート1!$A:$BT,MATCH("aa_"&amp;$S45,データシート1!$A$1:$BT$1,0),0)</f>
        <v>0.78193711371647501</v>
      </c>
      <c r="AJ45" s="900">
        <f>VLOOKUP(年度マスタ!$K$4&amp;"_"&amp;AJ$33,データシート1!$A:$BT,MATCH("aa_"&amp;$S45,データシート1!$A$1:$BT$1,0),0)</f>
        <v>0.75646336344118104</v>
      </c>
      <c r="AK45" s="901">
        <f>VLOOKUP(年度マスタ!$K$4&amp;"_"&amp;AK$33,データシート1!$A:$BT,MATCH("aa_"&amp;$S45,データシート1!$A$1:$BT$1,0),0)</f>
        <v>0.74535107598219386</v>
      </c>
      <c r="AL45" s="330"/>
      <c r="AW45" s="17" t="str">
        <f>AW48</f>
        <v>東吾妻町</v>
      </c>
      <c r="AX45" s="1010">
        <f t="shared" ref="AX45:BB45" si="15">AX48/$BC48</f>
        <v>0.26667666675450258</v>
      </c>
      <c r="AY45" s="1010">
        <f t="shared" si="15"/>
        <v>0.15291920509584028</v>
      </c>
      <c r="AZ45" s="1010">
        <f t="shared" si="15"/>
        <v>0.18617997109158579</v>
      </c>
      <c r="BA45" s="1010">
        <f t="shared" si="15"/>
        <v>0.38116351580164215</v>
      </c>
      <c r="BB45" s="1010">
        <f t="shared" si="15"/>
        <v>1.3060641256429211E-2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1.573824029453883</v>
      </c>
      <c r="Y47" s="903">
        <f>VLOOKUP(年度マスタ!$K$4&amp;"_"&amp;Y$33,データシート1!$A:$BT,MATCH("aa_"&amp;$S47,データシート1!$A$1:$BT$1,0),0)</f>
        <v>1.0080391943787139</v>
      </c>
      <c r="Z47" s="903">
        <f>VLOOKUP(年度マスタ!$K$4&amp;"_"&amp;Z$33,データシート1!$A:$BT,MATCH("aa_"&amp;$S47,データシート1!$A$1:$BT$1,0),0)</f>
        <v>0.96995158463032716</v>
      </c>
      <c r="AA47" s="903">
        <f>VLOOKUP(年度マスタ!$K$4&amp;"_"&amp;AA$33,データシート1!$A:$BT,MATCH("aa_"&amp;$S47,データシート1!$A$1:$BT$1,0),0)</f>
        <v>1.452580151667147</v>
      </c>
      <c r="AB47" s="903">
        <f>VLOOKUP(年度マスタ!$K$4&amp;"_"&amp;AB$33,データシート1!$A:$BT,MATCH("aa_"&amp;$S47,データシート1!$A$1:$BT$1,0),0)</f>
        <v>1.2714351345796231</v>
      </c>
      <c r="AC47" s="903">
        <f>VLOOKUP(年度マスタ!$K$4&amp;"_"&amp;AC$33,データシート1!$A:$BT,MATCH("aa_"&amp;$S47,データシート1!$A$1:$BT$1,0),0)</f>
        <v>1.1528947835569989</v>
      </c>
      <c r="AD47" s="903">
        <f>VLOOKUP(年度マスタ!$K$4&amp;"_"&amp;AD$33,データシート1!$A:$BT,MATCH("aa_"&amp;$S47,データシート1!$A$1:$BT$1,0),0)</f>
        <v>1.11012355876837</v>
      </c>
      <c r="AE47" s="903">
        <f>VLOOKUP(年度マスタ!$K$4&amp;"_"&amp;AE$33,データシート1!$A:$BT,MATCH("aa_"&amp;$S47,データシート1!$A$1:$BT$1,0),0)</f>
        <v>0.76427903980773626</v>
      </c>
      <c r="AF47" s="903">
        <f>VLOOKUP(年度マスタ!$K$4&amp;"_"&amp;AF$33,データシート1!$A:$BT,MATCH("aa_"&amp;$S47,データシート1!$A$1:$BT$1,0),0)</f>
        <v>1.1854035813357366</v>
      </c>
      <c r="AG47" s="903">
        <f>VLOOKUP(年度マスタ!$K$4&amp;"_"&amp;AG$33,データシート1!$A:$BT,MATCH("aa_"&amp;$S47,データシート1!$A$1:$BT$1,0),0)</f>
        <v>1.545902629179446</v>
      </c>
      <c r="AH47" s="903">
        <f>VLOOKUP(年度マスタ!$K$4&amp;"_"&amp;AH$33,データシート1!$A:$BT,MATCH("aa_"&amp;$S47,データシート1!$A$1:$BT$1,0),0)</f>
        <v>0.91416632117175345</v>
      </c>
      <c r="AI47" s="903">
        <f>VLOOKUP(年度マスタ!$K$4&amp;"_"&amp;AI$33,データシート1!$A:$BT,MATCH("aa_"&amp;$S47,データシート1!$A$1:$BT$1,0),0)</f>
        <v>1.038625080757112</v>
      </c>
      <c r="AJ47" s="903">
        <f>VLOOKUP(年度マスタ!$K$4&amp;"_"&amp;AJ$33,データシート1!$A:$BT,MATCH("aa_"&amp;$S47,データシート1!$A$1:$BT$1,0),0)</f>
        <v>1.322040274850548</v>
      </c>
      <c r="AK47" s="904">
        <f>VLOOKUP(年度マスタ!$K$4&amp;"_"&amp;AK$33,データシート1!$A:$BT,MATCH("aa_"&amp;$S47,データシート1!$A$1:$BT$1,0),0)</f>
        <v>1.1836556889159091</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東吾妻町</v>
      </c>
      <c r="AX48" s="1011">
        <f>SUM(AY39:BA39)</f>
        <v>24.168289099106527</v>
      </c>
      <c r="AY48" s="1011">
        <f>BB39</f>
        <v>13.858713634530726</v>
      </c>
      <c r="AZ48" s="1011">
        <f>BC39</f>
        <v>16.873059876464684</v>
      </c>
      <c r="BA48" s="1011">
        <f>SUM(BD39:BG39)</f>
        <v>34.543967254571996</v>
      </c>
      <c r="BB48" s="1011">
        <f>BH39</f>
        <v>1.1836556889159091</v>
      </c>
      <c r="BC48" s="1011">
        <f>SUM(AX48:BB48)</f>
        <v>90.627685553589842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90.627685553589842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24.168289099106527</v>
      </c>
      <c r="P52" s="453">
        <f t="shared" ref="P52:P64" si="18">O52/$O$51</f>
        <v>0.26667666675450258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18.135837182671718</v>
      </c>
      <c r="P53" s="454">
        <f t="shared" si="18"/>
        <v>0.2001136525984398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1.06049060327622</v>
      </c>
      <c r="P54" s="454">
        <f t="shared" si="18"/>
        <v>1.1701618515339136E-2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4.9719613131585865</v>
      </c>
      <c r="P55" s="454">
        <f t="shared" si="18"/>
        <v>5.4861395640723641E-2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13.858713634530726</v>
      </c>
      <c r="P56" s="453">
        <f t="shared" si="18"/>
        <v>0.15291920509584028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16.873059876464684</v>
      </c>
      <c r="P57" s="453">
        <f t="shared" si="18"/>
        <v>0.18617997109158579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34.543967254571996</v>
      </c>
      <c r="P58" s="453">
        <f t="shared" si="18"/>
        <v>0.38116351580164215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33.798616178589803</v>
      </c>
      <c r="P59" s="454">
        <f t="shared" si="18"/>
        <v>0.37293919592158237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13.925982780319618</v>
      </c>
      <c r="P60" s="454">
        <f t="shared" si="18"/>
        <v>0.15366146332938099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19.872633398270185</v>
      </c>
      <c r="P61" s="454">
        <f t="shared" si="18"/>
        <v>0.21927773259220137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0.74535107598219386</v>
      </c>
      <c r="P62" s="454">
        <f t="shared" si="18"/>
        <v>8.2243198800597619E-3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1.1836556889159091</v>
      </c>
      <c r="P64" s="612">
        <f t="shared" si="18"/>
        <v>1.3060641256429211E-2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東吾妻町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304.23770000000002</v>
      </c>
      <c r="AI7" s="78">
        <f>VLOOKUP(年度マスタ!$K$4&amp;"_"&amp;$AG7,データシート1!$A:$BT,MATCH("ab_"&amp;AI$2,データシート1!$A$1:$BT$1,0),0)</f>
        <v>712</v>
      </c>
      <c r="AJ7" s="78">
        <f>VLOOKUP(年度マスタ!$K$4&amp;"_"&amp;$AG7,データシート1!$A:$BT,MATCH("ab_"&amp;AJ$2,データシート1!$A$1:$BT$1,0),0)</f>
        <v>299</v>
      </c>
      <c r="AK7" s="78">
        <f>VLOOKUP(年度マスタ!$K$4&amp;"_"&amp;$AG7,データシート1!$A:$BT,MATCH("ab_"&amp;AK$2,データシート1!$A$1:$BT$1,0),0)</f>
        <v>4428</v>
      </c>
      <c r="AL7" s="78">
        <f>VLOOKUP(年度マスタ!$K$4&amp;"_"&amp;$AG7,データシート1!$A:$BT,MATCH("ab_"&amp;AL$2,データシート1!$A$1:$BT$1,0),0)</f>
        <v>5703</v>
      </c>
      <c r="AM7" s="78">
        <f>VLOOKUP(年度マスタ!$K$4&amp;"_"&amp;$AG7,データシート1!$A:$BT,MATCH("ab_"&amp;AM$2,データシート1!$A$1:$BT$1,0),0)</f>
        <v>10418</v>
      </c>
      <c r="AN7" s="78">
        <f>VLOOKUP(年度マスタ!$K$4&amp;"_"&amp;$AG7,データシート1!$A:$BT,MATCH("ab_"&amp;AN$2,データシート1!$A$1:$BT$1,0),0)</f>
        <v>4819</v>
      </c>
      <c r="AO7" s="78">
        <f>VLOOKUP(年度マスタ!$K$4&amp;"_"&amp;$AG7,データシート1!$A:$BT,MATCH("ab_"&amp;AO$2,データシート1!$A$1:$BT$1,0),0)</f>
        <v>16431</v>
      </c>
      <c r="AP7" s="78">
        <f>VLOOKUP(年度マスタ!$K$4&amp;"_"&amp;$AG7,データシート1!$A:$BT,MATCH("ab_"&amp;AP$2,データシート1!$A$1:$BT$1,0),0)</f>
        <v>0</v>
      </c>
      <c r="AQ7" s="954">
        <f>VLOOKUP(年度マスタ!$K$4&amp;"_"&amp;$AG7,データシート1!$A:$BT,MATCH("ab_"&amp;AQ$2,データシート1!$A$1:$BT$1,0),0)</f>
        <v>1.573824029453883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343.8852</v>
      </c>
      <c r="AI8" s="78">
        <f>VLOOKUP(年度マスタ!$K$4&amp;"_"&amp;$AG8,データシート1!$A:$BT,MATCH("ab_"&amp;AI$2,データシート1!$A$1:$BT$1,0),0)</f>
        <v>712</v>
      </c>
      <c r="AJ8" s="78">
        <f>VLOOKUP(年度マスタ!$K$4&amp;"_"&amp;$AG8,データシート1!$A:$BT,MATCH("ab_"&amp;AJ$2,データシート1!$A$1:$BT$1,0),0)</f>
        <v>299</v>
      </c>
      <c r="AK8" s="78">
        <f>VLOOKUP(年度マスタ!$K$4&amp;"_"&amp;$AG8,データシート1!$A:$BT,MATCH("ab_"&amp;AK$2,データシート1!$A$1:$BT$1,0),0)</f>
        <v>4428</v>
      </c>
      <c r="AL8" s="78">
        <f>VLOOKUP(年度マスタ!$K$4&amp;"_"&amp;$AG8,データシート1!$A:$BT,MATCH("ab_"&amp;AL$2,データシート1!$A$1:$BT$1,0),0)</f>
        <v>5696</v>
      </c>
      <c r="AM8" s="78">
        <f>VLOOKUP(年度マスタ!$K$4&amp;"_"&amp;$AG8,データシート1!$A:$BT,MATCH("ab_"&amp;AM$2,データシート1!$A$1:$BT$1,0),0)</f>
        <v>10426</v>
      </c>
      <c r="AN8" s="78">
        <f>VLOOKUP(年度マスタ!$K$4&amp;"_"&amp;$AG8,データシート1!$A:$BT,MATCH("ab_"&amp;AN$2,データシート1!$A$1:$BT$1,0),0)</f>
        <v>4712</v>
      </c>
      <c r="AO8" s="78">
        <f>VLOOKUP(年度マスタ!$K$4&amp;"_"&amp;$AG8,データシート1!$A:$BT,MATCH("ab_"&amp;AO$2,データシート1!$A$1:$BT$1,0),0)</f>
        <v>16165</v>
      </c>
      <c r="AP8" s="78">
        <f>VLOOKUP(年度マスタ!$K$4&amp;"_"&amp;$AG8,データシート1!$A:$BT,MATCH("ab_"&amp;AP$2,データシート1!$A$1:$BT$1,0),0)</f>
        <v>0</v>
      </c>
      <c r="AQ8" s="954">
        <f>VLOOKUP(年度マスタ!$K$4&amp;"_"&amp;$AG8,データシート1!$A:$BT,MATCH("ab_"&amp;AQ$2,データシート1!$A$1:$BT$1,0),0)</f>
        <v>1.0080391943787139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362.37700000000001</v>
      </c>
      <c r="AI9" s="78">
        <f>VLOOKUP(年度マスタ!$K$4&amp;"_"&amp;$AG9,データシート1!$A:$BT,MATCH("ab_"&amp;AI$2,データシート1!$A$1:$BT$1,0),0)</f>
        <v>712</v>
      </c>
      <c r="AJ9" s="78">
        <f>VLOOKUP(年度マスタ!$K$4&amp;"_"&amp;$AG9,データシート1!$A:$BT,MATCH("ab_"&amp;AJ$2,データシート1!$A$1:$BT$1,0),0)</f>
        <v>299</v>
      </c>
      <c r="AK9" s="78">
        <f>VLOOKUP(年度マスタ!$K$4&amp;"_"&amp;$AG9,データシート1!$A:$BT,MATCH("ab_"&amp;AK$2,データシート1!$A$1:$BT$1,0),0)</f>
        <v>4428</v>
      </c>
      <c r="AL9" s="78">
        <f>VLOOKUP(年度マスタ!$K$4&amp;"_"&amp;$AG9,データシート1!$A:$BT,MATCH("ab_"&amp;AL$2,データシート1!$A$1:$BT$1,0),0)</f>
        <v>5655</v>
      </c>
      <c r="AM9" s="78">
        <f>VLOOKUP(年度マスタ!$K$4&amp;"_"&amp;$AG9,データシート1!$A:$BT,MATCH("ab_"&amp;AM$2,データシート1!$A$1:$BT$1,0),0)</f>
        <v>10470</v>
      </c>
      <c r="AN9" s="78">
        <f>VLOOKUP(年度マスタ!$K$4&amp;"_"&amp;$AG9,データシート1!$A:$BT,MATCH("ab_"&amp;AN$2,データシート1!$A$1:$BT$1,0),0)</f>
        <v>4715</v>
      </c>
      <c r="AO9" s="78">
        <f>VLOOKUP(年度マスタ!$K$4&amp;"_"&amp;$AG9,データシート1!$A:$BT,MATCH("ab_"&amp;AO$2,データシート1!$A$1:$BT$1,0),0)</f>
        <v>15892</v>
      </c>
      <c r="AP9" s="78">
        <f>VLOOKUP(年度マスタ!$K$4&amp;"_"&amp;$AG9,データシート1!$A:$BT,MATCH("ab_"&amp;AP$2,データシート1!$A$1:$BT$1,0),0)</f>
        <v>0</v>
      </c>
      <c r="AQ9" s="954">
        <f>VLOOKUP(年度マスタ!$K$4&amp;"_"&amp;$AG9,データシート1!$A:$BT,MATCH("ab_"&amp;AQ$2,データシート1!$A$1:$BT$1,0),0)</f>
        <v>0.96995158463032716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344.63959999999997</v>
      </c>
      <c r="AI10" s="78">
        <f>VLOOKUP(年度マスタ!$K$4&amp;"_"&amp;$AG10,データシート1!$A:$BT,MATCH("ab_"&amp;AI$2,データシート1!$A$1:$BT$1,0),0)</f>
        <v>712</v>
      </c>
      <c r="AJ10" s="78">
        <f>VLOOKUP(年度マスタ!$K$4&amp;"_"&amp;$AG10,データシート1!$A:$BT,MATCH("ab_"&amp;AJ$2,データシート1!$A$1:$BT$1,0),0)</f>
        <v>299</v>
      </c>
      <c r="AK10" s="78">
        <f>VLOOKUP(年度マスタ!$K$4&amp;"_"&amp;$AG10,データシート1!$A:$BT,MATCH("ab_"&amp;AK$2,データシート1!$A$1:$BT$1,0),0)</f>
        <v>4428</v>
      </c>
      <c r="AL10" s="78">
        <f>VLOOKUP(年度マスタ!$K$4&amp;"_"&amp;$AG10,データシート1!$A:$BT,MATCH("ab_"&amp;AL$2,データシート1!$A$1:$BT$1,0),0)</f>
        <v>5756</v>
      </c>
      <c r="AM10" s="78">
        <f>VLOOKUP(年度マスタ!$K$4&amp;"_"&amp;$AG10,データシート1!$A:$BT,MATCH("ab_"&amp;AM$2,データシート1!$A$1:$BT$1,0),0)</f>
        <v>10577</v>
      </c>
      <c r="AN10" s="78">
        <f>VLOOKUP(年度マスタ!$K$4&amp;"_"&amp;$AG10,データシート1!$A:$BT,MATCH("ab_"&amp;AN$2,データシート1!$A$1:$BT$1,0),0)</f>
        <v>4609</v>
      </c>
      <c r="AO10" s="78">
        <f>VLOOKUP(年度マスタ!$K$4&amp;"_"&amp;$AG10,データシート1!$A:$BT,MATCH("ab_"&amp;AO$2,データシート1!$A$1:$BT$1,0),0)</f>
        <v>15793</v>
      </c>
      <c r="AP10" s="78">
        <f>VLOOKUP(年度マスタ!$K$4&amp;"_"&amp;$AG10,データシート1!$A:$BT,MATCH("ab_"&amp;AP$2,データシート1!$A$1:$BT$1,0),0)</f>
        <v>0</v>
      </c>
      <c r="AQ10" s="954">
        <f>VLOOKUP(年度マスタ!$K$4&amp;"_"&amp;$AG10,データシート1!$A:$BT,MATCH("ab_"&amp;AQ$2,データシート1!$A$1:$BT$1,0),0)</f>
        <v>1.452580151667147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345.01929999999999</v>
      </c>
      <c r="AI11" s="78">
        <f>VLOOKUP(年度マスタ!$K$4&amp;"_"&amp;$AG11,データシート1!$A:$BT,MATCH("ab_"&amp;AI$2,データシート1!$A$1:$BT$1,0),0)</f>
        <v>712</v>
      </c>
      <c r="AJ11" s="78">
        <f>VLOOKUP(年度マスタ!$K$4&amp;"_"&amp;$AG11,データシート1!$A:$BT,MATCH("ab_"&amp;AJ$2,データシート1!$A$1:$BT$1,0),0)</f>
        <v>299</v>
      </c>
      <c r="AK11" s="78">
        <f>VLOOKUP(年度マスタ!$K$4&amp;"_"&amp;$AG11,データシート1!$A:$BT,MATCH("ab_"&amp;AK$2,データシート1!$A$1:$BT$1,0),0)</f>
        <v>4428</v>
      </c>
      <c r="AL11" s="78">
        <f>VLOOKUP(年度マスタ!$K$4&amp;"_"&amp;$AG11,データシート1!$A:$BT,MATCH("ab_"&amp;AL$2,データシート1!$A$1:$BT$1,0),0)</f>
        <v>5758</v>
      </c>
      <c r="AM11" s="78">
        <f>VLOOKUP(年度マスタ!$K$4&amp;"_"&amp;$AG11,データシート1!$A:$BT,MATCH("ab_"&amp;AM$2,データシート1!$A$1:$BT$1,0),0)</f>
        <v>10600</v>
      </c>
      <c r="AN11" s="78">
        <f>VLOOKUP(年度マスタ!$K$4&amp;"_"&amp;$AG11,データシート1!$A:$BT,MATCH("ab_"&amp;AN$2,データシート1!$A$1:$BT$1,0),0)</f>
        <v>4572</v>
      </c>
      <c r="AO11" s="78">
        <f>VLOOKUP(年度マスタ!$K$4&amp;"_"&amp;$AG11,データシート1!$A:$BT,MATCH("ab_"&amp;AO$2,データシート1!$A$1:$BT$1,0),0)</f>
        <v>15589</v>
      </c>
      <c r="AP11" s="78">
        <f>VLOOKUP(年度マスタ!$K$4&amp;"_"&amp;$AG11,データシート1!$A:$BT,MATCH("ab_"&amp;AP$2,データシート1!$A$1:$BT$1,0),0)</f>
        <v>0</v>
      </c>
      <c r="AQ11" s="954">
        <f>VLOOKUP(年度マスタ!$K$4&amp;"_"&amp;$AG11,データシート1!$A:$BT,MATCH("ab_"&amp;AQ$2,データシート1!$A$1:$BT$1,0),0)</f>
        <v>1.2714351345796231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376.1173</v>
      </c>
      <c r="AI12" s="78">
        <f>VLOOKUP(年度マスタ!$K$4&amp;"_"&amp;$AG12,データシート1!$A:$BT,MATCH("ab_"&amp;AI$2,データシート1!$A$1:$BT$1,0),0)</f>
        <v>513</v>
      </c>
      <c r="AJ12" s="78">
        <f>VLOOKUP(年度マスタ!$K$4&amp;"_"&amp;$AG12,データシート1!$A:$BT,MATCH("ab_"&amp;AJ$2,データシート1!$A$1:$BT$1,0),0)</f>
        <v>258</v>
      </c>
      <c r="AK12" s="78">
        <f>VLOOKUP(年度マスタ!$K$4&amp;"_"&amp;$AG12,データシート1!$A:$BT,MATCH("ab_"&amp;AK$2,データシート1!$A$1:$BT$1,0),0)</f>
        <v>4251</v>
      </c>
      <c r="AL12" s="78">
        <f>VLOOKUP(年度マスタ!$K$4&amp;"_"&amp;$AG12,データシート1!$A:$BT,MATCH("ab_"&amp;AL$2,データシート1!$A$1:$BT$1,0),0)</f>
        <v>5728</v>
      </c>
      <c r="AM12" s="78">
        <f>VLOOKUP(年度マスタ!$K$4&amp;"_"&amp;$AG12,データシート1!$A:$BT,MATCH("ab_"&amp;AM$2,データシート1!$A$1:$BT$1,0),0)</f>
        <v>10548</v>
      </c>
      <c r="AN12" s="78">
        <f>VLOOKUP(年度マスタ!$K$4&amp;"_"&amp;$AG12,データシート1!$A:$BT,MATCH("ab_"&amp;AN$2,データシート1!$A$1:$BT$1,0),0)</f>
        <v>4581</v>
      </c>
      <c r="AO12" s="78">
        <f>VLOOKUP(年度マスタ!$K$4&amp;"_"&amp;$AG12,データシート1!$A:$BT,MATCH("ab_"&amp;AO$2,データシート1!$A$1:$BT$1,0),0)</f>
        <v>15253</v>
      </c>
      <c r="AP12" s="78">
        <f>VLOOKUP(年度マスタ!$K$4&amp;"_"&amp;$AG12,データシート1!$A:$BT,MATCH("ab_"&amp;AP$2,データシート1!$A$1:$BT$1,0),0)</f>
        <v>0</v>
      </c>
      <c r="AQ12" s="954">
        <f>VLOOKUP(年度マスタ!$K$4&amp;"_"&amp;$AG12,データシート1!$A:$BT,MATCH("ab_"&amp;AQ$2,データシート1!$A$1:$BT$1,0),0)</f>
        <v>1.1528947835569989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405.59969999999998</v>
      </c>
      <c r="AI13" s="78">
        <f>VLOOKUP(年度マスタ!$K$4&amp;"_"&amp;$AG13,データシート1!$A:$BT,MATCH("ab_"&amp;AI$2,データシート1!$A$1:$BT$1,0),0)</f>
        <v>513</v>
      </c>
      <c r="AJ13" s="78">
        <f>VLOOKUP(年度マスタ!$K$4&amp;"_"&amp;$AG13,データシート1!$A:$BT,MATCH("ab_"&amp;AJ$2,データシート1!$A$1:$BT$1,0),0)</f>
        <v>258</v>
      </c>
      <c r="AK13" s="78">
        <f>VLOOKUP(年度マスタ!$K$4&amp;"_"&amp;$AG13,データシート1!$A:$BT,MATCH("ab_"&amp;AK$2,データシート1!$A$1:$BT$1,0),0)</f>
        <v>4251</v>
      </c>
      <c r="AL13" s="78">
        <f>VLOOKUP(年度マスタ!$K$4&amp;"_"&amp;$AG13,データシート1!$A:$BT,MATCH("ab_"&amp;AL$2,データシート1!$A$1:$BT$1,0),0)</f>
        <v>5706</v>
      </c>
      <c r="AM13" s="78">
        <f>VLOOKUP(年度マスタ!$K$4&amp;"_"&amp;$AG13,データシート1!$A:$BT,MATCH("ab_"&amp;AM$2,データシート1!$A$1:$BT$1,0),0)</f>
        <v>10495</v>
      </c>
      <c r="AN13" s="78">
        <f>VLOOKUP(年度マスタ!$K$4&amp;"_"&amp;$AG13,データシート1!$A:$BT,MATCH("ab_"&amp;AN$2,データシート1!$A$1:$BT$1,0),0)</f>
        <v>4591</v>
      </c>
      <c r="AO13" s="78">
        <f>VLOOKUP(年度マスタ!$K$4&amp;"_"&amp;$AG13,データシート1!$A:$BT,MATCH("ab_"&amp;AO$2,データシート1!$A$1:$BT$1,0),0)</f>
        <v>14880</v>
      </c>
      <c r="AP13" s="78">
        <f>VLOOKUP(年度マスタ!$K$4&amp;"_"&amp;$AG13,データシート1!$A:$BT,MATCH("ab_"&amp;AP$2,データシート1!$A$1:$BT$1,0),0)</f>
        <v>0</v>
      </c>
      <c r="AQ13" s="954">
        <f>VLOOKUP(年度マスタ!$K$4&amp;"_"&amp;$AG13,データシート1!$A:$BT,MATCH("ab_"&amp;AQ$2,データシート1!$A$1:$BT$1,0),0)</f>
        <v>1.11012355876837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387.49770000000001</v>
      </c>
      <c r="AI14" s="78">
        <f>VLOOKUP(年度マスタ!$K$4&amp;"_"&amp;$AG14,データシート1!$A:$BT,MATCH("ab_"&amp;AI$2,データシート1!$A$1:$BT$1,0),0)</f>
        <v>513</v>
      </c>
      <c r="AJ14" s="78">
        <f>VLOOKUP(年度マスタ!$K$4&amp;"_"&amp;$AG14,データシート1!$A:$BT,MATCH("ab_"&amp;AJ$2,データシート1!$A$1:$BT$1,0),0)</f>
        <v>258</v>
      </c>
      <c r="AK14" s="78">
        <f>VLOOKUP(年度マスタ!$K$4&amp;"_"&amp;$AG14,データシート1!$A:$BT,MATCH("ab_"&amp;AK$2,データシート1!$A$1:$BT$1,0),0)</f>
        <v>4251</v>
      </c>
      <c r="AL14" s="78">
        <f>VLOOKUP(年度マスタ!$K$4&amp;"_"&amp;$AG14,データシート1!$A:$BT,MATCH("ab_"&amp;AL$2,データシート1!$A$1:$BT$1,0),0)</f>
        <v>5690</v>
      </c>
      <c r="AM14" s="78">
        <f>VLOOKUP(年度マスタ!$K$4&amp;"_"&amp;$AG14,データシート1!$A:$BT,MATCH("ab_"&amp;AM$2,データシート1!$A$1:$BT$1,0),0)</f>
        <v>10362</v>
      </c>
      <c r="AN14" s="78">
        <f>VLOOKUP(年度マスタ!$K$4&amp;"_"&amp;$AG14,データシート1!$A:$BT,MATCH("ab_"&amp;AN$2,データシート1!$A$1:$BT$1,0),0)</f>
        <v>4610</v>
      </c>
      <c r="AO14" s="78">
        <f>VLOOKUP(年度マスタ!$K$4&amp;"_"&amp;$AG14,データシート1!$A:$BT,MATCH("ab_"&amp;AO$2,データシート1!$A$1:$BT$1,0),0)</f>
        <v>14542</v>
      </c>
      <c r="AP14" s="78">
        <f>VLOOKUP(年度マスタ!$K$4&amp;"_"&amp;$AG14,データシート1!$A:$BT,MATCH("ab_"&amp;AP$2,データシート1!$A$1:$BT$1,0),0)</f>
        <v>0</v>
      </c>
      <c r="AQ14" s="954">
        <f>VLOOKUP(年度マスタ!$K$4&amp;"_"&amp;$AG14,データシート1!$A:$BT,MATCH("ab_"&amp;AQ$2,データシート1!$A$1:$BT$1,0),0)</f>
        <v>0.76427903980773626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418.4529</v>
      </c>
      <c r="AI15" s="78">
        <f>VLOOKUP(年度マスタ!$K$4&amp;"_"&amp;$AG15,データシート1!$A:$BT,MATCH("ab_"&amp;AI$2,データシート1!$A$1:$BT$1,0),0)</f>
        <v>513</v>
      </c>
      <c r="AJ15" s="78">
        <f>VLOOKUP(年度マスタ!$K$4&amp;"_"&amp;$AG15,データシート1!$A:$BT,MATCH("ab_"&amp;AJ$2,データシート1!$A$1:$BT$1,0),0)</f>
        <v>258</v>
      </c>
      <c r="AK15" s="78">
        <f>VLOOKUP(年度マスタ!$K$4&amp;"_"&amp;$AG15,データシート1!$A:$BT,MATCH("ab_"&amp;AK$2,データシート1!$A$1:$BT$1,0),0)</f>
        <v>4251</v>
      </c>
      <c r="AL15" s="78">
        <f>VLOOKUP(年度マスタ!$K$4&amp;"_"&amp;$AG15,データシート1!$A:$BT,MATCH("ab_"&amp;AL$2,データシート1!$A$1:$BT$1,0),0)</f>
        <v>5666</v>
      </c>
      <c r="AM15" s="78">
        <f>VLOOKUP(年度マスタ!$K$4&amp;"_"&amp;$AG15,データシート1!$A:$BT,MATCH("ab_"&amp;AM$2,データシート1!$A$1:$BT$1,0),0)</f>
        <v>10268</v>
      </c>
      <c r="AN15" s="78">
        <f>VLOOKUP(年度マスタ!$K$4&amp;"_"&amp;$AG15,データシート1!$A:$BT,MATCH("ab_"&amp;AN$2,データシート1!$A$1:$BT$1,0),0)</f>
        <v>4590</v>
      </c>
      <c r="AO15" s="78">
        <f>VLOOKUP(年度マスタ!$K$4&amp;"_"&amp;$AG15,データシート1!$A:$BT,MATCH("ab_"&amp;AO$2,データシート1!$A$1:$BT$1,0),0)</f>
        <v>14218</v>
      </c>
      <c r="AP15" s="78">
        <f>VLOOKUP(年度マスタ!$K$4&amp;"_"&amp;$AG15,データシート1!$A:$BT,MATCH("ab_"&amp;AP$2,データシート1!$A$1:$BT$1,0),0)</f>
        <v>0</v>
      </c>
      <c r="AQ15" s="954">
        <f>VLOOKUP(年度マスタ!$K$4&amp;"_"&amp;$AG15,データシート1!$A:$BT,MATCH("ab_"&amp;AQ$2,データシート1!$A$1:$BT$1,0),0)</f>
        <v>1.1854035813357371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403.6918</v>
      </c>
      <c r="AI16" s="78">
        <f>VLOOKUP(年度マスタ!$K$4&amp;"_"&amp;$AG16,データシート1!$A:$BT,MATCH("ab_"&amp;AI$2,データシート1!$A$1:$BT$1,0),0)</f>
        <v>513</v>
      </c>
      <c r="AJ16" s="78">
        <f>VLOOKUP(年度マスタ!$K$4&amp;"_"&amp;$AG16,データシート1!$A:$BT,MATCH("ab_"&amp;AJ$2,データシート1!$A$1:$BT$1,0),0)</f>
        <v>258</v>
      </c>
      <c r="AK16" s="78">
        <f>VLOOKUP(年度マスタ!$K$4&amp;"_"&amp;$AG16,データシート1!$A:$BT,MATCH("ab_"&amp;AK$2,データシート1!$A$1:$BT$1,0),0)</f>
        <v>4251</v>
      </c>
      <c r="AL16" s="78">
        <f>VLOOKUP(年度マスタ!$K$4&amp;"_"&amp;$AG16,データシート1!$A:$BT,MATCH("ab_"&amp;AL$2,データシート1!$A$1:$BT$1,0),0)</f>
        <v>5628</v>
      </c>
      <c r="AM16" s="78">
        <f>VLOOKUP(年度マスタ!$K$4&amp;"_"&amp;$AG16,データシート1!$A:$BT,MATCH("ab_"&amp;AM$2,データシート1!$A$1:$BT$1,0),0)</f>
        <v>10162</v>
      </c>
      <c r="AN16" s="78">
        <f>VLOOKUP(年度マスタ!$K$4&amp;"_"&amp;$AG16,データシート1!$A:$BT,MATCH("ab_"&amp;AN$2,データシート1!$A$1:$BT$1,0),0)</f>
        <v>4558</v>
      </c>
      <c r="AO16" s="78">
        <f>VLOOKUP(年度マスタ!$K$4&amp;"_"&amp;$AG16,データシート1!$A:$BT,MATCH("ab_"&amp;AO$2,データシート1!$A$1:$BT$1,0),0)</f>
        <v>13885</v>
      </c>
      <c r="AP16" s="78">
        <f>VLOOKUP(年度マスタ!$K$4&amp;"_"&amp;$AG16,データシート1!$A:$BT,MATCH("ab_"&amp;AP$2,データシート1!$A$1:$BT$1,0),0)</f>
        <v>0</v>
      </c>
      <c r="AQ16" s="954">
        <f>VLOOKUP(年度マスタ!$K$4&amp;"_"&amp;$AG16,データシート1!$A:$BT,MATCH("ab_"&amp;AQ$2,データシート1!$A$1:$BT$1,0),0)</f>
        <v>1.545902629179446</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398.37880000000001</v>
      </c>
      <c r="AI17" s="151">
        <f>VLOOKUP(年度マスタ!$K$4&amp;"_"&amp;$AG17,データシート1!$A:$BT,MATCH("ab_"&amp;AI$2,データシート1!$A$1:$BT$1,0),0)</f>
        <v>513</v>
      </c>
      <c r="AJ17" s="151">
        <f>VLOOKUP(年度マスタ!$K$4&amp;"_"&amp;$AG17,データシート1!$A:$BT,MATCH("ab_"&amp;AJ$2,データシート1!$A$1:$BT$1,0),0)</f>
        <v>258</v>
      </c>
      <c r="AK17" s="151">
        <f>VLOOKUP(年度マスタ!$K$4&amp;"_"&amp;$AG17,データシート1!$A:$BT,MATCH("ab_"&amp;AK$2,データシート1!$A$1:$BT$1,0),0)</f>
        <v>4251</v>
      </c>
      <c r="AL17" s="151">
        <f>VLOOKUP(年度マスタ!$K$4&amp;"_"&amp;$AG17,データシート1!$A:$BT,MATCH("ab_"&amp;AL$2,データシート1!$A$1:$BT$1,0),0)</f>
        <v>5638</v>
      </c>
      <c r="AM17" s="151">
        <f>VLOOKUP(年度マスタ!$K$4&amp;"_"&amp;$AG17,データシート1!$A:$BT,MATCH("ab_"&amp;AM$2,データシート1!$A$1:$BT$1,0),0)</f>
        <v>10036</v>
      </c>
      <c r="AN17" s="151">
        <f>VLOOKUP(年度マスタ!$K$4&amp;"_"&amp;$AG17,データシート1!$A:$BT,MATCH("ab_"&amp;AN$2,データシート1!$A$1:$BT$1,0),0)</f>
        <v>4440</v>
      </c>
      <c r="AO17" s="151">
        <f>VLOOKUP(年度マスタ!$K$4&amp;"_"&amp;$AG17,データシート1!$A:$BT,MATCH("ab_"&amp;AO$2,データシート1!$A$1:$BT$1,0),0)</f>
        <v>13556</v>
      </c>
      <c r="AP17" s="151">
        <f>VLOOKUP(年度マスタ!$K$4&amp;"_"&amp;$AG17,データシート1!$A:$BT,MATCH("ab_"&amp;AP$2,データシート1!$A$1:$BT$1,0),0)</f>
        <v>0</v>
      </c>
      <c r="AQ17" s="955">
        <f>VLOOKUP(年度マスタ!$K$4&amp;"_"&amp;$AG17,データシート1!$A:$BT,MATCH("ab_"&amp;AQ$2,データシート1!$A$1:$BT$1,0),0)</f>
        <v>0.91416632117175345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430.4273</v>
      </c>
      <c r="AI18" s="78">
        <f>VLOOKUP(年度マスタ!$K$4&amp;"_"&amp;$AG18,データシート1!$A:$BT,MATCH("ab_"&amp;AI$2,データシート1!$A$1:$BT$1,0),0)</f>
        <v>510</v>
      </c>
      <c r="AJ18" s="78">
        <f>VLOOKUP(年度マスタ!$K$4&amp;"_"&amp;$AG18,データシート1!$A:$BT,MATCH("ab_"&amp;AJ$2,データシート1!$A$1:$BT$1,0),0)</f>
        <v>294</v>
      </c>
      <c r="AK18" s="78">
        <f>VLOOKUP(年度マスタ!$K$4&amp;"_"&amp;$AG18,データシート1!$A:$BT,MATCH("ab_"&amp;AK$2,データシート1!$A$1:$BT$1,0),0)</f>
        <v>3791</v>
      </c>
      <c r="AL18" s="78">
        <f>VLOOKUP(年度マスタ!$K$4&amp;"_"&amp;$AG18,データシート1!$A:$BT,MATCH("ab_"&amp;AL$2,データシート1!$A$1:$BT$1,0),0)</f>
        <v>5584</v>
      </c>
      <c r="AM18" s="78">
        <f>VLOOKUP(年度マスタ!$K$4&amp;"_"&amp;$AG18,データシート1!$A:$BT,MATCH("ab_"&amp;AM$2,データシート1!$A$1:$BT$1,0),0)</f>
        <v>9941</v>
      </c>
      <c r="AN18" s="78">
        <f>VLOOKUP(年度マスタ!$K$4&amp;"_"&amp;$AG18,データシート1!$A:$BT,MATCH("ab_"&amp;AN$2,データシート1!$A$1:$BT$1,0),0)</f>
        <v>4412</v>
      </c>
      <c r="AO18" s="78">
        <f>VLOOKUP(年度マスタ!$K$4&amp;"_"&amp;$AG18,データシート1!$A:$BT,MATCH("ab_"&amp;AO$2,データシート1!$A$1:$BT$1,0),0)</f>
        <v>13262</v>
      </c>
      <c r="AP18" s="78">
        <f>VLOOKUP(年度マスタ!$K$4&amp;"_"&amp;$AG18,データシート1!$A:$BT,MATCH("ab_"&amp;AP$2,データシート1!$A$1:$BT$1,0),0)</f>
        <v>0</v>
      </c>
      <c r="AQ18" s="954">
        <f>VLOOKUP(年度マスタ!$K$4&amp;"_"&amp;$AG18,データシート1!$A:$BT,MATCH("ab_"&amp;AQ$2,データシート1!$A$1:$BT$1,0),0)</f>
        <v>1.038625080757112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464.31060000000002</v>
      </c>
      <c r="AI19" s="78">
        <f>VLOOKUP(年度マスタ!$K$4&amp;"_"&amp;$AG19,データシート1!$A:$BT,MATCH("ab_"&amp;AI$2,データシート1!$A$1:$BT$1,0),0)</f>
        <v>510</v>
      </c>
      <c r="AJ19" s="78">
        <f>VLOOKUP(年度マスタ!$K$4&amp;"_"&amp;$AG19,データシート1!$A:$BT,MATCH("ab_"&amp;AJ$2,データシート1!$A$1:$BT$1,0),0)</f>
        <v>294</v>
      </c>
      <c r="AK19" s="78">
        <f>VLOOKUP(年度マスタ!$K$4&amp;"_"&amp;$AG19,データシート1!$A:$BT,MATCH("ab_"&amp;AK$2,データシート1!$A$1:$BT$1,0),0)</f>
        <v>3791</v>
      </c>
      <c r="AL19" s="78">
        <f>VLOOKUP(年度マスタ!$K$4&amp;"_"&amp;$AG19,データシート1!$A:$BT,MATCH("ab_"&amp;AL$2,データシート1!$A$1:$BT$1,0),0)</f>
        <v>5543</v>
      </c>
      <c r="AM19" s="78">
        <f>VLOOKUP(年度マスタ!$K$4&amp;"_"&amp;$AG19,データシート1!$A:$BT,MATCH("ab_"&amp;AM$2,データシート1!$A$1:$BT$1,0),0)</f>
        <v>9831</v>
      </c>
      <c r="AN19" s="78">
        <f>VLOOKUP(年度マスタ!$K$4&amp;"_"&amp;$AG19,データシート1!$A:$BT,MATCH("ab_"&amp;AN$2,データシート1!$A$1:$BT$1,0),0)</f>
        <v>4347</v>
      </c>
      <c r="AO19" s="78">
        <f>VLOOKUP(年度マスタ!$K$4&amp;"_"&amp;$AG19,データシート1!$A:$BT,MATCH("ab_"&amp;AO$2,データシート1!$A$1:$BT$1,0),0)</f>
        <v>12956</v>
      </c>
      <c r="AP19" s="78">
        <f>VLOOKUP(年度マスタ!$K$4&amp;"_"&amp;$AG19,データシート1!$A:$BT,MATCH("ab_"&amp;AP$2,データシート1!$A$1:$BT$1,0),0)</f>
        <v>0</v>
      </c>
      <c r="AQ19" s="954">
        <f>VLOOKUP(年度マスタ!$K$4&amp;"_"&amp;$AG19,データシート1!$A:$BT,MATCH("ab_"&amp;AQ$2,データシート1!$A$1:$BT$1,0),0)</f>
        <v>1.322040274850548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434.87549999999999</v>
      </c>
      <c r="AI20" s="78">
        <f>VLOOKUP(年度マスタ!$K$4&amp;"_"&amp;$AG20,データシート1!$A:$BT,MATCH("ab_"&amp;AI$2,データシート1!$A$1:$BT$1,0),0)</f>
        <v>510</v>
      </c>
      <c r="AJ20" s="78">
        <f>VLOOKUP(年度マスタ!$K$4&amp;"_"&amp;$AG20,データシート1!$A:$BT,MATCH("ab_"&amp;AJ$2,データシート1!$A$1:$BT$1,0),0)</f>
        <v>294</v>
      </c>
      <c r="AK20" s="78">
        <f>VLOOKUP(年度マスタ!$K$4&amp;"_"&amp;$AG20,データシート1!$A:$BT,MATCH("ab_"&amp;AK$2,データシート1!$A$1:$BT$1,0),0)</f>
        <v>3791</v>
      </c>
      <c r="AL20" s="78">
        <f>VLOOKUP(年度マスタ!$K$4&amp;"_"&amp;$AG20,データシート1!$A:$BT,MATCH("ab_"&amp;AL$2,データシート1!$A$1:$BT$1,0),0)</f>
        <v>5489</v>
      </c>
      <c r="AM20" s="78">
        <f>VLOOKUP(年度マスタ!$K$4&amp;"_"&amp;$AG20,データシート1!$A:$BT,MATCH("ab_"&amp;AM$2,データシート1!$A$1:$BT$1,0),0)</f>
        <v>9735</v>
      </c>
      <c r="AN20" s="78">
        <f>VLOOKUP(年度マスタ!$K$4&amp;"_"&amp;$AG20,データシート1!$A:$BT,MATCH("ab_"&amp;AN$2,データシート1!$A$1:$BT$1,0),0)</f>
        <v>4342</v>
      </c>
      <c r="AO20" s="78">
        <f>VLOOKUP(年度マスタ!$K$4&amp;"_"&amp;$AG20,データシート1!$A:$BT,MATCH("ab_"&amp;AO$2,データシート1!$A$1:$BT$1,0),0)</f>
        <v>12661</v>
      </c>
      <c r="AP20" s="78">
        <f>VLOOKUP(年度マスタ!$K$4&amp;"_"&amp;$AG20,データシート1!$A:$BT,MATCH("ab_"&amp;AP$2,データシート1!$A$1:$BT$1,0),0)</f>
        <v>0</v>
      </c>
      <c r="AQ20" s="954">
        <f>VLOOKUP(年度マスタ!$K$4&amp;"_"&amp;$AG20,データシート1!$A:$BT,MATCH("ab_"&amp;AQ$2,データシート1!$A$1:$BT$1,0),0)</f>
        <v>1.1836556889159091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東吾妻町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28.076000000000001</v>
      </c>
      <c r="BE13" s="70" t="str">
        <f>年度マスタ!K4</f>
        <v>10429</v>
      </c>
      <c r="BF13" s="70" t="str">
        <f>年度マスタ!K4</f>
        <v>10429</v>
      </c>
      <c r="BG13" s="70" t="str">
        <f>年度マスタ!K4</f>
        <v>10429</v>
      </c>
      <c r="BH13" s="278" t="s">
        <v>195</v>
      </c>
      <c r="BI13" s="278" t="s">
        <v>195</v>
      </c>
      <c r="BJ13" s="278" t="s">
        <v>195</v>
      </c>
      <c r="BK13" s="278" t="str">
        <f>年度マスタ!K4</f>
        <v>10429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28.076000000000001</v>
      </c>
      <c r="AY14" s="70"/>
      <c r="BE14" s="70" t="str">
        <f>AP2</f>
        <v>東吾妻町</v>
      </c>
      <c r="BF14" s="70" t="str">
        <f>AP2</f>
        <v>東吾妻町</v>
      </c>
      <c r="BG14" s="70" t="str">
        <f>AP2</f>
        <v>東吾妻町</v>
      </c>
      <c r="BH14" s="70" t="s">
        <v>205</v>
      </c>
      <c r="BI14" s="70" t="s">
        <v>205</v>
      </c>
      <c r="BJ14" s="70" t="s">
        <v>205</v>
      </c>
      <c r="BK14" s="70" t="str">
        <f>AP2</f>
        <v>東吾妻町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33.481999999999999</v>
      </c>
      <c r="AY18" s="165">
        <f>AX18</f>
        <v>33.481999999999999</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22.689</v>
      </c>
      <c r="G21" s="877">
        <f t="shared" ref="G21:O21" si="5">SUM(G22,G26,G27,G28)</f>
        <v>60.394999999999996</v>
      </c>
      <c r="H21" s="877">
        <f t="shared" si="5"/>
        <v>56.278999999999996</v>
      </c>
      <c r="I21" s="877">
        <f t="shared" si="5"/>
        <v>60.998999999999995</v>
      </c>
      <c r="J21" s="877">
        <f t="shared" si="5"/>
        <v>58.486999999999995</v>
      </c>
      <c r="K21" s="877">
        <f t="shared" si="5"/>
        <v>57.864000000000004</v>
      </c>
      <c r="L21" s="877">
        <f t="shared" si="5"/>
        <v>59.185000000000002</v>
      </c>
      <c r="M21" s="877">
        <f t="shared" si="5"/>
        <v>55.317999999999998</v>
      </c>
      <c r="N21" s="877">
        <f t="shared" si="5"/>
        <v>58.313999999999993</v>
      </c>
      <c r="O21" s="877">
        <f t="shared" si="5"/>
        <v>61.445999999999998</v>
      </c>
      <c r="P21" s="878">
        <f>SUM(P22,P26,P27,P28)</f>
        <v>61.558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22.689</v>
      </c>
      <c r="G22" s="879">
        <f t="shared" ref="G22:P22" si="6">SUM(G23:G25)</f>
        <v>24.065999999999999</v>
      </c>
      <c r="H22" s="879">
        <f t="shared" si="6"/>
        <v>24.608000000000001</v>
      </c>
      <c r="I22" s="879">
        <f t="shared" si="6"/>
        <v>24.401</v>
      </c>
      <c r="J22" s="879">
        <f t="shared" si="6"/>
        <v>24.434000000000001</v>
      </c>
      <c r="K22" s="879">
        <f t="shared" si="6"/>
        <v>23.803000000000001</v>
      </c>
      <c r="L22" s="879">
        <f t="shared" si="6"/>
        <v>24.792000000000002</v>
      </c>
      <c r="M22" s="879">
        <f t="shared" si="6"/>
        <v>21.626999999999999</v>
      </c>
      <c r="N22" s="879">
        <f t="shared" si="6"/>
        <v>23.364999999999998</v>
      </c>
      <c r="O22" s="879">
        <f t="shared" si="6"/>
        <v>26.163</v>
      </c>
      <c r="P22" s="880">
        <f t="shared" si="6"/>
        <v>28.076000000000001</v>
      </c>
      <c r="Z22" s="273"/>
      <c r="AB22" s="272"/>
      <c r="AC22" s="521" t="s">
        <v>286</v>
      </c>
      <c r="AP22" s="16" t="s">
        <v>287</v>
      </c>
      <c r="AQ22" s="273"/>
      <c r="AV22" s="70" t="str">
        <f>AW22</f>
        <v>エネルギー起源CO2</v>
      </c>
      <c r="AW22" s="70" t="str">
        <f>D56</f>
        <v>エネルギー起源CO2</v>
      </c>
      <c r="AX22" s="165">
        <f>P56</f>
        <v>28.076000000000001</v>
      </c>
      <c r="AY22" s="165">
        <f>AX22</f>
        <v>28.076000000000001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22.689</v>
      </c>
      <c r="G23" s="881">
        <f>IFERROR(VLOOKUP(年度マスタ!$K$4&amp;"_"&amp;G$20,データシート1!$A:$BU,MATCH("ba_"&amp;$E23,データシート1!$A$1:$BU$1,0),0),0)</f>
        <v>24.065999999999999</v>
      </c>
      <c r="H23" s="881">
        <f>IFERROR(VLOOKUP(年度マスタ!$K$4&amp;"_"&amp;H$20,データシート1!$A:$BU,MATCH("ba_"&amp;$E23,データシート1!$A$1:$BU$1,0),0),0)</f>
        <v>24.608000000000001</v>
      </c>
      <c r="I23" s="881">
        <f>IFERROR(VLOOKUP(年度マスタ!$K$4&amp;"_"&amp;I$20,データシート1!$A:$BU,MATCH("ba_"&amp;$E23,データシート1!$A$1:$BU$1,0),0),0)</f>
        <v>24.401</v>
      </c>
      <c r="J23" s="881">
        <f>IFERROR(VLOOKUP(年度マスタ!$K$4&amp;"_"&amp;J$20,データシート1!$A:$BU,MATCH("ba_"&amp;$E23,データシート1!$A$1:$BU$1,0),0),0)</f>
        <v>24.434000000000001</v>
      </c>
      <c r="K23" s="881">
        <f>IFERROR(VLOOKUP(年度マスタ!$K$4&amp;"_"&amp;K$20,データシート1!$A:$BU,MATCH("ba_"&amp;$E23,データシート1!$A$1:$BU$1,0),0),0)</f>
        <v>23.803000000000001</v>
      </c>
      <c r="L23" s="881">
        <f>IFERROR(VLOOKUP(年度マスタ!$K$4&amp;"_"&amp;L$20,データシート1!$A:$BU,MATCH("ba_"&amp;$E23,データシート1!$A$1:$BU$1,0),0),0)</f>
        <v>24.792000000000002</v>
      </c>
      <c r="M23" s="881">
        <f>IFERROR(VLOOKUP(年度マスタ!$K$4&amp;"_"&amp;M$20,データシート1!$A:$BU,MATCH("ba_"&amp;$E23,データシート1!$A$1:$BU$1,0),0),0)</f>
        <v>21.626999999999999</v>
      </c>
      <c r="N23" s="881">
        <f>IFERROR(VLOOKUP(年度マスタ!$K$4&amp;"_"&amp;N$20,データシート1!$A:$BU,MATCH("ba_"&amp;$E23,データシート1!$A$1:$BU$1,0),0),0)</f>
        <v>23.364999999999998</v>
      </c>
      <c r="O23" s="881">
        <f>IFERROR(VLOOKUP(年度マスタ!$K$4&amp;"_"&amp;O$20,データシート1!$A:$BU,MATCH("ba_"&amp;$E23,データシート1!$A$1:$BU$1,0),0),0)</f>
        <v>26.163</v>
      </c>
      <c r="P23" s="882">
        <f>IFERROR(VLOOKUP(年度マスタ!$K$4&amp;"_"&amp;P$20,データシート1!$A:$BU,MATCH("ba_"&amp;$E23,データシート1!$A$1:$BU$1,0),0),0)</f>
        <v>28.076000000000001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58.664552507342407</v>
      </c>
      <c r="AG24" s="877">
        <f t="shared" ref="AG24:AP24" si="11">AG25+AG29</f>
        <v>59.035862987049477</v>
      </c>
      <c r="AH24" s="877">
        <f t="shared" si="11"/>
        <v>58.174651016912193</v>
      </c>
      <c r="AI24" s="877">
        <f t="shared" si="11"/>
        <v>49.25848300435058</v>
      </c>
      <c r="AJ24" s="877">
        <f t="shared" si="11"/>
        <v>48.284929806814205</v>
      </c>
      <c r="AK24" s="877">
        <f t="shared" si="11"/>
        <v>45.083058055550737</v>
      </c>
      <c r="AL24" s="877">
        <f t="shared" si="11"/>
        <v>43.819501390726046</v>
      </c>
      <c r="AM24" s="877">
        <f t="shared" si="11"/>
        <v>42.433343115709562</v>
      </c>
      <c r="AN24" s="877">
        <f t="shared" si="11"/>
        <v>40.430850920984234</v>
      </c>
      <c r="AO24" s="877">
        <f t="shared" si="11"/>
        <v>41.676492974320837</v>
      </c>
      <c r="AP24" s="878">
        <f t="shared" si="11"/>
        <v>43.491603840705793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35.676616027888116</v>
      </c>
      <c r="AG25" s="879">
        <f>①CO2排出量の現状把握!AA35</f>
        <v>35.603101840452666</v>
      </c>
      <c r="AH25" s="879">
        <f>①CO2排出量の現状把握!AB35</f>
        <v>35.899681931776257</v>
      </c>
      <c r="AI25" s="879">
        <f>①CO2排出量の現状把握!AC35</f>
        <v>28.523155609591708</v>
      </c>
      <c r="AJ25" s="879">
        <f>①CO2排出量の現状把握!AD35</f>
        <v>27.670429345175371</v>
      </c>
      <c r="AK25" s="879">
        <f>①CO2排出量の現状把握!AE35</f>
        <v>27.818771013085382</v>
      </c>
      <c r="AL25" s="879">
        <f>①CO2排出量の現状把握!AF35</f>
        <v>27.517819892470712</v>
      </c>
      <c r="AM25" s="879">
        <f>①CO2排出量の現状把握!AG35</f>
        <v>26.357878356884989</v>
      </c>
      <c r="AN25" s="879">
        <f>①CO2排出量の現状把握!AH35</f>
        <v>25.234907446039927</v>
      </c>
      <c r="AO25" s="879">
        <f>①CO2排出量の現状把握!AI35</f>
        <v>28.727919210890384</v>
      </c>
      <c r="AP25" s="880">
        <f>①CO2排出量の現状把握!AJ35</f>
        <v>29.07720056124089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22.43591837835827</v>
      </c>
      <c r="AG26" s="881">
        <f>①CO2排出量の現状把握!AA36</f>
        <v>22.557876284509071</v>
      </c>
      <c r="AH26" s="881">
        <f>①CO2排出量の現状把握!AB36</f>
        <v>23.455804312531789</v>
      </c>
      <c r="AI26" s="881">
        <f>①CO2排出量の現状把握!AC36</f>
        <v>21.358411808422691</v>
      </c>
      <c r="AJ26" s="881">
        <f>①CO2排出量の現状把握!AD36</f>
        <v>20.0442414887879</v>
      </c>
      <c r="AK26" s="881">
        <f>①CO2排出量の現状把握!AE36</f>
        <v>19.670152726561632</v>
      </c>
      <c r="AL26" s="881">
        <f>①CO2排出量の現状把握!AF36</f>
        <v>20.191451487816373</v>
      </c>
      <c r="AM26" s="881">
        <f>①CO2排出量の現状把握!AG36</f>
        <v>19.713008982655577</v>
      </c>
      <c r="AN26" s="881">
        <f>①CO2排出量の現状把握!AH36</f>
        <v>18.632004720031389</v>
      </c>
      <c r="AO26" s="881">
        <f>①CO2排出量の現状把握!AI36</f>
        <v>22.382949637037679</v>
      </c>
      <c r="AP26" s="882">
        <f>①CO2排出量の現状把握!AJ36</f>
        <v>22.733697800448635</v>
      </c>
      <c r="AQ26" s="273"/>
      <c r="AV26" s="70" t="str">
        <f>AW26</f>
        <v>CH4</v>
      </c>
      <c r="AW26" s="70" t="str">
        <f t="shared" ref="AW26:AW31" si="13">D60</f>
        <v>CH4</v>
      </c>
      <c r="AX26" s="287">
        <f t="shared" si="12"/>
        <v>3.452</v>
      </c>
      <c r="AY26" s="287">
        <f>AX26</f>
        <v>3.452</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36.329000000000001</v>
      </c>
      <c r="H27" s="879">
        <f>IFERROR(VLOOKUP(年度マスタ!$K$4&amp;"_"&amp;H$20,データシート1!$A:$BU,MATCH("ba_"&amp;$D27,データシート1!$A$1:$BU$1,0),0),0)</f>
        <v>31.670999999999999</v>
      </c>
      <c r="I27" s="879">
        <f>IFERROR(VLOOKUP(年度マスタ!$K$4&amp;"_"&amp;I$20,データシート1!$A:$BU,MATCH("ba_"&amp;$D27,データシート1!$A$1:$BU$1,0),0),0)</f>
        <v>36.597999999999999</v>
      </c>
      <c r="J27" s="879">
        <f>IFERROR(VLOOKUP(年度マスタ!$K$4&amp;"_"&amp;J$20,データシート1!$A:$BU,MATCH("ba_"&amp;$D27,データシート1!$A$1:$BU$1,0),0),0)</f>
        <v>34.052999999999997</v>
      </c>
      <c r="K27" s="879">
        <f>IFERROR(VLOOKUP(年度マスタ!$K$4&amp;"_"&amp;K$20,データシート1!$A:$BU,MATCH("ba_"&amp;$D27,データシート1!$A$1:$BU$1,0),0),0)</f>
        <v>34.061</v>
      </c>
      <c r="L27" s="879">
        <f>IFERROR(VLOOKUP(年度マスタ!$K$4&amp;"_"&amp;L$20,データシート1!$A:$BU,MATCH("ba_"&amp;$D27,データシート1!$A$1:$BU$1,0),0),0)</f>
        <v>34.393000000000001</v>
      </c>
      <c r="M27" s="879">
        <f>IFERROR(VLOOKUP(年度マスタ!$K$4&amp;"_"&amp;M$20,データシート1!$A:$BU,MATCH("ba_"&amp;$D27,データシート1!$A$1:$BU$1,0),0),0)</f>
        <v>33.691000000000003</v>
      </c>
      <c r="N27" s="879">
        <f>IFERROR(VLOOKUP(年度マスタ!$K$4&amp;"_"&amp;N$20,データシート1!$A:$BU,MATCH("ba_"&amp;$D27,データシート1!$A$1:$BU$1,0),0),0)</f>
        <v>34.948999999999998</v>
      </c>
      <c r="O27" s="879">
        <f>IFERROR(VLOOKUP(年度マスタ!$K$4&amp;"_"&amp;O$20,データシート1!$A:$BU,MATCH("ba_"&amp;$D27,データシート1!$A$1:$BU$1,0),0),0)</f>
        <v>35.283000000000001</v>
      </c>
      <c r="P27" s="880">
        <f>IFERROR(VLOOKUP(年度マスタ!$K$4&amp;"_"&amp;P$20,データシート1!$A:$BU,MATCH("ba_"&amp;$D27,データシート1!$A$1:$BU$1,0),0),0)</f>
        <v>33.481999999999999</v>
      </c>
      <c r="Z27" s="273"/>
      <c r="AB27" s="272"/>
      <c r="AC27" s="522"/>
      <c r="AD27" s="410"/>
      <c r="AE27" s="409" t="s">
        <v>194</v>
      </c>
      <c r="AF27" s="881">
        <f>①CO2排出量の現状把握!Z37</f>
        <v>1.6422533354921469</v>
      </c>
      <c r="AG27" s="881">
        <f>①CO2排出量の現状把握!AA37</f>
        <v>1.5625536924026451</v>
      </c>
      <c r="AH27" s="881">
        <f>①CO2排出量の現状把握!AB37</f>
        <v>1.345693216743763</v>
      </c>
      <c r="AI27" s="881">
        <f>①CO2排出量の現状把握!AC37</f>
        <v>1.08989757659849</v>
      </c>
      <c r="AJ27" s="881">
        <f>①CO2排出量の現状把握!AD37</f>
        <v>1.094276314953357</v>
      </c>
      <c r="AK27" s="881">
        <f>①CO2排出量の現状把握!AE37</f>
        <v>1.092760717439335</v>
      </c>
      <c r="AL27" s="881">
        <f>①CO2排出量の現状把握!AF37</f>
        <v>1.1015493349717886</v>
      </c>
      <c r="AM27" s="881">
        <f>①CO2排出量の現状把握!AG37</f>
        <v>1.0352862500765099</v>
      </c>
      <c r="AN27" s="881">
        <f>①CO2排出量の現状把握!AH37</f>
        <v>0.94844767808949648</v>
      </c>
      <c r="AO27" s="881">
        <f>①CO2排出量の現状把握!AI37</f>
        <v>1.0926913465339589</v>
      </c>
      <c r="AP27" s="882">
        <f>①CO2排出量の現状把握!AJ37</f>
        <v>1.1993544657904815</v>
      </c>
      <c r="AQ27" s="273"/>
      <c r="AV27" s="70" t="str">
        <f t="shared" ref="AV27:AV31" si="14">AW27</f>
        <v>N2O</v>
      </c>
      <c r="AW27" s="70" t="str">
        <f t="shared" si="13"/>
        <v>N2O</v>
      </c>
      <c r="AX27" s="287">
        <f t="shared" si="12"/>
        <v>30.03</v>
      </c>
      <c r="AY27" s="287">
        <f t="shared" ref="AY27:AY31" si="15">AX27</f>
        <v>30.03</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24.515000000000001</v>
      </c>
      <c r="BG27" s="952">
        <f t="shared" si="2"/>
        <v>24.515000000000001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2.8265573339452135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11.5984443140377</v>
      </c>
      <c r="AG28" s="881">
        <f>①CO2排出量の現状把握!AA38</f>
        <v>11.482671863540951</v>
      </c>
      <c r="AH28" s="881">
        <f>①CO2排出量の現状把握!AB38</f>
        <v>11.09818440250071</v>
      </c>
      <c r="AI28" s="881">
        <f>①CO2排出量の現状把握!AC38</f>
        <v>6.0748462245705293</v>
      </c>
      <c r="AJ28" s="881">
        <f>①CO2排出量の現状把握!AD38</f>
        <v>6.5319115414341127</v>
      </c>
      <c r="AK28" s="881">
        <f>①CO2排出量の現状把握!AE38</f>
        <v>7.0558575690844112</v>
      </c>
      <c r="AL28" s="881">
        <f>①CO2排出量の現状把握!AF38</f>
        <v>6.2248190696825478</v>
      </c>
      <c r="AM28" s="881">
        <f>①CO2排出量の現状把握!AG38</f>
        <v>5.6095831241529037</v>
      </c>
      <c r="AN28" s="881">
        <f>①CO2排出量の現状把握!AH38</f>
        <v>5.6544550479190416</v>
      </c>
      <c r="AO28" s="881">
        <f>①CO2排出量の現状把握!AI38</f>
        <v>5.2522782273187456</v>
      </c>
      <c r="AP28" s="882">
        <f>①CO2排出量の現状把握!AJ38</f>
        <v>5.1441482950017745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22.987936479454291</v>
      </c>
      <c r="AG29" s="883">
        <f>①CO2排出量の現状把握!AA39</f>
        <v>23.43276114659681</v>
      </c>
      <c r="AH29" s="883">
        <f>①CO2排出量の現状把握!AB39</f>
        <v>22.27496908513594</v>
      </c>
      <c r="AI29" s="883">
        <f>①CO2排出量の現状把握!AC39</f>
        <v>20.735327394758869</v>
      </c>
      <c r="AJ29" s="883">
        <f>①CO2排出量の現状把握!AD39</f>
        <v>20.61450046163883</v>
      </c>
      <c r="AK29" s="883">
        <f>①CO2排出量の現状把握!AE39</f>
        <v>17.264287042465359</v>
      </c>
      <c r="AL29" s="883">
        <f>①CO2排出量の現状把握!AF39</f>
        <v>16.301681498255334</v>
      </c>
      <c r="AM29" s="883">
        <f>①CO2排出量の現状把握!AG39</f>
        <v>16.07546475882457</v>
      </c>
      <c r="AN29" s="883">
        <f>①CO2排出量の現状把握!AH39</f>
        <v>15.195943474944306</v>
      </c>
      <c r="AO29" s="883">
        <f>①CO2排出量の現状把握!AI39</f>
        <v>12.948573763430449</v>
      </c>
      <c r="AP29" s="884">
        <f>①CO2排出量の現状把握!AJ39</f>
        <v>14.414403279464905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0.38675825571430489</v>
      </c>
      <c r="AG32" s="461">
        <f t="shared" si="16"/>
        <v>0.40765051584456868</v>
      </c>
      <c r="AH32" s="461">
        <f t="shared" si="16"/>
        <v>0.42300210778825481</v>
      </c>
      <c r="AI32" s="461">
        <f t="shared" si="16"/>
        <v>0.49536645287766717</v>
      </c>
      <c r="AJ32" s="461">
        <f t="shared" si="16"/>
        <v>0.50603780719490155</v>
      </c>
      <c r="AK32" s="461">
        <f t="shared" si="16"/>
        <v>0.52798104269391544</v>
      </c>
      <c r="AL32" s="461">
        <f t="shared" si="16"/>
        <v>0.56577549294632046</v>
      </c>
      <c r="AM32" s="461">
        <f t="shared" si="16"/>
        <v>0.50966995320228037</v>
      </c>
      <c r="AN32" s="461">
        <f t="shared" si="16"/>
        <v>0.5779002783212065</v>
      </c>
      <c r="AO32" s="461">
        <f t="shared" si="16"/>
        <v>0.62776395355819536</v>
      </c>
      <c r="AP32" s="461">
        <f t="shared" si="16"/>
        <v>0.64554988826883364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0.63596278252018623</v>
      </c>
      <c r="AG33" s="458">
        <f t="shared" ref="AG33:AP33" si="17">IFERROR(IF(G22/AG25&gt;1,1,G22/AG25),0)</f>
        <v>0.67595233999122861</v>
      </c>
      <c r="AH33" s="458">
        <f t="shared" si="17"/>
        <v>0.68546568314351741</v>
      </c>
      <c r="AI33" s="458">
        <f t="shared" si="17"/>
        <v>0.85548038001077564</v>
      </c>
      <c r="AJ33" s="458">
        <f t="shared" si="17"/>
        <v>0.88303653315955233</v>
      </c>
      <c r="AK33" s="458">
        <f t="shared" si="17"/>
        <v>0.85564527594707751</v>
      </c>
      <c r="AL33" s="458">
        <f t="shared" si="17"/>
        <v>0.90094346488485688</v>
      </c>
      <c r="AM33" s="458">
        <f t="shared" si="17"/>
        <v>0.82051368881709597</v>
      </c>
      <c r="AN33" s="458">
        <f>IFERROR(IF(N22/AN25&gt;1,1,N22/AN25),0)</f>
        <v>0.92589996812794451</v>
      </c>
      <c r="AO33" s="458">
        <f t="shared" si="17"/>
        <v>0.91071684683943077</v>
      </c>
      <c r="AP33" s="458">
        <f t="shared" si="17"/>
        <v>0.9655675050583975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3.5609999999999999</v>
      </c>
      <c r="BG36" s="952">
        <f t="shared" si="2"/>
        <v>3.5609999999999999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0.29418826568227097</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22.689</v>
      </c>
      <c r="G55" s="885">
        <f t="shared" ref="G55:P55" si="32">SUM(G56,G57,G60,G61,G62,G63,G64,G65,)</f>
        <v>60.394999999999996</v>
      </c>
      <c r="H55" s="885">
        <f t="shared" si="32"/>
        <v>56.278999999999996</v>
      </c>
      <c r="I55" s="885">
        <f t="shared" si="32"/>
        <v>60.998999999999995</v>
      </c>
      <c r="J55" s="885">
        <f t="shared" si="32"/>
        <v>58.487000000000002</v>
      </c>
      <c r="K55" s="885">
        <f t="shared" si="32"/>
        <v>57.864000000000004</v>
      </c>
      <c r="L55" s="885">
        <f t="shared" si="32"/>
        <v>59.185000000000002</v>
      </c>
      <c r="M55" s="885">
        <f t="shared" si="32"/>
        <v>55.317999999999998</v>
      </c>
      <c r="N55" s="885">
        <f t="shared" si="32"/>
        <v>58.313999999999993</v>
      </c>
      <c r="O55" s="885">
        <f t="shared" si="32"/>
        <v>61.445999999999998</v>
      </c>
      <c r="P55" s="886">
        <f t="shared" si="32"/>
        <v>61.558</v>
      </c>
      <c r="Z55" s="273"/>
      <c r="AB55" s="272"/>
      <c r="AQ55" s="273"/>
      <c r="BA55" s="70" t="s">
        <v>341</v>
      </c>
      <c r="BB55" s="70"/>
      <c r="BC55" s="70" t="s">
        <v>342</v>
      </c>
      <c r="BD55" s="70" t="str">
        <f t="shared" ref="BD55:BD57" si="33">BC55&amp;"(N="&amp;BE55&amp;")"</f>
        <v>発電所・変電所(N=1)</v>
      </c>
      <c r="BE55" s="845">
        <f>BE60+BE61</f>
        <v>1</v>
      </c>
      <c r="BF55" s="952">
        <f>BF60+BF61</f>
        <v>33.481999999999999</v>
      </c>
      <c r="BG55" s="952">
        <f t="shared" si="29"/>
        <v>33.481999999999999</v>
      </c>
      <c r="BH55" s="845">
        <f>BH60+BH61</f>
        <v>231</v>
      </c>
      <c r="BI55" s="845">
        <f>BI60+BI61</f>
        <v>22952.601999999999</v>
      </c>
      <c r="BJ55" s="845">
        <f t="shared" si="30"/>
        <v>99.361913419913421</v>
      </c>
      <c r="BK55" s="279">
        <f t="shared" si="31"/>
        <v>0.33697016137865327</v>
      </c>
    </row>
    <row r="56" spans="2:63" ht="15.95" customHeight="1" thickBot="1">
      <c r="B56" s="272"/>
      <c r="C56" s="613" t="str">
        <f>D56</f>
        <v>エネルギー起源CO2</v>
      </c>
      <c r="D56" s="412" t="s">
        <v>344</v>
      </c>
      <c r="E56" s="409"/>
      <c r="F56" s="880">
        <f>IFERROR(VLOOKUP(年度マスタ!$K$4&amp;"_"&amp;F$54,データシート1!$A:$CE,MATCH("bc_"&amp;$C56,データシート1!$A$1:$CE$1,0),0),0)</f>
        <v>22.689</v>
      </c>
      <c r="G56" s="887">
        <f>IFERROR(VLOOKUP(年度マスタ!$K$4&amp;"_"&amp;G$54,データシート1!$A:$CE,MATCH("bc_"&amp;$C56,データシート1!$A$1:$CE$1,0),0),0)</f>
        <v>24.065999999999999</v>
      </c>
      <c r="H56" s="887">
        <f>IFERROR(VLOOKUP(年度マスタ!$K$4&amp;"_"&amp;H$54,データシート1!$A:$CE,MATCH("bc_"&amp;$C56,データシート1!$A$1:$CE$1,0),0),0)</f>
        <v>24.608000000000001</v>
      </c>
      <c r="I56" s="887">
        <f>IFERROR(VLOOKUP(年度マスタ!$K$4&amp;"_"&amp;I$54,データシート1!$A:$CE,MATCH("bc_"&amp;$C56,データシート1!$A$1:$CE$1,0),0),0)</f>
        <v>24.401</v>
      </c>
      <c r="J56" s="887">
        <f>IFERROR(VLOOKUP(年度マスタ!$K$4&amp;"_"&amp;J$54,データシート1!$A:$CE,MATCH("bc_"&amp;$C56,データシート1!$A$1:$CE$1,0),0),0)</f>
        <v>24.434000000000001</v>
      </c>
      <c r="K56" s="887">
        <f>IFERROR(VLOOKUP(年度マスタ!$K$4&amp;"_"&amp;K$54,データシート1!$A:$CE,MATCH("bc_"&amp;$C56,データシート1!$A$1:$CE$1,0),0),0)</f>
        <v>23.803000000000001</v>
      </c>
      <c r="L56" s="887">
        <f>IFERROR(VLOOKUP(年度マスタ!$K$4&amp;"_"&amp;L$54,データシート1!$A:$CE,MATCH("bc_"&amp;$C56,データシート1!$A$1:$CE$1,0),0),0)</f>
        <v>24.792000000000002</v>
      </c>
      <c r="M56" s="887">
        <f>IFERROR(VLOOKUP(年度マスタ!$K$4&amp;"_"&amp;M$54,データシート1!$A:$CE,MATCH("bc_"&amp;$C56,データシート1!$A$1:$CE$1,0),0),0)</f>
        <v>21.626999999999999</v>
      </c>
      <c r="N56" s="887">
        <f>IFERROR(VLOOKUP(年度マスタ!$K$4&amp;"_"&amp;N$54,データシート1!$A:$CE,MATCH("bc_"&amp;$C56,データシート1!$A$1:$CE$1,0),0),0)</f>
        <v>23.364999999999998</v>
      </c>
      <c r="O56" s="887">
        <f>IFERROR(VLOOKUP(年度マスタ!$K$4&amp;"_"&amp;O$54,データシート1!$A:$CE,MATCH("bc_"&amp;$C56,データシート1!$A$1:$CE$1,0),0),0)</f>
        <v>26.163</v>
      </c>
      <c r="P56" s="888">
        <f>IFERROR(VLOOKUP(年度マスタ!$K$4&amp;"_"&amp;P$54,データシート1!$A:$CE,MATCH("bc_"&amp;$C56,データシート1!$A$1:$CE$1,0),0),0)</f>
        <v>28.076000000000001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3.0859999999999999</v>
      </c>
      <c r="H60" s="887">
        <f>IFERROR(VLOOKUP(年度マスタ!$K$4&amp;"_"&amp;H$54,データシート1!$A:$CE,MATCH("bc_"&amp;$C60,データシート1!$A$1:$CE$1,0),0),0)</f>
        <v>0</v>
      </c>
      <c r="I60" s="887">
        <f>IFERROR(VLOOKUP(年度マスタ!$K$4&amp;"_"&amp;I$54,データシート1!$A:$CE,MATCH("bc_"&amp;$C60,データシート1!$A$1:$CE$1,0),0),0)</f>
        <v>3.109</v>
      </c>
      <c r="J60" s="887">
        <f>IFERROR(VLOOKUP(年度マスタ!$K$4&amp;"_"&amp;J$54,データシート1!$A:$CE,MATCH("bc_"&amp;$C60,データシート1!$A$1:$CE$1,0),0),0)</f>
        <v>3.5110000000000001</v>
      </c>
      <c r="K60" s="887">
        <f>IFERROR(VLOOKUP(年度マスタ!$K$4&amp;"_"&amp;K$54,データシート1!$A:$CE,MATCH("bc_"&amp;$C60,データシート1!$A$1:$CE$1,0),0),0)</f>
        <v>3.512</v>
      </c>
      <c r="L60" s="887">
        <f>IFERROR(VLOOKUP(年度マスタ!$K$4&amp;"_"&amp;L$54,データシート1!$A:$CE,MATCH("bc_"&amp;$C60,データシート1!$A$1:$CE$1,0),0),0)</f>
        <v>3.5459999999999998</v>
      </c>
      <c r="M60" s="887">
        <f>IFERROR(VLOOKUP(年度マスタ!$K$4&amp;"_"&amp;M$54,データシート1!$A:$CE,MATCH("bc_"&amp;$C60,データシート1!$A$1:$CE$1,0),0),0)</f>
        <v>3.4740000000000002</v>
      </c>
      <c r="N60" s="887">
        <f>IFERROR(VLOOKUP(年度マスタ!$K$4&amp;"_"&amp;N$54,データシート1!$A:$CE,MATCH("bc_"&amp;$C60,データシート1!$A$1:$CE$1,0),0),0)</f>
        <v>3.6040000000000001</v>
      </c>
      <c r="O60" s="887">
        <f>IFERROR(VLOOKUP(年度マスタ!$K$4&amp;"_"&amp;O$54,データシート1!$A:$CE,MATCH("bc_"&amp;$C60,データシート1!$A$1:$CE$1,0),0),0)</f>
        <v>3.6379999999999999</v>
      </c>
      <c r="P60" s="888">
        <f>IFERROR(VLOOKUP(年度マスタ!$K$4&amp;"_"&amp;P$54,データシート1!$A:$CE,MATCH("bc_"&amp;$C60,データシート1!$A$1:$CE$1,0),0),0)</f>
        <v>3.452</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33.481999999999999</v>
      </c>
      <c r="BG60" s="953">
        <f t="shared" si="29"/>
        <v>33.481999999999999</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0.33288866174667325</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33.243000000000002</v>
      </c>
      <c r="H61" s="887">
        <f>IFERROR(VLOOKUP(年度マスタ!$K$4&amp;"_"&amp;H$54,データシート1!$A:$CE,MATCH("bc_"&amp;$C61,データシート1!$A$1:$CE$1,0),0),0)</f>
        <v>31.670999999999999</v>
      </c>
      <c r="I61" s="887">
        <f>IFERROR(VLOOKUP(年度マスタ!$K$4&amp;"_"&amp;I$54,データシート1!$A:$CE,MATCH("bc_"&amp;$C61,データシート1!$A$1:$CE$1,0),0),0)</f>
        <v>33.488999999999997</v>
      </c>
      <c r="J61" s="887">
        <f>IFERROR(VLOOKUP(年度マスタ!$K$4&amp;"_"&amp;J$54,データシート1!$A:$CE,MATCH("bc_"&amp;$C61,データシート1!$A$1:$CE$1,0),0),0)</f>
        <v>30.542000000000002</v>
      </c>
      <c r="K61" s="887">
        <f>IFERROR(VLOOKUP(年度マスタ!$K$4&amp;"_"&amp;K$54,データシート1!$A:$CE,MATCH("bc_"&amp;$C61,データシート1!$A$1:$CE$1,0),0),0)</f>
        <v>30.548999999999999</v>
      </c>
      <c r="L61" s="887">
        <f>IFERROR(VLOOKUP(年度マスタ!$K$4&amp;"_"&amp;L$54,データシート1!$A:$CE,MATCH("bc_"&amp;$C61,データシート1!$A$1:$CE$1,0),0),0)</f>
        <v>30.847000000000001</v>
      </c>
      <c r="M61" s="887">
        <f>IFERROR(VLOOKUP(年度マスタ!$K$4&amp;"_"&amp;M$54,データシート1!$A:$CE,MATCH("bc_"&amp;$C61,データシート1!$A$1:$CE$1,0),0),0)</f>
        <v>30.216999999999999</v>
      </c>
      <c r="N61" s="887">
        <f>IFERROR(VLOOKUP(年度マスタ!$K$4&amp;"_"&amp;N$54,データシート1!$A:$CE,MATCH("bc_"&amp;$C61,データシート1!$A$1:$CE$1,0),0),0)</f>
        <v>31.344999999999999</v>
      </c>
      <c r="O61" s="887">
        <f>IFERROR(VLOOKUP(年度マスタ!$K$4&amp;"_"&amp;O$54,データシート1!$A:$CE,MATCH("bc_"&amp;$C61,データシート1!$A$1:$CE$1,0),0),0)</f>
        <v>31.645</v>
      </c>
      <c r="P61" s="888">
        <f>IFERROR(VLOOKUP(年度マスタ!$K$4&amp;"_"&amp;P$54,データシート1!$A:$CE,MATCH("bc_"&amp;$C61,データシート1!$A$1:$CE$1,0),0),0)</f>
        <v>30.03</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東吾妻町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1068.4000000000001</v>
      </c>
      <c r="K6" s="619">
        <f>VLOOKUP(年度マスタ!$K$4&amp;"_"&amp;K$5,データシート1!$A:$BT,MATCH("cb_"&amp;$G6,データシート1!$A$1:$BT$1,0),0)</f>
        <v>1268.8</v>
      </c>
      <c r="L6" s="619">
        <f>VLOOKUP(年度マスタ!$K$4&amp;"_"&amp;L$5,データシート1!$A:$BT,MATCH("cb_"&amp;$G6,データシート1!$A$1:$BT$1,0),0)</f>
        <v>1377.4</v>
      </c>
      <c r="M6" s="619">
        <f>VLOOKUP(年度マスタ!$K$4&amp;"_"&amp;M$5,データシート1!$A:$BT,MATCH("cb_"&amp;$G6,データシート1!$A$1:$BT$1,0),0)</f>
        <v>1473.3</v>
      </c>
      <c r="N6" s="619">
        <f>VLOOKUP(年度マスタ!$K$4&amp;"_"&amp;N$5,データシート1!$A:$BT,MATCH("cb_"&amp;$G6,データシート1!$A$1:$BT$1,0),0)</f>
        <v>1630.5</v>
      </c>
      <c r="O6" s="619">
        <f>VLOOKUP(年度マスタ!$K$4&amp;"_"&amp;O$5,データシート1!$A:$BT,MATCH("cb_"&amp;$G6,データシート1!$A$1:$BT$1,0),0)</f>
        <v>1787.9000000000019</v>
      </c>
      <c r="P6" s="619">
        <f>VLOOKUP(年度マスタ!$K$4&amp;"_"&amp;P$5,データシート1!$A:$BT,MATCH("cb_"&amp;$G6,データシート1!$A$1:$BT$1,0),0)</f>
        <v>1874.300000000002</v>
      </c>
      <c r="Q6" s="619">
        <f>VLOOKUP(年度マスタ!$K$4&amp;"_"&amp;Q$5,データシート1!$A:$BT,MATCH("cb_"&amp;$G6,データシート1!$A$1:$BT$1,0),0)</f>
        <v>2035.5000000000023</v>
      </c>
      <c r="R6" s="633">
        <f>VLOOKUP(年度マスタ!$K$4&amp;"_"&amp;R$5,データシート1!$A:$BT,MATCH("cb_"&amp;$G6,データシート1!$A$1:$BT$1,0),0)</f>
        <v>2267.3000000000034</v>
      </c>
      <c r="S6" s="568"/>
      <c r="T6" s="190"/>
      <c r="U6" s="581"/>
      <c r="V6" s="195"/>
      <c r="W6" s="195"/>
      <c r="X6" s="195"/>
      <c r="Y6" s="196" t="s">
        <v>372</v>
      </c>
      <c r="Z6" s="663" t="s">
        <v>373</v>
      </c>
      <c r="AA6" s="663"/>
      <c r="AB6" s="663"/>
      <c r="AC6" s="664">
        <f>SUM(AC7:AC8)</f>
        <v>516763</v>
      </c>
      <c r="AD6" s="664">
        <f>SUM(AD7:AD8)</f>
        <v>731787.88100000005</v>
      </c>
      <c r="AE6" s="665">
        <f>$AD6*3600/100000000</f>
        <v>26.344363716000004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4108.8</v>
      </c>
      <c r="K7" s="617">
        <f>VLOOKUP(年度マスタ!$K$4&amp;"_"&amp;K$5,データシート1!$A:$BT,MATCH("cb_"&amp;$G7,データシート1!$A$1:$BT$1,0),0)</f>
        <v>5158</v>
      </c>
      <c r="L7" s="617">
        <f>VLOOKUP(年度マスタ!$K$4&amp;"_"&amp;L$5,データシート1!$A:$BT,MATCH("cb_"&amp;$G7,データシート1!$A$1:$BT$1,0),0)</f>
        <v>8150.1000000000031</v>
      </c>
      <c r="M7" s="617">
        <f>VLOOKUP(年度マスタ!$K$4&amp;"_"&amp;M$5,データシート1!$A:$BT,MATCH("cb_"&amp;$G7,データシート1!$A$1:$BT$1,0),0)</f>
        <v>10353</v>
      </c>
      <c r="N7" s="617">
        <f>VLOOKUP(年度マスタ!$K$4&amp;"_"&amp;N$5,データシート1!$A:$BT,MATCH("cb_"&amp;$G7,データシート1!$A$1:$BT$1,0),0)</f>
        <v>13780.7</v>
      </c>
      <c r="O7" s="617">
        <f>VLOOKUP(年度マスタ!$K$4&amp;"_"&amp;O$5,データシート1!$A:$BT,MATCH("cb_"&amp;$G7,データシート1!$A$1:$BT$1,0),0)</f>
        <v>17221.5</v>
      </c>
      <c r="P7" s="617">
        <f>VLOOKUP(年度マスタ!$K$4&amp;"_"&amp;P$5,データシート1!$A:$BT,MATCH("cb_"&amp;$G7,データシート1!$A$1:$BT$1,0),0)</f>
        <v>19709.900000000001</v>
      </c>
      <c r="Q7" s="617">
        <f>VLOOKUP(年度マスタ!$K$4&amp;"_"&amp;Q$5,データシート1!$A:$BT,MATCH("cb_"&amp;$G7,データシート1!$A$1:$BT$1,0),0)</f>
        <v>52180.89999999998</v>
      </c>
      <c r="R7" s="634">
        <f>VLOOKUP(年度マスタ!$K$4&amp;"_"&amp;R$5,データシート1!$A:$BT,MATCH("cb_"&amp;$G7,データシート1!$A$1:$BT$1,0),0)</f>
        <v>54762.999999999978</v>
      </c>
      <c r="S7" s="568"/>
      <c r="T7" s="190"/>
      <c r="U7" s="581"/>
      <c r="V7" s="195"/>
      <c r="W7" s="195"/>
      <c r="X7" s="195"/>
      <c r="Y7" s="196" t="s">
        <v>375</v>
      </c>
      <c r="Z7" s="212" t="s">
        <v>376</v>
      </c>
      <c r="AA7" s="212"/>
      <c r="AB7" s="212"/>
      <c r="AC7" s="1022">
        <f>VLOOKUP(年度マスタ!$K$4&amp;"_"&amp;年度マスタ!$K$9,データシート3!A:AB,MATCH("ea_"&amp;$Y7&amp;"_設備",データシート3!$A$1:$AB$1,0),0)</f>
        <v>125577</v>
      </c>
      <c r="AD7" s="1022">
        <f>VLOOKUP(年度マスタ!$K$4&amp;"_"&amp;年度マスタ!$K$9,データシート3!A:AB,MATCH("ea_"&amp;$Y7&amp;"_年間発電",データシート3!$A$1:$AB$1,0),0)/10^3</f>
        <v>178625.94</v>
      </c>
      <c r="AE7" s="554">
        <f t="shared" ref="AE7:AE16" si="0">$AD7*3600/100000000</f>
        <v>6.4305338399999998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391186</v>
      </c>
      <c r="AD8" s="1022">
        <f>VLOOKUP(年度マスタ!$K$4&amp;"_"&amp;年度マスタ!$K$9,データシート3!A:AB,MATCH("ea_"&amp;$Y8&amp;"_年間発電",データシート3!$A$1:$AB$1,0),0)/10^3</f>
        <v>553161.94099999999</v>
      </c>
      <c r="AE8" s="554">
        <f t="shared" si="0"/>
        <v>19.913829875999998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37</v>
      </c>
      <c r="K9" s="617">
        <f>VLOOKUP(年度マスタ!$K$4&amp;"_"&amp;K$5,データシート1!$A:$BT,MATCH("cb_"&amp;$G9,データシート1!$A$1:$BT$1,0),0)</f>
        <v>37</v>
      </c>
      <c r="L9" s="617">
        <f>VLOOKUP(年度マスタ!$K$4&amp;"_"&amp;L$5,データシート1!$A:$BT,MATCH("cb_"&amp;$G9,データシート1!$A$1:$BT$1,0),0)</f>
        <v>207</v>
      </c>
      <c r="M9" s="617">
        <f>VLOOKUP(年度マスタ!$K$4&amp;"_"&amp;M$5,データシート1!$A:$BT,MATCH("cb_"&amp;$G9,データシート1!$A$1:$BT$1,0),0)</f>
        <v>207</v>
      </c>
      <c r="N9" s="617">
        <f>VLOOKUP(年度マスタ!$K$4&amp;"_"&amp;N$5,データシート1!$A:$BT,MATCH("cb_"&amp;$G9,データシート1!$A$1:$BT$1,0),0)</f>
        <v>207</v>
      </c>
      <c r="O9" s="617">
        <f>VLOOKUP(年度マスタ!$K$4&amp;"_"&amp;O$5,データシート1!$A:$BT,MATCH("cb_"&amp;$G9,データシート1!$A$1:$BT$1,0),0)</f>
        <v>207</v>
      </c>
      <c r="P9" s="617">
        <f>VLOOKUP(年度マスタ!$K$4&amp;"_"&amp;P$5,データシート1!$A:$BT,MATCH("cb_"&amp;$G9,データシート1!$A$1:$BT$1,0),0)</f>
        <v>207</v>
      </c>
      <c r="Q9" s="617">
        <f>VLOOKUP(年度マスタ!$K$4&amp;"_"&amp;Q$5,データシート1!$A:$BT,MATCH("cb_"&amp;$G9,データシート1!$A$1:$BT$1,0),0)</f>
        <v>207</v>
      </c>
      <c r="R9" s="634">
        <f>VLOOKUP(年度マスタ!$K$4&amp;"_"&amp;R$5,データシート1!$A:$BT,MATCH("cb_"&amp;$G9,データシート1!$A$1:$BT$1,0),0)</f>
        <v>207</v>
      </c>
      <c r="S9" s="568"/>
      <c r="T9" s="190"/>
      <c r="U9" s="581"/>
      <c r="V9" s="195"/>
      <c r="W9" s="195"/>
      <c r="X9" s="195"/>
      <c r="Y9" s="196" t="s">
        <v>381</v>
      </c>
      <c r="Z9" s="208" t="s">
        <v>377</v>
      </c>
      <c r="AA9" s="208"/>
      <c r="AB9" s="208"/>
      <c r="AC9" s="666">
        <f>VLOOKUP(年度マスタ!$K$4&amp;"_"&amp;年度マスタ!$K$9,データシート3!A:AB,MATCH("ea_"&amp;$Y9&amp;"_設備",データシート3!$A$1:$AB$1,0),0)</f>
        <v>21900</v>
      </c>
      <c r="AD9" s="666">
        <f>VLOOKUP(年度マスタ!$K$4&amp;"_"&amp;年度マスタ!$K$9,データシート3!A:AB,MATCH("ea_"&amp;$Y9&amp;"_年間発電",データシート3!$A$1:$AB$1,0),0)/10^3</f>
        <v>37288.410000000011</v>
      </c>
      <c r="AE9" s="667">
        <f t="shared" si="0"/>
        <v>1.3423827600000002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18379</v>
      </c>
      <c r="AD10" s="666">
        <f>SUM(AD11:AD12)</f>
        <v>115394.78</v>
      </c>
      <c r="AE10" s="667">
        <f t="shared" si="0"/>
        <v>4.1542120799999998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13600</v>
      </c>
      <c r="K11" s="654">
        <f>VLOOKUP(年度マスタ!$K$4&amp;"_"&amp;K$5,データシート1!$A:$BT,MATCH("cb_"&amp;$G11,データシート1!$A$1:$BT$1,0),0)</f>
        <v>13600</v>
      </c>
      <c r="L11" s="654">
        <f>VLOOKUP(年度マスタ!$K$4&amp;"_"&amp;L$5,データシート1!$A:$BT,MATCH("cb_"&amp;$G11,データシート1!$A$1:$BT$1,0),0)</f>
        <v>13600</v>
      </c>
      <c r="M11" s="654">
        <f>VLOOKUP(年度マスタ!$K$4&amp;"_"&amp;M$5,データシート1!$A:$BT,MATCH("cb_"&amp;$G11,データシート1!$A$1:$BT$1,0),0)</f>
        <v>13600</v>
      </c>
      <c r="N11" s="654">
        <f>VLOOKUP(年度マスタ!$K$4&amp;"_"&amp;N$5,データシート1!$A:$BT,MATCH("cb_"&amp;$G11,データシート1!$A$1:$BT$1,0),0)</f>
        <v>13640</v>
      </c>
      <c r="O11" s="654">
        <f>VLOOKUP(年度マスタ!$K$4&amp;"_"&amp;O$5,データシート1!$A:$BT,MATCH("cb_"&amp;$G11,データシート1!$A$1:$BT$1,0),0)</f>
        <v>13720</v>
      </c>
      <c r="P11" s="654">
        <f>VLOOKUP(年度マスタ!$K$4&amp;"_"&amp;P$5,データシート1!$A:$BT,MATCH("cb_"&amp;$G11,データシート1!$A$1:$BT$1,0),0)</f>
        <v>13720</v>
      </c>
      <c r="Q11" s="654">
        <f>VLOOKUP(年度マスタ!$K$4&amp;"_"&amp;Q$5,データシート1!$A:$BT,MATCH("cb_"&amp;$G11,データシート1!$A$1:$BT$1,0),0)</f>
        <v>13720</v>
      </c>
      <c r="R11" s="655">
        <f>VLOOKUP(年度マスタ!$K$4&amp;"_"&amp;R$5,データシート1!$A:$BT,MATCH("cb_"&amp;$G11,データシート1!$A$1:$BT$1,0),0)</f>
        <v>13720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18379</v>
      </c>
      <c r="AD11" s="1022">
        <f>VLOOKUP(年度マスタ!$K$4&amp;"_"&amp;年度マスタ!$K$9,データシート3!A:AB,MATCH("ea_"&amp;$Y11&amp;"_年間発電",データシート3!$A$1:$AB$1,0),0)/10^3</f>
        <v>115394.78</v>
      </c>
      <c r="AE11" s="554">
        <f t="shared" si="0"/>
        <v>4.1542120799999998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18814.2</v>
      </c>
      <c r="K12" s="651">
        <f t="shared" ref="K12:Q12" si="1">SUM(K6:K11)</f>
        <v>20063.8</v>
      </c>
      <c r="L12" s="651">
        <f t="shared" si="1"/>
        <v>23334.500000000004</v>
      </c>
      <c r="M12" s="651">
        <f t="shared" si="1"/>
        <v>25633.3</v>
      </c>
      <c r="N12" s="651">
        <f t="shared" si="1"/>
        <v>29258.2</v>
      </c>
      <c r="O12" s="651">
        <f t="shared" si="1"/>
        <v>32936.400000000001</v>
      </c>
      <c r="P12" s="651">
        <f t="shared" si="1"/>
        <v>35511.200000000004</v>
      </c>
      <c r="Q12" s="651">
        <f t="shared" si="1"/>
        <v>68143.39999999998</v>
      </c>
      <c r="R12" s="652">
        <f t="shared" ref="R12" si="2">SUM(R6:R11)</f>
        <v>70957.299999999988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908</v>
      </c>
      <c r="AD13" s="666">
        <f>SUM(AD14:AD16)</f>
        <v>5567.8559999999998</v>
      </c>
      <c r="AE13" s="667">
        <f t="shared" si="0"/>
        <v>0.20044281599999997</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908</v>
      </c>
      <c r="AD16" s="1022">
        <f>VLOOKUP(年度マスタ!$K$4&amp;"_"&amp;年度マスタ!$K$9,データシート3!A:AB,MATCH("ea_"&amp;$Y16&amp;"_年間発電",データシート3!$A$1:$AB$1,0),0)/10^3</f>
        <v>5567.8559999999998</v>
      </c>
      <c r="AE16" s="554">
        <f t="shared" si="0"/>
        <v>0.20044281599999997</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1.6811034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11.718245169999999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1282.208208</v>
      </c>
      <c r="K19" s="615">
        <f>K6*別紙!$C5/100*別紙!$E5/10^3</f>
        <v>1522.7122559999998</v>
      </c>
      <c r="L19" s="615">
        <f>L6*別紙!$C5/100*別紙!$E5/10^3</f>
        <v>1653.045288</v>
      </c>
      <c r="M19" s="615">
        <f>M6*別紙!$C5/100*別紙!$E5/10^3</f>
        <v>1768.1367959999998</v>
      </c>
      <c r="N19" s="615">
        <f>N6*別紙!$C5/100*別紙!$E5/10^3</f>
        <v>1956.7956599999998</v>
      </c>
      <c r="O19" s="615">
        <f>O6*別紙!$C5/100*別紙!$E5/10^3</f>
        <v>2145.6945480000022</v>
      </c>
      <c r="P19" s="615">
        <f>P6*別紙!$C5/100*別紙!$E5/10^3</f>
        <v>2249.3849160000022</v>
      </c>
      <c r="Q19" s="615">
        <f>Q6*別紙!$C5/100*別紙!$E5/10^3</f>
        <v>2442.844260000003</v>
      </c>
      <c r="R19" s="639">
        <f>R6*別紙!$C5/100*別紙!$E5/10^3</f>
        <v>2721.0320760000036</v>
      </c>
      <c r="S19" s="572"/>
      <c r="T19" s="191"/>
      <c r="U19" s="588"/>
      <c r="W19" s="201"/>
      <c r="X19" s="201"/>
      <c r="Y19" s="173"/>
      <c r="Z19" s="628" t="s">
        <v>389</v>
      </c>
      <c r="AA19" s="671"/>
      <c r="AB19" s="672"/>
      <c r="AC19" s="673">
        <f>SUM($AC$6,$AC$9,$AC$10,$AC$13)</f>
        <v>557950</v>
      </c>
      <c r="AD19" s="673">
        <f>SUM($AD$6,$AD$9,$AD$10,$AD$13)</f>
        <v>890038.92700000014</v>
      </c>
      <c r="AE19" s="674">
        <f>SUM($AE$6,$AE$9,$AE$10,$AE$13,$AE$17,$AE$18)</f>
        <v>45.440749941999997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5434.9562880000003</v>
      </c>
      <c r="K20" s="617">
        <f>K7*別紙!$C6/100*別紙!$E6/10^3</f>
        <v>6822.7960800000001</v>
      </c>
      <c r="L20" s="617">
        <f>L7*別紙!$C6/100*別紙!$E6/10^3</f>
        <v>10780.626276000005</v>
      </c>
      <c r="M20" s="617">
        <f>M7*別紙!$C6/100*別紙!$E6/10^3</f>
        <v>13694.53428</v>
      </c>
      <c r="N20" s="617">
        <f>N7*別紙!$C6/100*別紙!$E6/10^3</f>
        <v>18228.558732000001</v>
      </c>
      <c r="O20" s="617">
        <f>O7*別紙!$C6/100*別紙!$E6/10^3</f>
        <v>22779.911339999999</v>
      </c>
      <c r="P20" s="617">
        <f>P7*別紙!$C6/100*別紙!$E6/10^3</f>
        <v>26071.467324000001</v>
      </c>
      <c r="Q20" s="617">
        <f>Q7*別紙!$C6/100*別紙!$E6/10^3</f>
        <v>69022.807283999966</v>
      </c>
      <c r="R20" s="634">
        <f>R7*別紙!$C6/100*別紙!$E6/10^3</f>
        <v>72438.305879999971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194.47200000000001</v>
      </c>
      <c r="K22" s="617">
        <f>K9*別紙!$C8/100*別紙!$E8/10^3</f>
        <v>194.47200000000001</v>
      </c>
      <c r="L22" s="617">
        <f>L9*別紙!$C8/100*別紙!$E8/10^3</f>
        <v>1087.992</v>
      </c>
      <c r="M22" s="617">
        <f>M9*別紙!$C8/100*別紙!$E8/10^3</f>
        <v>1087.992</v>
      </c>
      <c r="N22" s="617">
        <f>N9*別紙!$C8/100*別紙!$E8/10^3</f>
        <v>1087.992</v>
      </c>
      <c r="O22" s="617">
        <f>O9*別紙!$C8/100*別紙!$E8/10^3</f>
        <v>1087.992</v>
      </c>
      <c r="P22" s="617">
        <f>P9*別紙!$C8/100*別紙!$E8/10^3</f>
        <v>1087.992</v>
      </c>
      <c r="Q22" s="617">
        <f>Q9*別紙!$C8/100*別紙!$E8/10^3</f>
        <v>1087.992</v>
      </c>
      <c r="R22" s="634">
        <f>R9*別紙!$C8/100*別紙!$E8/10^3</f>
        <v>1087.992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95308.800000000003</v>
      </c>
      <c r="K24" s="654">
        <f>K11*別紙!$C10/100*別紙!$E10/10^3</f>
        <v>95308.800000000003</v>
      </c>
      <c r="L24" s="654">
        <f>L11*別紙!$C10/100*別紙!$E10/10^3</f>
        <v>95308.800000000003</v>
      </c>
      <c r="M24" s="654">
        <f>M11*別紙!$C10/100*別紙!$E10/10^3</f>
        <v>95308.800000000003</v>
      </c>
      <c r="N24" s="654">
        <f>N11*別紙!$C10/100*別紙!$E10/10^3</f>
        <v>95589.119999999995</v>
      </c>
      <c r="O24" s="654">
        <f>O11*別紙!$C10/100*別紙!$E10/10^3</f>
        <v>96149.759999999995</v>
      </c>
      <c r="P24" s="654">
        <f>P11*別紙!$C10/100*別紙!$E10/10^3</f>
        <v>96149.759999999995</v>
      </c>
      <c r="Q24" s="654">
        <f>Q11*別紙!$C10/100*別紙!$E10/10^3</f>
        <v>96149.759999999995</v>
      </c>
      <c r="R24" s="655">
        <f>R11*別紙!$C10/100*別紙!$E10/10^3</f>
        <v>96149.759999999995</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102220.43649600001</v>
      </c>
      <c r="K25" s="657">
        <f t="shared" si="3"/>
        <v>103848.780336</v>
      </c>
      <c r="L25" s="657">
        <f t="shared" si="3"/>
        <v>108830.46356400001</v>
      </c>
      <c r="M25" s="657">
        <f t="shared" si="3"/>
        <v>111859.463076</v>
      </c>
      <c r="N25" s="657">
        <f t="shared" si="3"/>
        <v>116862.466392</v>
      </c>
      <c r="O25" s="657">
        <f t="shared" si="3"/>
        <v>122163.357888</v>
      </c>
      <c r="P25" s="657">
        <f t="shared" si="3"/>
        <v>125558.60424</v>
      </c>
      <c r="Q25" s="657">
        <f t="shared" si="3"/>
        <v>168703.40354399994</v>
      </c>
      <c r="R25" s="658">
        <f t="shared" ref="R25" si="4">SUM(R19:R24)</f>
        <v>172397.08995599998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84671.920786302115</v>
      </c>
      <c r="K26" s="654">
        <f>(VLOOKUP(年度マスタ!$K$4&amp;"_"&amp;K$18,データシート1!$A:$BT,MATCH("da_合計",データシート1!$A$1:$BT$1,0),0))/10^3</f>
        <v>82384.151254560318</v>
      </c>
      <c r="L26" s="654">
        <f>(VLOOKUP(年度マスタ!$K$4&amp;"_"&amp;L$18,データシート1!$A:$BT,MATCH("da_合計",データシート1!$A$1:$BT$1,0),0))/10^3</f>
        <v>84228.918100974857</v>
      </c>
      <c r="M26" s="654">
        <f>(VLOOKUP(年度マスタ!$K$4&amp;"_"&amp;M$18,データシート1!$A:$BT,MATCH("da_合計",データシート1!$A$1:$BT$1,0),0))/10^3</f>
        <v>81726.508448320732</v>
      </c>
      <c r="N26" s="654">
        <f>(VLOOKUP(年度マスタ!$K$4&amp;"_"&amp;N$18,データシート1!$A:$BT,MATCH("da_合計",データシート1!$A$1:$BT$1,0),0))/10^3</f>
        <v>78002.548650594515</v>
      </c>
      <c r="O26" s="654">
        <f>(VLOOKUP(年度マスタ!$K$4&amp;"_"&amp;O$18,データシート1!$A:$BT,MATCH("da_合計",データシート1!$A$1:$BT$1,0),0))/10^3</f>
        <v>81049.076990957939</v>
      </c>
      <c r="P26" s="654">
        <f>(VLOOKUP(年度マスタ!$K$4&amp;"_"&amp;P$18,データシート1!$A:$BT,MATCH("da_合計",データシート1!$A$1:$BT$1,0),0))/10^3</f>
        <v>84230.331394216613</v>
      </c>
      <c r="Q26" s="654">
        <f>(VLOOKUP(年度マスタ!$K$4&amp;"_"&amp;Q$18,データシート1!$A:$BT,MATCH("da_合計",データシート1!$A$1:$BT$1,0),0))/10^3</f>
        <v>78958.856529613375</v>
      </c>
      <c r="R26" s="655">
        <f>Q26</f>
        <v>78958.856529613375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1.2072530721723844</v>
      </c>
      <c r="K27" s="839">
        <f t="shared" ref="K27:P27" si="5">K25/K26</f>
        <v>1.2605431840296044</v>
      </c>
      <c r="L27" s="839">
        <f t="shared" si="5"/>
        <v>1.2920795614818708</v>
      </c>
      <c r="M27" s="839">
        <f t="shared" si="5"/>
        <v>1.3687047837940325</v>
      </c>
      <c r="N27" s="839">
        <f t="shared" si="5"/>
        <v>1.4981877953177534</v>
      </c>
      <c r="O27" s="839">
        <f t="shared" si="5"/>
        <v>1.5072763617237601</v>
      </c>
      <c r="P27" s="839">
        <f t="shared" si="5"/>
        <v>1.4906578445282128</v>
      </c>
      <c r="Q27" s="839">
        <f>Q25/Q26</f>
        <v>2.1365988688137603</v>
      </c>
      <c r="R27" s="840">
        <f>R25/R26</f>
        <v>2.1833787561417224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2.1833787561417224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11.272186124759706</v>
      </c>
      <c r="AA52" s="173"/>
      <c r="AB52" s="678" t="s">
        <v>413</v>
      </c>
      <c r="AC52" s="679">
        <f>$AD6</f>
        <v>731787.88100000005</v>
      </c>
      <c r="AD52" s="680">
        <f>R19+R20</f>
        <v>75159.337955999974</v>
      </c>
      <c r="AE52" s="681">
        <f t="shared" ref="AE52:AE54" si="6">IFERROR(AD52/AC52,"-")</f>
        <v>0.10270645347842262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811080.07047038677</v>
      </c>
      <c r="Z53" s="1130"/>
      <c r="AA53" s="173"/>
      <c r="AB53" s="678" t="s">
        <v>377</v>
      </c>
      <c r="AC53" s="679">
        <f>$AD9</f>
        <v>37288.410000000011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115394.78</v>
      </c>
      <c r="AD54" s="679">
        <f>R22</f>
        <v>1087.992</v>
      </c>
      <c r="AE54" s="681">
        <f t="shared" si="6"/>
        <v>9.4284334178721084E-3</v>
      </c>
      <c r="AF54" s="473"/>
      <c r="AG54" s="41"/>
      <c r="AH54" s="420"/>
      <c r="AI54" s="442" t="s">
        <v>440</v>
      </c>
      <c r="AJ54" s="443">
        <f>VLOOKUP(年度マスタ!$K$4&amp;"_"&amp;AJ$53,データシート1!$A$1:$BT$2000,MATCH("ca_太陽光発電（10kW未満）",データシート1!$A$1:$BT$1,0),0)</f>
        <v>202</v>
      </c>
      <c r="AK54" s="443">
        <f>VLOOKUP(年度マスタ!$K$4&amp;"_"&amp;AK$53,データシート1!$A$1:$BT$2000,MATCH("ca_太陽光発電（10kW未満）",データシート1!$A$1:$BT$1,0),0)</f>
        <v>238</v>
      </c>
      <c r="AL54" s="443">
        <f>VLOOKUP(年度マスタ!$K$4&amp;"_"&amp;AL$53,データシート1!$A$1:$BT$2000,MATCH("ca_太陽光発電（10kW未満）",データシート1!$A$1:$BT$1,0),0)</f>
        <v>258</v>
      </c>
      <c r="AM54" s="443">
        <f>VLOOKUP(年度マスタ!$K$4&amp;"_"&amp;AM$53,データシート1!$A$1:$BT$2000,MATCH("ca_太陽光発電（10kW未満）",データシート1!$A$1:$BT$1,0),0)</f>
        <v>274</v>
      </c>
      <c r="AN54" s="443">
        <f>VLOOKUP(年度マスタ!$K$4&amp;"_"&amp;AN$53,データシート1!$A$1:$BT$2000,MATCH("ca_太陽光発電（10kW未満）",データシート1!$A$1:$BT$1,0),0)</f>
        <v>307</v>
      </c>
      <c r="AO54" s="443">
        <f>VLOOKUP(年度マスタ!$K$4&amp;"_"&amp;AO$53,データシート1!$A$1:$BT$2000,MATCH("ca_太陽光発電（10kW未満）",データシート1!$A$1:$BT$1,0),0)</f>
        <v>334</v>
      </c>
      <c r="AP54" s="443">
        <f>VLOOKUP(年度マスタ!$K$4&amp;"_"&amp;AP$53,データシート1!$A$1:$BT$2000,MATCH("ca_太陽光発電（10kW未満）",データシート1!$A$1:$BT$1,0),0)</f>
        <v>350</v>
      </c>
      <c r="AQ54" s="443">
        <f>VLOOKUP(年度マスタ!$K$4&amp;"_"&amp;AQ$53,データシート1!$A$1:$BT$2000,MATCH("ca_太陽光発電（10kW未満）",データシート1!$A$1:$BT$1,0),0)</f>
        <v>377</v>
      </c>
      <c r="AR54" s="443">
        <f>VLOOKUP(年度マスタ!$K$4&amp;"_"&amp;AR$53,データシート1!$A$1:$BT$2000,MATCH("ca_太陽光発電（10kW未満）",データシート1!$A$1:$BT$1,0),0)</f>
        <v>415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5567.8559999999998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東吾妻町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東吾妻町</v>
      </c>
      <c r="AZ12" s="1023" t="str">
        <f>年度マスタ!$K4</f>
        <v>10429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07481</v>
      </c>
      <c r="AY21" s="18" t="str">
        <f>IF(IFERROR(比較地域マスタ!$Z6,"")=0,"",IFERROR(比較地域マスタ!$Z6,""))</f>
        <v>棚倉町</v>
      </c>
      <c r="BB21" s="110" t="str">
        <f t="shared" ref="BB21:BC68" si="0">AX21</f>
        <v>07481</v>
      </c>
      <c r="BC21" s="1031" t="str">
        <f t="shared" si="0"/>
        <v>棚倉町</v>
      </c>
      <c r="BD21" s="34">
        <f>SUM(BE21,BI21:BK21,BQ21)</f>
        <v>135.61863364485367</v>
      </c>
      <c r="BE21" s="34">
        <f>SUM(BF21:BH21)</f>
        <v>71.093123208896159</v>
      </c>
      <c r="BF21" s="34">
        <f>VLOOKUP($AX21&amp;"_"&amp;$BC$14,データシート1!$A:$BT,MATCH($BC$12&amp;"_"&amp;BF$20,データシート1!$A$1:$BT$1,0),0)</f>
        <v>64.355122789532913</v>
      </c>
      <c r="BG21" s="34">
        <f>VLOOKUP($AX21&amp;"_"&amp;$BC$14,データシート1!$A:$BT,MATCH($BC$12&amp;"_"&amp;BG$20,データシート1!$A$1:$BT$1,0),0)</f>
        <v>1.4737691150125511</v>
      </c>
      <c r="BH21" s="34">
        <f>VLOOKUP($AX21&amp;"_"&amp;$BC$14,データシート1!$A:$BT,MATCH($BC$12&amp;"_"&amp;BH$20,データシート1!$A$1:$BT$1,0),0)</f>
        <v>5.2642313043507043</v>
      </c>
      <c r="BI21" s="34">
        <f>VLOOKUP($AX21&amp;"_"&amp;$BC$14,データシート1!$A:$BT,MATCH($BC$12&amp;"_"&amp;BI$20,データシート1!$A$1:$BT$1,0),0)</f>
        <v>14.973172867835936</v>
      </c>
      <c r="BJ21" s="34">
        <f>VLOOKUP($AX21&amp;"_"&amp;$BC$14,データシート1!$A:$BT,MATCH($BC$12&amp;"_"&amp;BJ$20,データシート1!$A$1:$BT$1,0),0)</f>
        <v>19.383082659693176</v>
      </c>
      <c r="BK21" s="34">
        <f t="shared" ref="BK21:BK68" si="1">SUM(BL21,BO21:BP21)</f>
        <v>28.816247728177995</v>
      </c>
      <c r="BL21" s="34">
        <f t="shared" ref="BL21:BL67" si="2">SUM(BM21:BN21)</f>
        <v>28.028605649386584</v>
      </c>
      <c r="BM21" s="34">
        <f>VLOOKUP($AX21&amp;"_"&amp;$BC$14,データシート1!$A:$BT,MATCH($BC$12&amp;"_"&amp;BM$20,データシート1!$A$1:$BT$1,0),0)</f>
        <v>13.401077679061808</v>
      </c>
      <c r="BN21" s="34">
        <f>VLOOKUP($AX21&amp;"_"&amp;$BC$14,データシート1!$A:$BT,MATCH($BC$12&amp;"_"&amp;BN$20,データシート1!$A$1:$BT$1,0),0)</f>
        <v>14.627527970324776</v>
      </c>
      <c r="BO21" s="34">
        <f>VLOOKUP($AX21&amp;"_"&amp;$BC$14,データシート1!$A:$BT,MATCH($BC$12&amp;"_"&amp;BO$20,データシート1!$A$1:$BT$1,0),0)</f>
        <v>0.78764207879141201</v>
      </c>
      <c r="BP21" s="34">
        <f>VLOOKUP($AX21&amp;"_"&amp;$BC$14,データシート1!$A:$BT,MATCH($BC$12&amp;"_"&amp;BP$20,データシート1!$A$1:$BT$1,0),0)</f>
        <v>0</v>
      </c>
      <c r="BQ21" s="34">
        <f>VLOOKUP($AX21&amp;"_"&amp;$BC$14,データシート1!$A:$BT,MATCH($BC$12&amp;"_"&amp;BQ$20,データシート1!$A$1:$BT$1,0),0)</f>
        <v>1.353007180250408</v>
      </c>
      <c r="BR21" s="35">
        <f t="shared" ref="BR21:BR68" si="3">BD21</f>
        <v>135.61863364485367</v>
      </c>
      <c r="BT21" s="111" t="str">
        <f t="shared" ref="BT21:BT68" si="4">AY21</f>
        <v>棚倉町</v>
      </c>
      <c r="BU21" s="34">
        <f>BD21</f>
        <v>135.61863364485367</v>
      </c>
      <c r="BV21" s="60">
        <f>BE21/$BR21</f>
        <v>0.5242135339238756</v>
      </c>
      <c r="BW21" s="60">
        <f t="shared" ref="BW21:CH42" si="5">BF21/$BR21</f>
        <v>0.4745300926571826</v>
      </c>
      <c r="BX21" s="60">
        <f t="shared" si="5"/>
        <v>1.0867010494088371E-2</v>
      </c>
      <c r="BY21" s="60">
        <f t="shared" si="5"/>
        <v>3.8816430772604722E-2</v>
      </c>
      <c r="BZ21" s="60">
        <f t="shared" si="5"/>
        <v>0.11040645717642594</v>
      </c>
      <c r="CA21" s="60">
        <f t="shared" si="5"/>
        <v>0.14292344745525098</v>
      </c>
      <c r="CB21" s="60">
        <f t="shared" si="5"/>
        <v>0.21248000332785749</v>
      </c>
      <c r="CC21" s="60">
        <f t="shared" si="5"/>
        <v>0.20667223150754835</v>
      </c>
      <c r="CD21" s="60">
        <f t="shared" si="5"/>
        <v>9.8814427773659702E-2</v>
      </c>
      <c r="CE21" s="60">
        <f t="shared" si="5"/>
        <v>0.10785780373388865</v>
      </c>
      <c r="CF21" s="60">
        <f t="shared" si="5"/>
        <v>5.8077718203091537E-3</v>
      </c>
      <c r="CG21" s="60">
        <f t="shared" si="5"/>
        <v>0</v>
      </c>
      <c r="CH21" s="60">
        <f>BQ21/$BR21</f>
        <v>9.9765581165899807E-3</v>
      </c>
      <c r="CI21" s="112">
        <f t="shared" ref="CI21:CI68" si="6">BR21/$BR21</f>
        <v>1</v>
      </c>
      <c r="CK21" s="113" t="str">
        <f t="shared" ref="CK21:CK68" si="7">AY21</f>
        <v>棚倉町</v>
      </c>
      <c r="CL21" s="114">
        <f>CN21+CP21+CR21</f>
        <v>71.093123208896159</v>
      </c>
      <c r="CM21" s="61">
        <f>IF(IF(CL21=0,0,CW21/CL21)&gt;1,1,IF(CL21=0,0,CW21/CL21))</f>
        <v>1</v>
      </c>
      <c r="CN21" s="62">
        <f>BF21</f>
        <v>64.355122789532913</v>
      </c>
      <c r="CO21" s="61">
        <f>IF(IF(CN21=0,0,CX21/CN21)&gt;1,1,IF(CN21=0,0,CX21/CN21))</f>
        <v>1</v>
      </c>
      <c r="CP21" s="62">
        <f t="shared" ref="CP21:CP68" si="8">BG21</f>
        <v>1.4737691150125511</v>
      </c>
      <c r="CQ21" s="61">
        <f>IF(IF(CP21=0,0,CY21/CP21)&gt;1,1,IF(CP21=0,0,CY21/CP21))</f>
        <v>0</v>
      </c>
      <c r="CR21" s="62">
        <f t="shared" ref="CR21:CR68" si="9">BH21</f>
        <v>5.2642313043507043</v>
      </c>
      <c r="CS21" s="61">
        <f>IF(IF(CR21=0,0,CZ21/CR21)&gt;1,1,IF(CR21=0,0,CZ21/CR21))</f>
        <v>0</v>
      </c>
      <c r="CT21" s="62">
        <f t="shared" ref="CT21:CT68" si="10">BI21</f>
        <v>14.973172867835936</v>
      </c>
      <c r="CU21" s="63">
        <f>IF(IF(CT21=0,0,DA21/CT21)&gt;1,1,IF(CT21=0,0,DA21/CT21))</f>
        <v>0</v>
      </c>
      <c r="CV21" s="16"/>
      <c r="CW21" s="956">
        <f>SUM(CX21:CZ21)</f>
        <v>85.210999999999999</v>
      </c>
      <c r="CX21" s="957">
        <f>VLOOKUP($AX21&amp;"_"&amp;$CW$14,データシート1!$A:$BT,MATCH($CW$12&amp;"_"&amp;CX$20,データシート1!$A$1:$BT$1,0),0)</f>
        <v>85.210999999999999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85.210999999999999</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3</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47308</v>
      </c>
      <c r="AY22" s="18" t="str">
        <f>IF(IFERROR(比較地域マスタ!$Z7,"")=0,"",IFERROR(比較地域マスタ!$Z7,""))</f>
        <v>本部町</v>
      </c>
      <c r="BB22" s="110" t="str">
        <f t="shared" si="0"/>
        <v>47308</v>
      </c>
      <c r="BC22" s="1031" t="str">
        <f t="shared" si="0"/>
        <v>本部町</v>
      </c>
      <c r="BD22" s="34">
        <f t="shared" ref="BD22:BD68" si="14">SUM(BE22,BI22:BK22,BQ22)</f>
        <v>140.71128558690401</v>
      </c>
      <c r="BE22" s="34">
        <f t="shared" ref="BE22:BE67" si="15">SUM(BF22:BH22)</f>
        <v>15.130660088402387</v>
      </c>
      <c r="BF22" s="34">
        <f>VLOOKUP($AX22&amp;"_"&amp;$BC$14,データシート1!$A:$BT,MATCH($BC$12&amp;"_"&amp;BF$20,データシート1!$A$1:$BT$1,0),0)</f>
        <v>10.847520464772096</v>
      </c>
      <c r="BG22" s="34">
        <f>VLOOKUP($AX22&amp;"_"&amp;$BC$14,データシート1!$A:$BT,MATCH($BC$12&amp;"_"&amp;BG$20,データシート1!$A$1:$BT$1,0),0)</f>
        <v>1.4164695034388761</v>
      </c>
      <c r="BH22" s="34">
        <f>VLOOKUP($AX22&amp;"_"&amp;$BC$14,データシート1!$A:$BT,MATCH($BC$12&amp;"_"&amp;BH$20,データシート1!$A$1:$BT$1,0),0)</f>
        <v>2.8666701201914155</v>
      </c>
      <c r="BI22" s="34">
        <f>VLOOKUP($AX22&amp;"_"&amp;$BC$14,データシート1!$A:$BT,MATCH($BC$12&amp;"_"&amp;BI$20,データシート1!$A$1:$BT$1,0),0)</f>
        <v>29.452093964655614</v>
      </c>
      <c r="BJ22" s="34">
        <f>VLOOKUP($AX22&amp;"_"&amp;$BC$14,データシート1!$A:$BT,MATCH($BC$12&amp;"_"&amp;BJ$20,データシート1!$A$1:$BT$1,0),0)</f>
        <v>21.47592223374043</v>
      </c>
      <c r="BK22" s="34">
        <f t="shared" si="1"/>
        <v>71.944911484376121</v>
      </c>
      <c r="BL22" s="34">
        <f t="shared" si="2"/>
        <v>26.830194647089385</v>
      </c>
      <c r="BM22" s="34">
        <f>VLOOKUP($AX22&amp;"_"&amp;$BC$14,データシート1!$A:$BT,MATCH($BC$12&amp;"_"&amp;BM$20,データシート1!$A$1:$BT$1,0),0)</f>
        <v>11.101420130078788</v>
      </c>
      <c r="BN22" s="34">
        <f>VLOOKUP($AX22&amp;"_"&amp;$BC$14,データシート1!$A:$BT,MATCH($BC$12&amp;"_"&amp;BN$20,データシート1!$A$1:$BT$1,0),0)</f>
        <v>15.728774517010597</v>
      </c>
      <c r="BO22" s="34">
        <f>VLOOKUP($AX22&amp;"_"&amp;$BC$14,データシート1!$A:$BT,MATCH($BC$12&amp;"_"&amp;BO$20,データシート1!$A$1:$BT$1,0),0)</f>
        <v>0.765279816658194</v>
      </c>
      <c r="BP22" s="34">
        <f>VLOOKUP($AX22&amp;"_"&amp;$BC$14,データシート1!$A:$BT,MATCH($BC$12&amp;"_"&amp;BP$20,データシート1!$A$1:$BT$1,0),0)</f>
        <v>44.349437020628542</v>
      </c>
      <c r="BQ22" s="34">
        <f>VLOOKUP($AX22&amp;"_"&amp;$BC$14,データシート1!$A:$BT,MATCH($BC$12&amp;"_"&amp;BQ$20,データシート1!$A$1:$BT$1,0),0)</f>
        <v>2.707697815729468</v>
      </c>
      <c r="BR22" s="35">
        <f t="shared" si="3"/>
        <v>140.71128558690401</v>
      </c>
      <c r="BT22" s="121" t="str">
        <f t="shared" si="4"/>
        <v>本部町</v>
      </c>
      <c r="BU22" s="33">
        <f>BD22</f>
        <v>140.71128558690401</v>
      </c>
      <c r="BV22" s="59">
        <f t="shared" ref="BV22:BZ68" si="16">BE22/$BR22</f>
        <v>0.10752982623456747</v>
      </c>
      <c r="BW22" s="59">
        <f t="shared" si="5"/>
        <v>7.7090621548423069E-2</v>
      </c>
      <c r="BX22" s="59">
        <f t="shared" si="5"/>
        <v>1.0066495359848427E-2</v>
      </c>
      <c r="BY22" s="59">
        <f t="shared" si="5"/>
        <v>2.0372709326295972E-2</v>
      </c>
      <c r="BZ22" s="59">
        <f t="shared" si="5"/>
        <v>0.20930868367673217</v>
      </c>
      <c r="CA22" s="59">
        <f t="shared" si="5"/>
        <v>0.15262402119463822</v>
      </c>
      <c r="CB22" s="59">
        <f t="shared" si="5"/>
        <v>0.51129453607289077</v>
      </c>
      <c r="CC22" s="59">
        <f t="shared" si="5"/>
        <v>0.19067549937576911</v>
      </c>
      <c r="CD22" s="59">
        <f t="shared" si="5"/>
        <v>7.8895023123234084E-2</v>
      </c>
      <c r="CE22" s="59">
        <f t="shared" si="5"/>
        <v>0.11178047625253502</v>
      </c>
      <c r="CF22" s="59">
        <f t="shared" si="5"/>
        <v>5.4386527240244224E-3</v>
      </c>
      <c r="CG22" s="59">
        <f t="shared" si="5"/>
        <v>0.31518038397309717</v>
      </c>
      <c r="CH22" s="59">
        <f t="shared" si="5"/>
        <v>1.9242932821171475E-2</v>
      </c>
      <c r="CI22" s="122">
        <f t="shared" si="6"/>
        <v>1</v>
      </c>
      <c r="CK22" s="123" t="str">
        <f t="shared" si="7"/>
        <v>本部町</v>
      </c>
      <c r="CL22" s="124">
        <f t="shared" ref="CL22:CL68" si="17">CN22+CP22+CR22</f>
        <v>15.130660088402387</v>
      </c>
      <c r="CM22" s="65">
        <f t="shared" ref="CM22:CM68" si="18">IF(IF(CL22=0,0,CW22/CL22)&gt;1,1,IF(CL22=0,0,CW22/CL22))</f>
        <v>0.60704555824635043</v>
      </c>
      <c r="CN22" s="66">
        <f t="shared" ref="CN22:CN68" si="19">BF22</f>
        <v>10.847520464772096</v>
      </c>
      <c r="CO22" s="65">
        <f t="shared" ref="CO22:CO68" si="20">IF(IF(CN22=0,0,CX22/CN22)&gt;1,1,IF(CN22=0,0,CX22/CN22))</f>
        <v>0</v>
      </c>
      <c r="CP22" s="66">
        <f t="shared" si="8"/>
        <v>1.4164695034388761</v>
      </c>
      <c r="CQ22" s="65">
        <f t="shared" ref="CQ22:CQ68" si="21">IF(IF(CP22=0,0,CY22/CP22)&gt;1,1,IF(CP22=0,0,CY22/CP22))</f>
        <v>1</v>
      </c>
      <c r="CR22" s="66">
        <f t="shared" si="9"/>
        <v>2.8666701201914155</v>
      </c>
      <c r="CS22" s="65">
        <f t="shared" ref="CS22:CS68" si="22">IF(IF(CR22=0,0,CZ22/CR22)&gt;1,1,IF(CR22=0,0,CZ22/CR22))</f>
        <v>0</v>
      </c>
      <c r="CT22" s="66">
        <f t="shared" si="10"/>
        <v>29.452093964655614</v>
      </c>
      <c r="CU22" s="67">
        <f t="shared" ref="CU22:CU68" si="23">IF(IF(CT22=0,0,DA22/CT22)&gt;1,1,IF(CT22=0,0,DA22/CT22))</f>
        <v>0.16555698911770111</v>
      </c>
      <c r="CV22" s="16"/>
      <c r="CW22" s="959">
        <f t="shared" ref="CW22:CW68" si="24">SUM(CX22:CZ22)</f>
        <v>9.1850000000000005</v>
      </c>
      <c r="CX22" s="960">
        <f>VLOOKUP($AX22&amp;"_"&amp;$CW$14,データシート1!$A:$BT,MATCH($CW$12&amp;"_"&amp;CX$20,データシート1!$A$1:$BT$1,0),0)</f>
        <v>0</v>
      </c>
      <c r="CY22" s="960">
        <f>VLOOKUP($AX22&amp;"_"&amp;$CW$14,データシート1!$A:$BT,MATCH($CW$12&amp;"_"&amp;CY$20,データシート1!$A$1:$BT$1,0),0)</f>
        <v>9.1850000000000005</v>
      </c>
      <c r="CZ22" s="960">
        <f>VLOOKUP($AX22&amp;"_"&amp;$CW$14,データシート1!$A:$BT,MATCH($CW$12&amp;"_"&amp;CZ$20,データシート1!$A$1:$BT$1,0),0)</f>
        <v>0</v>
      </c>
      <c r="DA22" s="960">
        <f>VLOOKUP($AX22&amp;"_"&amp;$CW$14,データシート1!$A:$BT,MATCH($CW$12&amp;"_"&amp;DA$20,データシート1!$A$1:$BT$1,0),0)</f>
        <v>4.8760000000000003</v>
      </c>
      <c r="DB22" s="960">
        <f>VLOOKUP($AX22&amp;"_"&amp;$CW$14,データシート1!$A:$BT,MATCH($CW$12&amp;"_"&amp;DB$20,データシート1!$A$1:$BT$1,0),0)</f>
        <v>0</v>
      </c>
      <c r="DC22" s="960">
        <f>VLOOKUP($AX22&amp;"_"&amp;$CW$14,データシート1!$A:$BT,MATCH($CW$12&amp;"_"&amp;DC$20,データシート1!$A$1:$BT$1,0),0)</f>
        <v>0</v>
      </c>
      <c r="DD22" s="961">
        <f t="shared" si="11"/>
        <v>14.061</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2</v>
      </c>
      <c r="DM22" s="16"/>
      <c r="DN22" s="126">
        <f>IF($DD22=0,0,ROUND(CX22/$DD22,2))</f>
        <v>0</v>
      </c>
      <c r="DO22" s="127">
        <f>IF($DD22=0,0,ROUND(CY22/$DD22,2))</f>
        <v>0.65</v>
      </c>
      <c r="DP22" s="127">
        <f t="shared" si="13"/>
        <v>0</v>
      </c>
      <c r="DQ22" s="127">
        <f t="shared" si="13"/>
        <v>0.35</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11348</v>
      </c>
      <c r="AY23" s="18" t="str">
        <f>IF(IFERROR(比較地域マスタ!$Z8,"")=0,"",IFERROR(比較地域マスタ!$Z8,""))</f>
        <v>鳩山町</v>
      </c>
      <c r="BB23" s="110" t="str">
        <f t="shared" si="0"/>
        <v>11348</v>
      </c>
      <c r="BC23" s="1031" t="str">
        <f t="shared" si="0"/>
        <v>鳩山町</v>
      </c>
      <c r="BD23" s="34">
        <f t="shared" si="14"/>
        <v>53.59926723179165</v>
      </c>
      <c r="BE23" s="34">
        <f t="shared" si="15"/>
        <v>4.5705851425592003</v>
      </c>
      <c r="BF23" s="34">
        <f>VLOOKUP($AX23&amp;"_"&amp;$BC$14,データシート1!$A:$BT,MATCH($BC$12&amp;"_"&amp;BF$20,データシート1!$A$1:$BT$1,0),0)</f>
        <v>1.9246704592002966</v>
      </c>
      <c r="BG23" s="34">
        <f>VLOOKUP($AX23&amp;"_"&amp;$BC$14,データシート1!$A:$BT,MATCH($BC$12&amp;"_"&amp;BG$20,データシート1!$A$1:$BT$1,0),0)</f>
        <v>0.78631142629571149</v>
      </c>
      <c r="BH23" s="34">
        <f>VLOOKUP($AX23&amp;"_"&amp;$BC$14,データシート1!$A:$BT,MATCH($BC$12&amp;"_"&amp;BH$20,データシート1!$A$1:$BT$1,0),0)</f>
        <v>1.8596032570631924</v>
      </c>
      <c r="BI23" s="34">
        <f>VLOOKUP($AX23&amp;"_"&amp;$BC$14,データシート1!$A:$BT,MATCH($BC$12&amp;"_"&amp;BI$20,データシート1!$A$1:$BT$1,0),0)</f>
        <v>12.512425498949035</v>
      </c>
      <c r="BJ23" s="34">
        <f>VLOOKUP($AX23&amp;"_"&amp;$BC$14,データシート1!$A:$BT,MATCH($BC$12&amp;"_"&amp;BJ$20,データシート1!$A$1:$BT$1,0),0)</f>
        <v>15.023744245995593</v>
      </c>
      <c r="BK23" s="34">
        <f t="shared" si="1"/>
        <v>19.950590828698687</v>
      </c>
      <c r="BL23" s="34">
        <f t="shared" si="2"/>
        <v>19.17468455849416</v>
      </c>
      <c r="BM23" s="34">
        <f>VLOOKUP($AX23&amp;"_"&amp;$BC$14,データシート1!$A:$BT,MATCH($BC$12&amp;"_"&amp;BM$20,データシート1!$A$1:$BT$1,0),0)</f>
        <v>11.363733313857583</v>
      </c>
      <c r="BN23" s="34">
        <f>VLOOKUP($AX23&amp;"_"&amp;$BC$14,データシート1!$A:$BT,MATCH($BC$12&amp;"_"&amp;BN$20,データシート1!$A$1:$BT$1,0),0)</f>
        <v>7.8109512446365779</v>
      </c>
      <c r="BO23" s="34">
        <f>VLOOKUP($AX23&amp;"_"&amp;$BC$14,データシート1!$A:$BT,MATCH($BC$12&amp;"_"&amp;BO$20,データシート1!$A$1:$BT$1,0),0)</f>
        <v>0.77590627020452696</v>
      </c>
      <c r="BP23" s="34">
        <f>VLOOKUP($AX23&amp;"_"&amp;$BC$14,データシート1!$A:$BT,MATCH($BC$12&amp;"_"&amp;BP$20,データシート1!$A$1:$BT$1,0),0)</f>
        <v>0</v>
      </c>
      <c r="BQ23" s="34">
        <f>VLOOKUP($AX23&amp;"_"&amp;$BC$14,データシート1!$A:$BT,MATCH($BC$12&amp;"_"&amp;BQ$20,データシート1!$A$1:$BT$1,0),0)</f>
        <v>1.541921515589135</v>
      </c>
      <c r="BR23" s="35">
        <f t="shared" si="3"/>
        <v>53.59926723179165</v>
      </c>
      <c r="BT23" s="121" t="str">
        <f t="shared" si="4"/>
        <v>鳩山町</v>
      </c>
      <c r="BU23" s="33">
        <f t="shared" ref="BU23:BU68" si="25">BD23</f>
        <v>53.59926723179165</v>
      </c>
      <c r="BV23" s="59">
        <f t="shared" si="16"/>
        <v>8.5273276643756474E-2</v>
      </c>
      <c r="BW23" s="59">
        <f t="shared" si="5"/>
        <v>3.5908521862379222E-2</v>
      </c>
      <c r="BX23" s="59">
        <f t="shared" si="5"/>
        <v>1.4670189853441167E-2</v>
      </c>
      <c r="BY23" s="59">
        <f t="shared" si="5"/>
        <v>3.4694564927936086E-2</v>
      </c>
      <c r="BZ23" s="59">
        <f t="shared" si="5"/>
        <v>0.23344396565793846</v>
      </c>
      <c r="CA23" s="59">
        <f t="shared" si="5"/>
        <v>0.28029756789444449</v>
      </c>
      <c r="CB23" s="59">
        <f t="shared" si="5"/>
        <v>0.37221760406577487</v>
      </c>
      <c r="CC23" s="59">
        <f t="shared" si="5"/>
        <v>0.35774154291275395</v>
      </c>
      <c r="CD23" s="59">
        <f t="shared" si="5"/>
        <v>0.21201284832336934</v>
      </c>
      <c r="CE23" s="59">
        <f t="shared" si="5"/>
        <v>0.14572869458938464</v>
      </c>
      <c r="CF23" s="59">
        <f t="shared" si="5"/>
        <v>1.4476061153020933E-2</v>
      </c>
      <c r="CG23" s="59">
        <f t="shared" si="5"/>
        <v>0</v>
      </c>
      <c r="CH23" s="59">
        <f t="shared" si="5"/>
        <v>2.8767585738085726E-2</v>
      </c>
      <c r="CI23" s="122">
        <f t="shared" si="6"/>
        <v>1</v>
      </c>
      <c r="CK23" s="123" t="str">
        <f t="shared" si="7"/>
        <v>鳩山町</v>
      </c>
      <c r="CL23" s="124">
        <f t="shared" si="17"/>
        <v>4.5705851425592003</v>
      </c>
      <c r="CM23" s="65">
        <f t="shared" si="18"/>
        <v>0</v>
      </c>
      <c r="CN23" s="66">
        <f t="shared" si="19"/>
        <v>1.9246704592002966</v>
      </c>
      <c r="CO23" s="65">
        <f t="shared" si="20"/>
        <v>0</v>
      </c>
      <c r="CP23" s="66">
        <f t="shared" si="8"/>
        <v>0.78631142629571149</v>
      </c>
      <c r="CQ23" s="65">
        <f t="shared" si="21"/>
        <v>0</v>
      </c>
      <c r="CR23" s="66">
        <f t="shared" si="9"/>
        <v>1.8596032570631924</v>
      </c>
      <c r="CS23" s="65">
        <f t="shared" si="22"/>
        <v>0</v>
      </c>
      <c r="CT23" s="66">
        <f t="shared" si="10"/>
        <v>12.512425498949035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36404</v>
      </c>
      <c r="AY24" s="18" t="str">
        <f>IF(IFERROR(比較地域マスタ!$Z9,"")=0,"",IFERROR(比較地域マスタ!$Z9,""))</f>
        <v>板野町</v>
      </c>
      <c r="BB24" s="110" t="str">
        <f t="shared" si="0"/>
        <v>36404</v>
      </c>
      <c r="BC24" s="1031" t="str">
        <f t="shared" si="0"/>
        <v>板野町</v>
      </c>
      <c r="BD24" s="34">
        <f t="shared" si="14"/>
        <v>228.64624663231493</v>
      </c>
      <c r="BE24" s="34">
        <f t="shared" si="15"/>
        <v>161.68253000324262</v>
      </c>
      <c r="BF24" s="34">
        <f>VLOOKUP($AX24&amp;"_"&amp;$BC$14,データシート1!$A:$BT,MATCH($BC$12&amp;"_"&amp;BF$20,データシート1!$A$1:$BT$1,0),0)</f>
        <v>154.92050084512243</v>
      </c>
      <c r="BG24" s="34">
        <f>VLOOKUP($AX24&amp;"_"&amp;$BC$14,データシート1!$A:$BT,MATCH($BC$12&amp;"_"&amp;BG$20,データシート1!$A$1:$BT$1,0),0)</f>
        <v>1.1998672979253984</v>
      </c>
      <c r="BH24" s="34">
        <f>VLOOKUP($AX24&amp;"_"&amp;$BC$14,データシート1!$A:$BT,MATCH($BC$12&amp;"_"&amp;BH$20,データシート1!$A$1:$BT$1,0),0)</f>
        <v>5.5621618601947755</v>
      </c>
      <c r="BI24" s="34">
        <f>VLOOKUP($AX24&amp;"_"&amp;$BC$14,データシート1!$A:$BT,MATCH($BC$12&amp;"_"&amp;BI$20,データシート1!$A$1:$BT$1,0),0)</f>
        <v>17.334758928707767</v>
      </c>
      <c r="BJ24" s="34">
        <f>VLOOKUP($AX24&amp;"_"&amp;$BC$14,データシート1!$A:$BT,MATCH($BC$12&amp;"_"&amp;BJ$20,データシート1!$A$1:$BT$1,0),0)</f>
        <v>19.482625066080473</v>
      </c>
      <c r="BK24" s="34">
        <f t="shared" si="1"/>
        <v>27.976666783417684</v>
      </c>
      <c r="BL24" s="34">
        <f t="shared" si="2"/>
        <v>27.20800051453044</v>
      </c>
      <c r="BM24" s="34">
        <f>VLOOKUP($AX24&amp;"_"&amp;$BC$14,データシート1!$A:$BT,MATCH($BC$12&amp;"_"&amp;BM$20,データシート1!$A$1:$BT$1,0),0)</f>
        <v>12.078638674829845</v>
      </c>
      <c r="BN24" s="34">
        <f>VLOOKUP($AX24&amp;"_"&amp;$BC$14,データシート1!$A:$BT,MATCH($BC$12&amp;"_"&amp;BN$20,データシート1!$A$1:$BT$1,0),0)</f>
        <v>15.129361839700593</v>
      </c>
      <c r="BO24" s="34">
        <f>VLOOKUP($AX24&amp;"_"&amp;$BC$14,データシート1!$A:$BT,MATCH($BC$12&amp;"_"&amp;BO$20,データシート1!$A$1:$BT$1,0),0)</f>
        <v>0.76866626888724499</v>
      </c>
      <c r="BP24" s="34">
        <f>VLOOKUP($AX24&amp;"_"&amp;$BC$14,データシート1!$A:$BT,MATCH($BC$12&amp;"_"&amp;BP$20,データシート1!$A$1:$BT$1,0),0)</f>
        <v>0</v>
      </c>
      <c r="BQ24" s="34">
        <f>VLOOKUP($AX24&amp;"_"&amp;$BC$14,データシート1!$A:$BT,MATCH($BC$12&amp;"_"&amp;BQ$20,データシート1!$A$1:$BT$1,0),0)</f>
        <v>2.169665850866378</v>
      </c>
      <c r="BR24" s="35">
        <f t="shared" si="3"/>
        <v>228.64624663231493</v>
      </c>
      <c r="BT24" s="121" t="str">
        <f t="shared" si="4"/>
        <v>板野町</v>
      </c>
      <c r="BU24" s="33">
        <f t="shared" si="25"/>
        <v>228.64624663231493</v>
      </c>
      <c r="BV24" s="59">
        <f t="shared" si="16"/>
        <v>0.70712960472621977</v>
      </c>
      <c r="BW24" s="59">
        <f t="shared" si="5"/>
        <v>0.67755540765228239</v>
      </c>
      <c r="BX24" s="59">
        <f t="shared" si="5"/>
        <v>5.2477017033868041E-3</v>
      </c>
      <c r="BY24" s="59">
        <f t="shared" si="5"/>
        <v>2.432649537055058E-2</v>
      </c>
      <c r="BZ24" s="59">
        <f t="shared" si="5"/>
        <v>7.5814753944260987E-2</v>
      </c>
      <c r="CA24" s="59">
        <f t="shared" si="5"/>
        <v>8.5208593419031281E-2</v>
      </c>
      <c r="CB24" s="59">
        <f t="shared" si="5"/>
        <v>0.12235786589756203</v>
      </c>
      <c r="CC24" s="59">
        <f t="shared" si="5"/>
        <v>0.11899605139061614</v>
      </c>
      <c r="CD24" s="59">
        <f t="shared" si="5"/>
        <v>5.2826752473455002E-2</v>
      </c>
      <c r="CE24" s="59">
        <f t="shared" si="5"/>
        <v>6.6169298917161126E-2</v>
      </c>
      <c r="CF24" s="59">
        <f t="shared" si="5"/>
        <v>3.3618145069458935E-3</v>
      </c>
      <c r="CG24" s="59">
        <f t="shared" si="5"/>
        <v>0</v>
      </c>
      <c r="CH24" s="59">
        <f t="shared" si="5"/>
        <v>9.4891820129258831E-3</v>
      </c>
      <c r="CI24" s="122">
        <f t="shared" si="6"/>
        <v>1</v>
      </c>
      <c r="CK24" s="123" t="str">
        <f t="shared" si="7"/>
        <v>板野町</v>
      </c>
      <c r="CL24" s="124">
        <f t="shared" si="17"/>
        <v>161.68253000324262</v>
      </c>
      <c r="CM24" s="65">
        <f t="shared" si="18"/>
        <v>4.6640784256955663E-2</v>
      </c>
      <c r="CN24" s="66">
        <f t="shared" si="19"/>
        <v>154.92050084512243</v>
      </c>
      <c r="CO24" s="65">
        <f t="shared" si="20"/>
        <v>4.8676579012218085E-2</v>
      </c>
      <c r="CP24" s="66">
        <f t="shared" si="8"/>
        <v>1.1998672979253984</v>
      </c>
      <c r="CQ24" s="65">
        <f t="shared" si="21"/>
        <v>0</v>
      </c>
      <c r="CR24" s="66">
        <f t="shared" si="9"/>
        <v>5.5621618601947755</v>
      </c>
      <c r="CS24" s="65">
        <f t="shared" si="22"/>
        <v>0</v>
      </c>
      <c r="CT24" s="66">
        <f t="shared" si="10"/>
        <v>17.334758928707767</v>
      </c>
      <c r="CU24" s="67">
        <f t="shared" si="23"/>
        <v>0</v>
      </c>
      <c r="CV24" s="16"/>
      <c r="CW24" s="959">
        <f t="shared" si="24"/>
        <v>7.5410000000000004</v>
      </c>
      <c r="CX24" s="962">
        <f>VLOOKUP($AX24&amp;"_"&amp;$CW$14,データシート1!$A:$BT,MATCH($CW$12&amp;"_"&amp;CX$20,データシート1!$A$1:$BT$1,0),0)</f>
        <v>7.5410000000000004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7.5410000000000004</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40381</v>
      </c>
      <c r="AY25" s="18" t="str">
        <f>IF(IFERROR(比較地域マスタ!$Z10,"")=0,"",IFERROR(比較地域マスタ!$Z10,""))</f>
        <v>芦屋町</v>
      </c>
      <c r="BB25" s="110" t="str">
        <f t="shared" si="0"/>
        <v>40381</v>
      </c>
      <c r="BC25" s="1031" t="str">
        <f t="shared" si="0"/>
        <v>芦屋町</v>
      </c>
      <c r="BD25" s="34">
        <f t="shared" si="14"/>
        <v>55.436232242418328</v>
      </c>
      <c r="BE25" s="34">
        <f t="shared" si="15"/>
        <v>10.030494500803101</v>
      </c>
      <c r="BF25" s="34">
        <f>VLOOKUP($AX25&amp;"_"&amp;$BC$14,データシート1!$A:$BT,MATCH($BC$12&amp;"_"&amp;BF$20,データシート1!$A$1:$BT$1,0),0)</f>
        <v>9.5054697127836789</v>
      </c>
      <c r="BG25" s="34">
        <f>VLOOKUP($AX25&amp;"_"&amp;$BC$14,データシート1!$A:$BT,MATCH($BC$12&amp;"_"&amp;BG$20,データシート1!$A$1:$BT$1,0),0)</f>
        <v>0.52502478801942254</v>
      </c>
      <c r="BH25" s="34">
        <f>VLOOKUP($AX25&amp;"_"&amp;$BC$14,データシート1!$A:$BT,MATCH($BC$12&amp;"_"&amp;BH$20,データシート1!$A$1:$BT$1,0),0)</f>
        <v>0</v>
      </c>
      <c r="BI25" s="34">
        <f>VLOOKUP($AX25&amp;"_"&amp;$BC$14,データシート1!$A:$BT,MATCH($BC$12&amp;"_"&amp;BI$20,データシート1!$A$1:$BT$1,0),0)</f>
        <v>13.177313754680059</v>
      </c>
      <c r="BJ25" s="34">
        <f>VLOOKUP($AX25&amp;"_"&amp;$BC$14,データシート1!$A:$BT,MATCH($BC$12&amp;"_"&amp;BJ$20,データシート1!$A$1:$BT$1,0),0)</f>
        <v>11.712150164996766</v>
      </c>
      <c r="BK25" s="34">
        <f t="shared" si="1"/>
        <v>20.516273821938409</v>
      </c>
      <c r="BL25" s="34">
        <f t="shared" si="2"/>
        <v>19.255234226987369</v>
      </c>
      <c r="BM25" s="34">
        <f>VLOOKUP($AX25&amp;"_"&amp;$BC$14,データシート1!$A:$BT,MATCH($BC$12&amp;"_"&amp;BM$20,データシート1!$A$1:$BT$1,0),0)</f>
        <v>11.774192285366373</v>
      </c>
      <c r="BN25" s="34">
        <f>VLOOKUP($AX25&amp;"_"&amp;$BC$14,データシート1!$A:$BT,MATCH($BC$12&amp;"_"&amp;BN$20,データシート1!$A$1:$BT$1,0),0)</f>
        <v>7.4810419416209939</v>
      </c>
      <c r="BO25" s="34">
        <f>VLOOKUP($AX25&amp;"_"&amp;$BC$14,データシート1!$A:$BT,MATCH($BC$12&amp;"_"&amp;BO$20,データシート1!$A$1:$BT$1,0),0)</f>
        <v>0.77672368970809103</v>
      </c>
      <c r="BP25" s="34">
        <f>VLOOKUP($AX25&amp;"_"&amp;$BC$14,データシート1!$A:$BT,MATCH($BC$12&amp;"_"&amp;BP$20,データシート1!$A$1:$BT$1,0),0)</f>
        <v>0.48431590524294604</v>
      </c>
      <c r="BQ25" s="34">
        <f>VLOOKUP($AX25&amp;"_"&amp;$BC$14,データシート1!$A:$BT,MATCH($BC$12&amp;"_"&amp;BQ$20,データシート1!$A$1:$BT$1,0),0)</f>
        <v>0</v>
      </c>
      <c r="BR25" s="35">
        <f t="shared" si="3"/>
        <v>55.436232242418328</v>
      </c>
      <c r="BT25" s="121" t="str">
        <f t="shared" si="4"/>
        <v>芦屋町</v>
      </c>
      <c r="BU25" s="33">
        <f t="shared" si="25"/>
        <v>55.436232242418328</v>
      </c>
      <c r="BV25" s="59">
        <f t="shared" si="16"/>
        <v>0.18093752217756304</v>
      </c>
      <c r="BW25" s="59">
        <f t="shared" si="5"/>
        <v>0.17146673444935795</v>
      </c>
      <c r="BX25" s="59">
        <f t="shared" si="5"/>
        <v>9.4707877282050844E-3</v>
      </c>
      <c r="BY25" s="59">
        <f t="shared" si="5"/>
        <v>0</v>
      </c>
      <c r="BZ25" s="59">
        <f t="shared" si="5"/>
        <v>0.23770218901343604</v>
      </c>
      <c r="CA25" s="59">
        <f t="shared" si="5"/>
        <v>0.21127247814715194</v>
      </c>
      <c r="CB25" s="59">
        <f t="shared" si="5"/>
        <v>0.37008781066184909</v>
      </c>
      <c r="CC25" s="59">
        <f t="shared" si="5"/>
        <v>0.34734024027437016</v>
      </c>
      <c r="CD25" s="59">
        <f t="shared" si="5"/>
        <v>0.21239164007176295</v>
      </c>
      <c r="CE25" s="59">
        <f t="shared" si="5"/>
        <v>0.13494860020260721</v>
      </c>
      <c r="CF25" s="59">
        <f t="shared" si="5"/>
        <v>1.4011119772922857E-2</v>
      </c>
      <c r="CG25" s="59">
        <f t="shared" si="5"/>
        <v>8.7364506145560239E-3</v>
      </c>
      <c r="CH25" s="59">
        <f t="shared" si="5"/>
        <v>0</v>
      </c>
      <c r="CI25" s="122">
        <f t="shared" si="6"/>
        <v>1</v>
      </c>
      <c r="CK25" s="123" t="str">
        <f t="shared" si="7"/>
        <v>芦屋町</v>
      </c>
      <c r="CL25" s="124">
        <f t="shared" si="17"/>
        <v>10.030494500803101</v>
      </c>
      <c r="CM25" s="65">
        <f t="shared" si="18"/>
        <v>0</v>
      </c>
      <c r="CN25" s="66">
        <f t="shared" si="19"/>
        <v>9.5054697127836789</v>
      </c>
      <c r="CO25" s="65">
        <f t="shared" si="20"/>
        <v>0</v>
      </c>
      <c r="CP25" s="66">
        <f t="shared" si="8"/>
        <v>0.52502478801942254</v>
      </c>
      <c r="CQ25" s="65">
        <f t="shared" si="21"/>
        <v>0</v>
      </c>
      <c r="CR25" s="66">
        <f t="shared" si="9"/>
        <v>0</v>
      </c>
      <c r="CS25" s="65">
        <f t="shared" si="22"/>
        <v>0</v>
      </c>
      <c r="CT25" s="66">
        <f t="shared" si="10"/>
        <v>13.177313754680059</v>
      </c>
      <c r="CU25" s="67">
        <f t="shared" si="23"/>
        <v>0.38938133336755926</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5.1310000000000002</v>
      </c>
      <c r="DB25" s="962">
        <f>VLOOKUP($AX25&amp;"_"&amp;$CW$14,データシート1!$A:$BT,MATCH($CW$12&amp;"_"&amp;DB$20,データシート1!$A$1:$BT$1,0),0)</f>
        <v>0</v>
      </c>
      <c r="DC25" s="962">
        <f>VLOOKUP($AX25&amp;"_"&amp;$CW$14,データシート1!$A:$BT,MATCH($CW$12&amp;"_"&amp;DC$20,データシート1!$A$1:$BT$1,0),0)</f>
        <v>0</v>
      </c>
      <c r="DD25" s="961">
        <f t="shared" si="11"/>
        <v>5.1310000000000002</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12349</v>
      </c>
      <c r="AY26" s="18" t="str">
        <f>IF(IFERROR(比較地域マスタ!$Z11,"")=0,"",IFERROR(比較地域マスタ!$Z11,""))</f>
        <v>東庄町</v>
      </c>
      <c r="BB26" s="110" t="str">
        <f t="shared" si="0"/>
        <v>12349</v>
      </c>
      <c r="BC26" s="1031" t="str">
        <f t="shared" si="0"/>
        <v>東庄町</v>
      </c>
      <c r="BD26" s="34">
        <f t="shared" si="14"/>
        <v>169.4982082408369</v>
      </c>
      <c r="BE26" s="34">
        <f t="shared" si="15"/>
        <v>114.00551428447513</v>
      </c>
      <c r="BF26" s="34">
        <f>VLOOKUP($AX26&amp;"_"&amp;$BC$14,データシート1!$A:$BT,MATCH($BC$12&amp;"_"&amp;BF$20,データシート1!$A$1:$BT$1,0),0)</f>
        <v>97.184035099841267</v>
      </c>
      <c r="BG26" s="34">
        <f>VLOOKUP($AX26&amp;"_"&amp;$BC$14,データシート1!$A:$BT,MATCH($BC$12&amp;"_"&amp;BG$20,データシート1!$A$1:$BT$1,0),0)</f>
        <v>0.88653448050873906</v>
      </c>
      <c r="BH26" s="34">
        <f>VLOOKUP($AX26&amp;"_"&amp;$BC$14,データシート1!$A:$BT,MATCH($BC$12&amp;"_"&amp;BH$20,データシート1!$A$1:$BT$1,0),0)</f>
        <v>15.934944704125112</v>
      </c>
      <c r="BI26" s="34">
        <f>VLOOKUP($AX26&amp;"_"&amp;$BC$14,データシート1!$A:$BT,MATCH($BC$12&amp;"_"&amp;BI$20,データシート1!$A$1:$BT$1,0),0)</f>
        <v>10.587029565537209</v>
      </c>
      <c r="BJ26" s="34">
        <f>VLOOKUP($AX26&amp;"_"&amp;$BC$14,データシート1!$A:$BT,MATCH($BC$12&amp;"_"&amp;BJ$20,データシート1!$A$1:$BT$1,0),0)</f>
        <v>12.543185616085326</v>
      </c>
      <c r="BK26" s="34">
        <f t="shared" si="1"/>
        <v>30.829739625160439</v>
      </c>
      <c r="BL26" s="34">
        <f t="shared" si="2"/>
        <v>30.048812063719733</v>
      </c>
      <c r="BM26" s="34">
        <f>VLOOKUP($AX26&amp;"_"&amp;$BC$14,データシート1!$A:$BT,MATCH($BC$12&amp;"_"&amp;BM$20,データシート1!$A$1:$BT$1,0),0)</f>
        <v>13.297783368350988</v>
      </c>
      <c r="BN26" s="34">
        <f>VLOOKUP($AX26&amp;"_"&amp;$BC$14,データシート1!$A:$BT,MATCH($BC$12&amp;"_"&amp;BN$20,データシート1!$A$1:$BT$1,0),0)</f>
        <v>16.751028695368746</v>
      </c>
      <c r="BO26" s="34">
        <f>VLOOKUP($AX26&amp;"_"&amp;$BC$14,データシート1!$A:$BT,MATCH($BC$12&amp;"_"&amp;BO$20,データシート1!$A$1:$BT$1,0),0)</f>
        <v>0.78092756144070696</v>
      </c>
      <c r="BP26" s="34">
        <f>VLOOKUP($AX26&amp;"_"&amp;$BC$14,データシート1!$A:$BT,MATCH($BC$12&amp;"_"&amp;BP$20,データシート1!$A$1:$BT$1,0),0)</f>
        <v>0</v>
      </c>
      <c r="BQ26" s="34">
        <f>VLOOKUP($AX26&amp;"_"&amp;$BC$14,データシート1!$A:$BT,MATCH($BC$12&amp;"_"&amp;BQ$20,データシート1!$A$1:$BT$1,0),0)</f>
        <v>1.5327391495787821</v>
      </c>
      <c r="BR26" s="35">
        <f t="shared" si="3"/>
        <v>169.4982082408369</v>
      </c>
      <c r="BT26" s="121" t="str">
        <f t="shared" si="4"/>
        <v>東庄町</v>
      </c>
      <c r="BU26" s="33">
        <f t="shared" si="25"/>
        <v>169.4982082408369</v>
      </c>
      <c r="BV26" s="59">
        <f t="shared" si="16"/>
        <v>0.67260601435082301</v>
      </c>
      <c r="BW26" s="59">
        <f t="shared" si="5"/>
        <v>0.57336320016878439</v>
      </c>
      <c r="BX26" s="59">
        <f t="shared" si="5"/>
        <v>5.2303472096240592E-3</v>
      </c>
      <c r="BY26" s="59">
        <f t="shared" si="5"/>
        <v>9.4012466972414485E-2</v>
      </c>
      <c r="BZ26" s="59">
        <f t="shared" si="5"/>
        <v>6.2461011685116419E-2</v>
      </c>
      <c r="CA26" s="59">
        <f t="shared" si="5"/>
        <v>7.4001877342932995E-2</v>
      </c>
      <c r="CB26" s="59">
        <f t="shared" si="5"/>
        <v>0.18188829218392105</v>
      </c>
      <c r="CC26" s="59">
        <f t="shared" si="5"/>
        <v>0.17728100123054943</v>
      </c>
      <c r="CD26" s="59">
        <f t="shared" si="5"/>
        <v>7.8453828547003931E-2</v>
      </c>
      <c r="CE26" s="59">
        <f t="shared" si="5"/>
        <v>9.8827172683545517E-2</v>
      </c>
      <c r="CF26" s="59">
        <f t="shared" si="5"/>
        <v>4.6072909533716204E-3</v>
      </c>
      <c r="CG26" s="59">
        <f t="shared" si="5"/>
        <v>0</v>
      </c>
      <c r="CH26" s="59">
        <f t="shared" si="5"/>
        <v>9.0428044372064462E-3</v>
      </c>
      <c r="CI26" s="122">
        <f t="shared" si="6"/>
        <v>1</v>
      </c>
      <c r="CK26" s="123" t="str">
        <f t="shared" si="7"/>
        <v>東庄町</v>
      </c>
      <c r="CL26" s="124">
        <f t="shared" si="17"/>
        <v>114.00551428447513</v>
      </c>
      <c r="CM26" s="65">
        <f t="shared" si="18"/>
        <v>0.35299169739792274</v>
      </c>
      <c r="CN26" s="66">
        <f t="shared" si="19"/>
        <v>97.184035099841267</v>
      </c>
      <c r="CO26" s="65">
        <f t="shared" si="20"/>
        <v>0.41409064728230999</v>
      </c>
      <c r="CP26" s="66">
        <f t="shared" si="8"/>
        <v>0.88653448050873906</v>
      </c>
      <c r="CQ26" s="65">
        <f t="shared" si="21"/>
        <v>0</v>
      </c>
      <c r="CR26" s="66">
        <f t="shared" si="9"/>
        <v>15.934944704125112</v>
      </c>
      <c r="CS26" s="65">
        <f t="shared" si="22"/>
        <v>0</v>
      </c>
      <c r="CT26" s="66">
        <f t="shared" si="10"/>
        <v>10.587029565537209</v>
      </c>
      <c r="CU26" s="67">
        <f t="shared" si="23"/>
        <v>0</v>
      </c>
      <c r="CV26" s="16"/>
      <c r="CW26" s="959">
        <f t="shared" si="24"/>
        <v>40.243000000000002</v>
      </c>
      <c r="CX26" s="962">
        <f>VLOOKUP($AX26&amp;"_"&amp;$CW$14,データシート1!$A:$BT,MATCH($CW$12&amp;"_"&amp;CX$20,データシート1!$A$1:$BT$1,0),0)</f>
        <v>40.243000000000002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40.243000000000002</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11383</v>
      </c>
      <c r="AY27" s="18" t="str">
        <f>IF(IFERROR(比較地域マスタ!$Z12,"")=0,"",IFERROR(比較地域マスタ!$Z12,""))</f>
        <v>神川町</v>
      </c>
      <c r="BB27" s="110" t="str">
        <f t="shared" si="0"/>
        <v>11383</v>
      </c>
      <c r="BC27" s="1031" t="str">
        <f t="shared" si="0"/>
        <v>神川町</v>
      </c>
      <c r="BD27" s="34">
        <f t="shared" si="14"/>
        <v>93.599847121599353</v>
      </c>
      <c r="BE27" s="34">
        <f t="shared" si="15"/>
        <v>35.523452528232419</v>
      </c>
      <c r="BF27" s="34">
        <f>VLOOKUP($AX27&amp;"_"&amp;$BC$14,データシート1!$A:$BT,MATCH($BC$12&amp;"_"&amp;BF$20,データシート1!$A$1:$BT$1,0),0)</f>
        <v>30.074602287570581</v>
      </c>
      <c r="BG27" s="34">
        <f>VLOOKUP($AX27&amp;"_"&amp;$BC$14,データシート1!$A:$BT,MATCH($BC$12&amp;"_"&amp;BG$20,データシート1!$A$1:$BT$1,0),0)</f>
        <v>0.86471197906419883</v>
      </c>
      <c r="BH27" s="34">
        <f>VLOOKUP($AX27&amp;"_"&amp;$BC$14,データシート1!$A:$BT,MATCH($BC$12&amp;"_"&amp;BH$20,データシート1!$A$1:$BT$1,0),0)</f>
        <v>4.584138261597638</v>
      </c>
      <c r="BI27" s="34">
        <f>VLOOKUP($AX27&amp;"_"&amp;$BC$14,データシート1!$A:$BT,MATCH($BC$12&amp;"_"&amp;BI$20,データシート1!$A$1:$BT$1,0),0)</f>
        <v>11.228215161281167</v>
      </c>
      <c r="BJ27" s="34">
        <f>VLOOKUP($AX27&amp;"_"&amp;$BC$14,データシート1!$A:$BT,MATCH($BC$12&amp;"_"&amp;BJ$20,データシート1!$A$1:$BT$1,0),0)</f>
        <v>14.341073280257152</v>
      </c>
      <c r="BK27" s="34">
        <f t="shared" si="1"/>
        <v>29.916283287091449</v>
      </c>
      <c r="BL27" s="34">
        <f t="shared" si="2"/>
        <v>29.147149921345026</v>
      </c>
      <c r="BM27" s="34">
        <f>VLOOKUP($AX27&amp;"_"&amp;$BC$14,データシート1!$A:$BT,MATCH($BC$12&amp;"_"&amp;BM$20,データシート1!$A$1:$BT$1,0),0)</f>
        <v>13.831923685579314</v>
      </c>
      <c r="BN27" s="34">
        <f>VLOOKUP($AX27&amp;"_"&amp;$BC$14,データシート1!$A:$BT,MATCH($BC$12&amp;"_"&amp;BN$20,データシート1!$A$1:$BT$1,0),0)</f>
        <v>15.31522623576571</v>
      </c>
      <c r="BO27" s="34">
        <f>VLOOKUP($AX27&amp;"_"&amp;$BC$14,データシート1!$A:$BT,MATCH($BC$12&amp;"_"&amp;BO$20,データシート1!$A$1:$BT$1,0),0)</f>
        <v>0.76913336574642499</v>
      </c>
      <c r="BP27" s="34">
        <f>VLOOKUP($AX27&amp;"_"&amp;$BC$14,データシート1!$A:$BT,MATCH($BC$12&amp;"_"&amp;BP$20,データシート1!$A$1:$BT$1,0),0)</f>
        <v>0</v>
      </c>
      <c r="BQ27" s="34">
        <f>VLOOKUP($AX27&amp;"_"&amp;$BC$14,データシート1!$A:$BT,MATCH($BC$12&amp;"_"&amp;BQ$20,データシート1!$A$1:$BT$1,0),0)</f>
        <v>2.590822864737174</v>
      </c>
      <c r="BR27" s="35">
        <f t="shared" si="3"/>
        <v>93.599847121599353</v>
      </c>
      <c r="BT27" s="121" t="str">
        <f t="shared" si="4"/>
        <v>神川町</v>
      </c>
      <c r="BU27" s="33">
        <f t="shared" si="25"/>
        <v>93.599847121599353</v>
      </c>
      <c r="BV27" s="59">
        <f t="shared" si="16"/>
        <v>0.37952468535640299</v>
      </c>
      <c r="BW27" s="59">
        <f t="shared" si="5"/>
        <v>0.32131037830114667</v>
      </c>
      <c r="BX27" s="59">
        <f t="shared" si="5"/>
        <v>9.238390933916981E-3</v>
      </c>
      <c r="BY27" s="59">
        <f t="shared" si="5"/>
        <v>4.897591612133937E-2</v>
      </c>
      <c r="BZ27" s="59">
        <f t="shared" si="5"/>
        <v>0.11995975962112564</v>
      </c>
      <c r="CA27" s="59">
        <f t="shared" si="5"/>
        <v>0.15321684512610456</v>
      </c>
      <c r="CB27" s="59">
        <f t="shared" si="5"/>
        <v>0.3196189332256707</v>
      </c>
      <c r="CC27" s="59">
        <f t="shared" si="5"/>
        <v>0.3114016829907722</v>
      </c>
      <c r="CD27" s="59">
        <f t="shared" si="5"/>
        <v>0.14777720381967827</v>
      </c>
      <c r="CE27" s="59">
        <f t="shared" si="5"/>
        <v>0.16362447917109393</v>
      </c>
      <c r="CF27" s="59">
        <f t="shared" si="5"/>
        <v>8.2172502348984901E-3</v>
      </c>
      <c r="CG27" s="59">
        <f t="shared" si="5"/>
        <v>0</v>
      </c>
      <c r="CH27" s="59">
        <f t="shared" si="5"/>
        <v>2.7679776670696172E-2</v>
      </c>
      <c r="CI27" s="122">
        <f t="shared" si="6"/>
        <v>1</v>
      </c>
      <c r="CK27" s="123" t="str">
        <f t="shared" si="7"/>
        <v>神川町</v>
      </c>
      <c r="CL27" s="124">
        <f t="shared" si="17"/>
        <v>35.523452528232419</v>
      </c>
      <c r="CM27" s="65">
        <f t="shared" si="18"/>
        <v>1</v>
      </c>
      <c r="CN27" s="66">
        <f t="shared" si="19"/>
        <v>30.074602287570581</v>
      </c>
      <c r="CO27" s="65">
        <f t="shared" si="20"/>
        <v>1</v>
      </c>
      <c r="CP27" s="66">
        <f t="shared" si="8"/>
        <v>0.86471197906419883</v>
      </c>
      <c r="CQ27" s="65">
        <f t="shared" si="21"/>
        <v>0</v>
      </c>
      <c r="CR27" s="66">
        <f t="shared" si="9"/>
        <v>4.584138261597638</v>
      </c>
      <c r="CS27" s="65">
        <f t="shared" si="22"/>
        <v>0</v>
      </c>
      <c r="CT27" s="66">
        <f t="shared" si="10"/>
        <v>11.228215161281167</v>
      </c>
      <c r="CU27" s="67">
        <f t="shared" si="23"/>
        <v>0</v>
      </c>
      <c r="CV27" s="16"/>
      <c r="CW27" s="959">
        <f t="shared" si="24"/>
        <v>144.69</v>
      </c>
      <c r="CX27" s="962">
        <f>VLOOKUP($AX27&amp;"_"&amp;$CW$14,データシート1!$A:$BT,MATCH($CW$12&amp;"_"&amp;CX$20,データシート1!$A$1:$BT$1,0),0)</f>
        <v>144.69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144.69</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40421</v>
      </c>
      <c r="AY28" s="18" t="str">
        <f>IF(IFERROR(比較地域マスタ!$Z13,"")=0,"",IFERROR(比較地域マスタ!$Z13,""))</f>
        <v>桂川町</v>
      </c>
      <c r="BB28" s="110" t="str">
        <f t="shared" si="0"/>
        <v>40421</v>
      </c>
      <c r="BC28" s="1031" t="str">
        <f t="shared" si="0"/>
        <v>桂川町</v>
      </c>
      <c r="BD28" s="34">
        <f t="shared" si="14"/>
        <v>70.733838344924237</v>
      </c>
      <c r="BE28" s="34">
        <f t="shared" si="15"/>
        <v>26.749080671990576</v>
      </c>
      <c r="BF28" s="34">
        <f>VLOOKUP($AX28&amp;"_"&amp;$BC$14,データシート1!$A:$BT,MATCH($BC$12&amp;"_"&amp;BF$20,データシート1!$A$1:$BT$1,0),0)</f>
        <v>25.832771973499742</v>
      </c>
      <c r="BG28" s="34">
        <f>VLOOKUP($AX28&amp;"_"&amp;$BC$14,データシート1!$A:$BT,MATCH($BC$12&amp;"_"&amp;BG$20,データシート1!$A$1:$BT$1,0),0)</f>
        <v>0.45260757587881256</v>
      </c>
      <c r="BH28" s="34">
        <f>VLOOKUP($AX28&amp;"_"&amp;$BC$14,データシート1!$A:$BT,MATCH($BC$12&amp;"_"&amp;BH$20,データシート1!$A$1:$BT$1,0),0)</f>
        <v>0.4637011226120209</v>
      </c>
      <c r="BI28" s="34">
        <f>VLOOKUP($AX28&amp;"_"&amp;$BC$14,データシート1!$A:$BT,MATCH($BC$12&amp;"_"&amp;BI$20,データシート1!$A$1:$BT$1,0),0)</f>
        <v>8.023007167721671</v>
      </c>
      <c r="BJ28" s="34">
        <f>VLOOKUP($AX28&amp;"_"&amp;$BC$14,データシート1!$A:$BT,MATCH($BC$12&amp;"_"&amp;BJ$20,データシート1!$A$1:$BT$1,0),0)</f>
        <v>11.349993388095198</v>
      </c>
      <c r="BK28" s="34">
        <f t="shared" si="1"/>
        <v>22.63687387583569</v>
      </c>
      <c r="BL28" s="34">
        <f t="shared" si="2"/>
        <v>21.866164058189533</v>
      </c>
      <c r="BM28" s="34">
        <f>VLOOKUP($AX28&amp;"_"&amp;$BC$14,データシート1!$A:$BT,MATCH($BC$12&amp;"_"&amp;BM$20,データシート1!$A$1:$BT$1,0),0)</f>
        <v>11.611096005296655</v>
      </c>
      <c r="BN28" s="34">
        <f>VLOOKUP($AX28&amp;"_"&amp;$BC$14,データシート1!$A:$BT,MATCH($BC$12&amp;"_"&amp;BN$20,データシート1!$A$1:$BT$1,0),0)</f>
        <v>10.255068052892877</v>
      </c>
      <c r="BO28" s="34">
        <f>VLOOKUP($AX28&amp;"_"&amp;$BC$14,データシート1!$A:$BT,MATCH($BC$12&amp;"_"&amp;BO$20,データシート1!$A$1:$BT$1,0),0)</f>
        <v>0.77070981764615598</v>
      </c>
      <c r="BP28" s="34">
        <f>VLOOKUP($AX28&amp;"_"&amp;$BC$14,データシート1!$A:$BT,MATCH($BC$12&amp;"_"&amp;BP$20,データシート1!$A$1:$BT$1,0),0)</f>
        <v>0</v>
      </c>
      <c r="BQ28" s="34">
        <f>VLOOKUP($AX28&amp;"_"&amp;$BC$14,データシート1!$A:$BT,MATCH($BC$12&amp;"_"&amp;BQ$20,データシート1!$A$1:$BT$1,0),0)</f>
        <v>1.9748832412811019</v>
      </c>
      <c r="BR28" s="35">
        <f t="shared" si="3"/>
        <v>70.733838344924237</v>
      </c>
      <c r="BT28" s="121" t="str">
        <f t="shared" si="4"/>
        <v>桂川町</v>
      </c>
      <c r="BU28" s="33">
        <f t="shared" si="25"/>
        <v>70.733838344924237</v>
      </c>
      <c r="BV28" s="59">
        <f t="shared" si="16"/>
        <v>0.37816526429051128</v>
      </c>
      <c r="BW28" s="59">
        <f t="shared" si="5"/>
        <v>0.36521094539687832</v>
      </c>
      <c r="BX28" s="59">
        <f t="shared" si="5"/>
        <v>6.398741910084554E-3</v>
      </c>
      <c r="BY28" s="59">
        <f t="shared" si="5"/>
        <v>6.5555769835484324E-3</v>
      </c>
      <c r="BZ28" s="59">
        <f t="shared" si="5"/>
        <v>0.11342530471198996</v>
      </c>
      <c r="CA28" s="59">
        <f t="shared" si="5"/>
        <v>0.160460589353973</v>
      </c>
      <c r="CB28" s="59">
        <f t="shared" si="5"/>
        <v>0.32002891975761244</v>
      </c>
      <c r="CC28" s="59">
        <f t="shared" si="5"/>
        <v>0.3091330057837674</v>
      </c>
      <c r="CD28" s="59">
        <f t="shared" si="5"/>
        <v>0.16415192893501235</v>
      </c>
      <c r="CE28" s="59">
        <f t="shared" si="5"/>
        <v>0.14498107684875505</v>
      </c>
      <c r="CF28" s="59">
        <f t="shared" si="5"/>
        <v>1.0895913973845038E-2</v>
      </c>
      <c r="CG28" s="59">
        <f t="shared" si="5"/>
        <v>0</v>
      </c>
      <c r="CH28" s="59">
        <f t="shared" si="5"/>
        <v>2.7919921885913277E-2</v>
      </c>
      <c r="CI28" s="122">
        <f t="shared" si="6"/>
        <v>1</v>
      </c>
      <c r="CK28" s="123" t="str">
        <f t="shared" si="7"/>
        <v>桂川町</v>
      </c>
      <c r="CL28" s="124">
        <f t="shared" si="17"/>
        <v>26.749080671990576</v>
      </c>
      <c r="CM28" s="65">
        <f t="shared" si="18"/>
        <v>0</v>
      </c>
      <c r="CN28" s="66">
        <f t="shared" si="19"/>
        <v>25.832771973499742</v>
      </c>
      <c r="CO28" s="65">
        <f t="shared" si="20"/>
        <v>0</v>
      </c>
      <c r="CP28" s="66">
        <f t="shared" si="8"/>
        <v>0.45260757587881256</v>
      </c>
      <c r="CQ28" s="65">
        <f t="shared" si="21"/>
        <v>0</v>
      </c>
      <c r="CR28" s="66">
        <f t="shared" si="9"/>
        <v>0.4637011226120209</v>
      </c>
      <c r="CS28" s="65">
        <f t="shared" si="22"/>
        <v>0</v>
      </c>
      <c r="CT28" s="66">
        <f t="shared" si="10"/>
        <v>8.023007167721671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33666</v>
      </c>
      <c r="AY29" s="18" t="str">
        <f>IF(IFERROR(比較地域マスタ!$Z14,"")=0,"",IFERROR(比較地域マスタ!$Z14,""))</f>
        <v>美咲町</v>
      </c>
      <c r="BB29" s="110" t="str">
        <f t="shared" si="0"/>
        <v>33666</v>
      </c>
      <c r="BC29" s="1031" t="str">
        <f t="shared" si="0"/>
        <v>美咲町</v>
      </c>
      <c r="BD29" s="34">
        <f t="shared" si="14"/>
        <v>206.36200001954288</v>
      </c>
      <c r="BE29" s="34">
        <f t="shared" si="15"/>
        <v>140.6158122130135</v>
      </c>
      <c r="BF29" s="34">
        <f>VLOOKUP($AX29&amp;"_"&amp;$BC$14,データシート1!$A:$BT,MATCH($BC$12&amp;"_"&amp;BF$20,データシート1!$A$1:$BT$1,0),0)</f>
        <v>131.46953006443189</v>
      </c>
      <c r="BG29" s="34">
        <f>VLOOKUP($AX29&amp;"_"&amp;$BC$14,データシート1!$A:$BT,MATCH($BC$12&amp;"_"&amp;BG$20,データシート1!$A$1:$BT$1,0),0)</f>
        <v>1.2027725240186182</v>
      </c>
      <c r="BH29" s="34">
        <f>VLOOKUP($AX29&amp;"_"&amp;$BC$14,データシート1!$A:$BT,MATCH($BC$12&amp;"_"&amp;BH$20,データシート1!$A$1:$BT$1,0),0)</f>
        <v>7.943509624562977</v>
      </c>
      <c r="BI29" s="34">
        <f>VLOOKUP($AX29&amp;"_"&amp;$BC$14,データシート1!$A:$BT,MATCH($BC$12&amp;"_"&amp;BI$20,データシート1!$A$1:$BT$1,0),0)</f>
        <v>12.414014545956469</v>
      </c>
      <c r="BJ29" s="34">
        <f>VLOOKUP($AX29&amp;"_"&amp;$BC$14,データシート1!$A:$BT,MATCH($BC$12&amp;"_"&amp;BJ$20,データシート1!$A$1:$BT$1,0),0)</f>
        <v>19.20414139891653</v>
      </c>
      <c r="BK29" s="34">
        <f t="shared" si="1"/>
        <v>32.684044469182744</v>
      </c>
      <c r="BL29" s="34">
        <f t="shared" si="2"/>
        <v>31.895059486921191</v>
      </c>
      <c r="BM29" s="34">
        <f>VLOOKUP($AX29&amp;"_"&amp;$BC$14,データシート1!$A:$BT,MATCH($BC$12&amp;"_"&amp;BM$20,データシート1!$A$1:$BT$1,0),0)</f>
        <v>12.277072482248004</v>
      </c>
      <c r="BN29" s="34">
        <f>VLOOKUP($AX29&amp;"_"&amp;$BC$14,データシート1!$A:$BT,MATCH($BC$12&amp;"_"&amp;BN$20,データシート1!$A$1:$BT$1,0),0)</f>
        <v>19.617987004673189</v>
      </c>
      <c r="BO29" s="34">
        <f>VLOOKUP($AX29&amp;"_"&amp;$BC$14,データシート1!$A:$BT,MATCH($BC$12&amp;"_"&amp;BO$20,データシート1!$A$1:$BT$1,0),0)</f>
        <v>0.788984982261553</v>
      </c>
      <c r="BP29" s="34">
        <f>VLOOKUP($AX29&amp;"_"&amp;$BC$14,データシート1!$A:$BT,MATCH($BC$12&amp;"_"&amp;BP$20,データシート1!$A$1:$BT$1,0),0)</f>
        <v>0</v>
      </c>
      <c r="BQ29" s="34">
        <f>VLOOKUP($AX29&amp;"_"&amp;$BC$14,データシート1!$A:$BT,MATCH($BC$12&amp;"_"&amp;BQ$20,データシート1!$A$1:$BT$1,0),0)</f>
        <v>1.4439873924736459</v>
      </c>
      <c r="BR29" s="35">
        <f t="shared" si="3"/>
        <v>206.36200001954288</v>
      </c>
      <c r="BT29" s="121" t="str">
        <f t="shared" si="4"/>
        <v>美咲町</v>
      </c>
      <c r="BU29" s="33">
        <f t="shared" si="25"/>
        <v>206.36200001954288</v>
      </c>
      <c r="BV29" s="59">
        <f t="shared" si="16"/>
        <v>0.6814036120976581</v>
      </c>
      <c r="BW29" s="59">
        <f t="shared" si="5"/>
        <v>0.63708206962513192</v>
      </c>
      <c r="BX29" s="59">
        <f t="shared" si="5"/>
        <v>5.8284593282906414E-3</v>
      </c>
      <c r="BY29" s="59">
        <f t="shared" si="5"/>
        <v>3.8493083144235427E-2</v>
      </c>
      <c r="BZ29" s="59">
        <f t="shared" si="5"/>
        <v>6.0156494629732403E-2</v>
      </c>
      <c r="CA29" s="59">
        <f t="shared" si="5"/>
        <v>9.3060453945483471E-2</v>
      </c>
      <c r="CB29" s="59">
        <f t="shared" si="5"/>
        <v>0.15838208810773061</v>
      </c>
      <c r="CC29" s="59">
        <f t="shared" si="5"/>
        <v>0.15455878254669303</v>
      </c>
      <c r="CD29" s="59">
        <f t="shared" si="5"/>
        <v>5.9492893464326485E-2</v>
      </c>
      <c r="CE29" s="59">
        <f t="shared" si="5"/>
        <v>9.5065889082366559E-2</v>
      </c>
      <c r="CF29" s="59">
        <f t="shared" si="5"/>
        <v>3.8233055610375679E-3</v>
      </c>
      <c r="CG29" s="59">
        <f t="shared" si="5"/>
        <v>0</v>
      </c>
      <c r="CH29" s="59">
        <f t="shared" si="5"/>
        <v>6.9973512193955163E-3</v>
      </c>
      <c r="CI29" s="122">
        <f t="shared" si="6"/>
        <v>1</v>
      </c>
      <c r="CK29" s="123" t="str">
        <f t="shared" si="7"/>
        <v>美咲町</v>
      </c>
      <c r="CL29" s="124">
        <f t="shared" si="17"/>
        <v>140.6158122130135</v>
      </c>
      <c r="CM29" s="65">
        <f t="shared" si="18"/>
        <v>0.20391732301458998</v>
      </c>
      <c r="CN29" s="66">
        <f t="shared" si="19"/>
        <v>131.46953006443189</v>
      </c>
      <c r="CO29" s="65">
        <f t="shared" si="20"/>
        <v>0.18459790635979306</v>
      </c>
      <c r="CP29" s="66">
        <f t="shared" si="8"/>
        <v>1.2027725240186182</v>
      </c>
      <c r="CQ29" s="65">
        <f t="shared" si="21"/>
        <v>0</v>
      </c>
      <c r="CR29" s="66">
        <f t="shared" si="9"/>
        <v>7.943509624562977</v>
      </c>
      <c r="CS29" s="65">
        <f t="shared" si="22"/>
        <v>0.5545407770865951</v>
      </c>
      <c r="CT29" s="66">
        <f t="shared" si="10"/>
        <v>12.414014545956469</v>
      </c>
      <c r="CU29" s="67">
        <f t="shared" si="23"/>
        <v>1</v>
      </c>
      <c r="CV29" s="16"/>
      <c r="CW29" s="959">
        <f t="shared" si="24"/>
        <v>28.673999999999999</v>
      </c>
      <c r="CX29" s="962">
        <f>VLOOKUP($AX29&amp;"_"&amp;$CW$14,データシート1!$A:$BT,MATCH($CW$12&amp;"_"&amp;CX$20,データシート1!$A$1:$BT$1,0),0)</f>
        <v>24.268999999999998</v>
      </c>
      <c r="CY29" s="962">
        <f>VLOOKUP($AX29&amp;"_"&amp;$CW$14,データシート1!$A:$BT,MATCH($CW$12&amp;"_"&amp;CY$20,データシート1!$A$1:$BT$1,0),0)</f>
        <v>0</v>
      </c>
      <c r="CZ29" s="962">
        <f>VLOOKUP($AX29&amp;"_"&amp;$CW$14,データシート1!$A:$BT,MATCH($CW$12&amp;"_"&amp;CZ$20,データシート1!$A$1:$BT$1,0),0)</f>
        <v>4.4050000000000002</v>
      </c>
      <c r="DA29" s="962">
        <f>VLOOKUP($AX29&amp;"_"&amp;$CW$14,データシート1!$A:$BT,MATCH($CW$12&amp;"_"&amp;DA$20,データシート1!$A$1:$BT$1,0),0)</f>
        <v>63.634999999999998</v>
      </c>
      <c r="DB29" s="962">
        <f>VLOOKUP($AX29&amp;"_"&amp;$CW$14,データシート1!$A:$BT,MATCH($CW$12&amp;"_"&amp;DB$20,データシート1!$A$1:$BT$1,0),0)</f>
        <v>0</v>
      </c>
      <c r="DC29" s="962">
        <f>VLOOKUP($AX29&amp;"_"&amp;$CW$14,データシート1!$A:$BT,MATCH($CW$12&amp;"_"&amp;DC$20,データシート1!$A$1:$BT$1,0),0)</f>
        <v>0</v>
      </c>
      <c r="DD29" s="961">
        <f t="shared" si="11"/>
        <v>92.308999999999997</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1</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0.26</v>
      </c>
      <c r="DO29" s="127">
        <f t="shared" si="27"/>
        <v>0</v>
      </c>
      <c r="DP29" s="127">
        <f t="shared" si="13"/>
        <v>0.05</v>
      </c>
      <c r="DQ29" s="127">
        <f t="shared" si="13"/>
        <v>0.69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07408</v>
      </c>
      <c r="AY30" s="18" t="str">
        <f>IF(IFERROR(比較地域マスタ!$Z15,"")=0,"",IFERROR(比較地域マスタ!$Z15,""))</f>
        <v>猪苗代町</v>
      </c>
      <c r="BB30" s="110" t="str">
        <f t="shared" si="0"/>
        <v>07408</v>
      </c>
      <c r="BC30" s="1031" t="str">
        <f t="shared" si="0"/>
        <v>猪苗代町</v>
      </c>
      <c r="BD30" s="34">
        <f t="shared" si="14"/>
        <v>81.39043269837255</v>
      </c>
      <c r="BE30" s="34">
        <f t="shared" si="15"/>
        <v>11.243863183692673</v>
      </c>
      <c r="BF30" s="34">
        <f>VLOOKUP($AX30&amp;"_"&amp;$BC$14,データシート1!$A:$BT,MATCH($BC$12&amp;"_"&amp;BF$20,データシート1!$A$1:$BT$1,0),0)</f>
        <v>5.4312867578084738</v>
      </c>
      <c r="BG30" s="34">
        <f>VLOOKUP($AX30&amp;"_"&amp;$BC$14,データシート1!$A:$BT,MATCH($BC$12&amp;"_"&amp;BG$20,データシート1!$A$1:$BT$1,0),0)</f>
        <v>1.2676810761652675</v>
      </c>
      <c r="BH30" s="34">
        <f>VLOOKUP($AX30&amp;"_"&amp;$BC$14,データシート1!$A:$BT,MATCH($BC$12&amp;"_"&amp;BH$20,データシート1!$A$1:$BT$1,0),0)</f>
        <v>4.5448953497189315</v>
      </c>
      <c r="BI30" s="34">
        <f>VLOOKUP($AX30&amp;"_"&amp;$BC$14,データシート1!$A:$BT,MATCH($BC$12&amp;"_"&amp;BI$20,データシート1!$A$1:$BT$1,0),0)</f>
        <v>18.439684226880757</v>
      </c>
      <c r="BJ30" s="34">
        <f>VLOOKUP($AX30&amp;"_"&amp;$BC$14,データシート1!$A:$BT,MATCH($BC$12&amp;"_"&amp;BJ$20,データシート1!$A$1:$BT$1,0),0)</f>
        <v>20.162359369878917</v>
      </c>
      <c r="BK30" s="34">
        <f t="shared" si="1"/>
        <v>29.391750500237617</v>
      </c>
      <c r="BL30" s="34">
        <f t="shared" si="2"/>
        <v>28.563463661231737</v>
      </c>
      <c r="BM30" s="34">
        <f>VLOOKUP($AX30&amp;"_"&amp;$BC$14,データシート1!$A:$BT,MATCH($BC$12&amp;"_"&amp;BM$20,データシート1!$A$1:$BT$1,0),0)</f>
        <v>12.421140862976253</v>
      </c>
      <c r="BN30" s="34">
        <f>VLOOKUP($AX30&amp;"_"&amp;$BC$14,データシート1!$A:$BT,MATCH($BC$12&amp;"_"&amp;BN$20,データシート1!$A$1:$BT$1,0),0)</f>
        <v>16.142322798255485</v>
      </c>
      <c r="BO30" s="34">
        <f>VLOOKUP($AX30&amp;"_"&amp;$BC$14,データシート1!$A:$BT,MATCH($BC$12&amp;"_"&amp;BO$20,データシート1!$A$1:$BT$1,0),0)</f>
        <v>0.78162820672947597</v>
      </c>
      <c r="BP30" s="34">
        <f>VLOOKUP($AX30&amp;"_"&amp;$BC$14,データシート1!$A:$BT,MATCH($BC$12&amp;"_"&amp;BP$20,データシート1!$A$1:$BT$1,0),0)</f>
        <v>4.6658632276403836E-2</v>
      </c>
      <c r="BQ30" s="34">
        <f>VLOOKUP($AX30&amp;"_"&amp;$BC$14,データシート1!$A:$BT,MATCH($BC$12&amp;"_"&amp;BQ$20,データシート1!$A$1:$BT$1,0),0)</f>
        <v>2.1527754176825811</v>
      </c>
      <c r="BR30" s="35">
        <f t="shared" si="3"/>
        <v>81.39043269837255</v>
      </c>
      <c r="BT30" s="121" t="str">
        <f t="shared" si="4"/>
        <v>猪苗代町</v>
      </c>
      <c r="BU30" s="33">
        <f t="shared" si="25"/>
        <v>81.39043269837255</v>
      </c>
      <c r="BV30" s="59">
        <f t="shared" si="16"/>
        <v>0.13814723439745885</v>
      </c>
      <c r="BW30" s="59">
        <f t="shared" si="5"/>
        <v>6.6731267763822516E-2</v>
      </c>
      <c r="BX30" s="59">
        <f t="shared" si="5"/>
        <v>1.5575308228956197E-2</v>
      </c>
      <c r="BY30" s="59">
        <f t="shared" si="5"/>
        <v>5.5840658404680152E-2</v>
      </c>
      <c r="BZ30" s="59">
        <f t="shared" si="5"/>
        <v>0.22655837566581052</v>
      </c>
      <c r="CA30" s="59">
        <f t="shared" si="5"/>
        <v>0.24772394864393044</v>
      </c>
      <c r="CB30" s="59">
        <f t="shared" si="5"/>
        <v>0.36112046005654569</v>
      </c>
      <c r="CC30" s="59">
        <f t="shared" si="5"/>
        <v>0.35094374995014471</v>
      </c>
      <c r="CD30" s="59">
        <f t="shared" si="5"/>
        <v>0.15261180523524384</v>
      </c>
      <c r="CE30" s="59">
        <f t="shared" si="5"/>
        <v>0.19833194471490087</v>
      </c>
      <c r="CF30" s="59">
        <f t="shared" si="5"/>
        <v>9.6034408568159025E-3</v>
      </c>
      <c r="CG30" s="59">
        <f t="shared" si="5"/>
        <v>5.73269249585115E-4</v>
      </c>
      <c r="CH30" s="59">
        <f t="shared" si="5"/>
        <v>2.6449981236254406E-2</v>
      </c>
      <c r="CI30" s="122">
        <f t="shared" si="6"/>
        <v>1</v>
      </c>
      <c r="CK30" s="123" t="str">
        <f t="shared" si="7"/>
        <v>猪苗代町</v>
      </c>
      <c r="CL30" s="124">
        <f t="shared" si="17"/>
        <v>11.243863183692673</v>
      </c>
      <c r="CM30" s="65">
        <f t="shared" si="18"/>
        <v>0.34632225031407271</v>
      </c>
      <c r="CN30" s="66">
        <f t="shared" si="19"/>
        <v>5.4312867578084738</v>
      </c>
      <c r="CO30" s="65">
        <f t="shared" si="20"/>
        <v>0.71695717306799511</v>
      </c>
      <c r="CP30" s="66">
        <f t="shared" si="8"/>
        <v>1.2676810761652675</v>
      </c>
      <c r="CQ30" s="65">
        <f t="shared" si="21"/>
        <v>0</v>
      </c>
      <c r="CR30" s="66">
        <f t="shared" si="9"/>
        <v>4.5448953497189315</v>
      </c>
      <c r="CS30" s="65">
        <f t="shared" si="22"/>
        <v>0</v>
      </c>
      <c r="CT30" s="66">
        <f t="shared" si="10"/>
        <v>18.439684226880757</v>
      </c>
      <c r="CU30" s="67">
        <f t="shared" si="23"/>
        <v>0.21643537659837217</v>
      </c>
      <c r="CV30" s="16"/>
      <c r="CW30" s="959">
        <f t="shared" si="24"/>
        <v>3.8940000000000001</v>
      </c>
      <c r="CX30" s="962">
        <f>VLOOKUP($AX30&amp;"_"&amp;$CW$14,データシート1!$A:$BT,MATCH($CW$12&amp;"_"&amp;CX$20,データシート1!$A$1:$BT$1,0),0)</f>
        <v>3.8940000000000001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3.9910000000000001</v>
      </c>
      <c r="DB30" s="962">
        <f>VLOOKUP($AX30&amp;"_"&amp;$CW$14,データシート1!$A:$BT,MATCH($CW$12&amp;"_"&amp;DB$20,データシート1!$A$1:$BT$1,0),0)</f>
        <v>0</v>
      </c>
      <c r="DC30" s="962">
        <f>VLOOKUP($AX30&amp;"_"&amp;$CW$14,データシート1!$A:$BT,MATCH($CW$12&amp;"_"&amp;DC$20,データシート1!$A$1:$BT$1,0),0)</f>
        <v>0</v>
      </c>
      <c r="DD30" s="961">
        <f t="shared" si="11"/>
        <v>7.8849999999999998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0.49</v>
      </c>
      <c r="DO30" s="127">
        <f t="shared" si="27"/>
        <v>0</v>
      </c>
      <c r="DP30" s="127">
        <f t="shared" si="13"/>
        <v>0</v>
      </c>
      <c r="DQ30" s="127">
        <f t="shared" si="13"/>
        <v>0.51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27381</v>
      </c>
      <c r="AY31" s="18" t="str">
        <f>IF(IFERROR(比較地域マスタ!$Z16,"")=0,"",IFERROR(比較地域マスタ!$Z16,""))</f>
        <v>太子町</v>
      </c>
      <c r="BB31" s="110" t="str">
        <f t="shared" si="0"/>
        <v>27381</v>
      </c>
      <c r="BC31" s="1031" t="str">
        <f t="shared" si="0"/>
        <v>太子町</v>
      </c>
      <c r="BD31" s="34">
        <f t="shared" si="14"/>
        <v>48.874774064602796</v>
      </c>
      <c r="BE31" s="34">
        <f t="shared" si="15"/>
        <v>8.217712834013577</v>
      </c>
      <c r="BF31" s="34">
        <f>VLOOKUP($AX31&amp;"_"&amp;$BC$14,データシート1!$A:$BT,MATCH($BC$12&amp;"_"&amp;BF$20,データシート1!$A$1:$BT$1,0),0)</f>
        <v>5.3544400540919446</v>
      </c>
      <c r="BG31" s="34">
        <f>VLOOKUP($AX31&amp;"_"&amp;$BC$14,データシート1!$A:$BT,MATCH($BC$12&amp;"_"&amp;BG$20,データシート1!$A$1:$BT$1,0),0)</f>
        <v>0.35120609928029717</v>
      </c>
      <c r="BH31" s="34">
        <f>VLOOKUP($AX31&amp;"_"&amp;$BC$14,データシート1!$A:$BT,MATCH($BC$12&amp;"_"&amp;BH$20,データシート1!$A$1:$BT$1,0),0)</f>
        <v>2.5120666806413352</v>
      </c>
      <c r="BI31" s="34">
        <f>VLOOKUP($AX31&amp;"_"&amp;$BC$14,データシート1!$A:$BT,MATCH($BC$12&amp;"_"&amp;BI$20,データシート1!$A$1:$BT$1,0),0)</f>
        <v>7.6240990790253349</v>
      </c>
      <c r="BJ31" s="34">
        <f>VLOOKUP($AX31&amp;"_"&amp;$BC$14,データシート1!$A:$BT,MATCH($BC$12&amp;"_"&amp;BJ$20,データシート1!$A$1:$BT$1,0),0)</f>
        <v>10.873016092674407</v>
      </c>
      <c r="BK31" s="34">
        <f t="shared" si="1"/>
        <v>20.775552094525139</v>
      </c>
      <c r="BL31" s="34">
        <f t="shared" si="2"/>
        <v>20.012082278196264</v>
      </c>
      <c r="BM31" s="34">
        <f>VLOOKUP($AX31&amp;"_"&amp;$BC$14,データシート1!$A:$BT,MATCH($BC$12&amp;"_"&amp;BM$20,データシート1!$A$1:$BT$1,0),0)</f>
        <v>9.7477210055001304</v>
      </c>
      <c r="BN31" s="34">
        <f>VLOOKUP($AX31&amp;"_"&amp;$BC$14,データシート1!$A:$BT,MATCH($BC$12&amp;"_"&amp;BN$20,データシート1!$A$1:$BT$1,0),0)</f>
        <v>10.264361272696133</v>
      </c>
      <c r="BO31" s="34">
        <f>VLOOKUP($AX31&amp;"_"&amp;$BC$14,データシート1!$A:$BT,MATCH($BC$12&amp;"_"&amp;BO$20,データシート1!$A$1:$BT$1,0),0)</f>
        <v>0.76346981632887401</v>
      </c>
      <c r="BP31" s="34">
        <f>VLOOKUP($AX31&amp;"_"&amp;$BC$14,データシート1!$A:$BT,MATCH($BC$12&amp;"_"&amp;BP$20,データシート1!$A$1:$BT$1,0),0)</f>
        <v>0</v>
      </c>
      <c r="BQ31" s="34">
        <f>VLOOKUP($AX31&amp;"_"&amp;$BC$14,データシート1!$A:$BT,MATCH($BC$12&amp;"_"&amp;BQ$20,データシート1!$A$1:$BT$1,0),0)</f>
        <v>1.384393964364339</v>
      </c>
      <c r="BR31" s="35">
        <f t="shared" si="3"/>
        <v>48.874774064602796</v>
      </c>
      <c r="BT31" s="121" t="str">
        <f t="shared" si="4"/>
        <v>太子町</v>
      </c>
      <c r="BU31" s="33">
        <f t="shared" si="25"/>
        <v>48.874774064602796</v>
      </c>
      <c r="BV31" s="59">
        <f t="shared" si="16"/>
        <v>0.16813812424281255</v>
      </c>
      <c r="BW31" s="59">
        <f t="shared" si="5"/>
        <v>0.10955426713613924</v>
      </c>
      <c r="BX31" s="59">
        <f t="shared" si="5"/>
        <v>7.1858357609197758E-3</v>
      </c>
      <c r="BY31" s="59">
        <f t="shared" si="5"/>
        <v>5.1398021345753525E-2</v>
      </c>
      <c r="BZ31" s="59">
        <f t="shared" si="5"/>
        <v>0.15599251812290288</v>
      </c>
      <c r="CA31" s="59">
        <f t="shared" si="5"/>
        <v>0.22246683080933383</v>
      </c>
      <c r="CB31" s="59">
        <f t="shared" si="5"/>
        <v>0.42507719968309138</v>
      </c>
      <c r="CC31" s="59">
        <f t="shared" si="5"/>
        <v>0.40945626166464205</v>
      </c>
      <c r="CD31" s="59">
        <f t="shared" si="5"/>
        <v>0.19944278397308945</v>
      </c>
      <c r="CE31" s="59">
        <f t="shared" si="5"/>
        <v>0.2100134776915526</v>
      </c>
      <c r="CF31" s="59">
        <f t="shared" si="5"/>
        <v>1.5620938018449307E-2</v>
      </c>
      <c r="CG31" s="59">
        <f t="shared" si="5"/>
        <v>0</v>
      </c>
      <c r="CH31" s="59">
        <f t="shared" si="5"/>
        <v>2.832532714185939E-2</v>
      </c>
      <c r="CI31" s="122">
        <f t="shared" si="6"/>
        <v>1</v>
      </c>
      <c r="CK31" s="123" t="str">
        <f t="shared" si="7"/>
        <v>太子町</v>
      </c>
      <c r="CL31" s="124">
        <f t="shared" si="17"/>
        <v>8.217712834013577</v>
      </c>
      <c r="CM31" s="65">
        <f t="shared" si="18"/>
        <v>0</v>
      </c>
      <c r="CN31" s="66">
        <f t="shared" si="19"/>
        <v>5.3544400540919446</v>
      </c>
      <c r="CO31" s="65">
        <f t="shared" si="20"/>
        <v>0</v>
      </c>
      <c r="CP31" s="66">
        <f t="shared" si="8"/>
        <v>0.35120609928029717</v>
      </c>
      <c r="CQ31" s="65">
        <f t="shared" si="21"/>
        <v>0</v>
      </c>
      <c r="CR31" s="66">
        <f t="shared" si="9"/>
        <v>2.5120666806413352</v>
      </c>
      <c r="CS31" s="65">
        <f t="shared" si="22"/>
        <v>0</v>
      </c>
      <c r="CT31" s="66">
        <f t="shared" si="10"/>
        <v>7.6240990790253349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20403</v>
      </c>
      <c r="AY32" s="18" t="str">
        <f>IF(IFERROR(比較地域マスタ!$Z17,"")=0,"",IFERROR(比較地域マスタ!$Z17,""))</f>
        <v>高森町</v>
      </c>
      <c r="AZ32" s="16"/>
      <c r="BA32" s="16"/>
      <c r="BB32" s="110" t="str">
        <f t="shared" si="0"/>
        <v>20403</v>
      </c>
      <c r="BC32" s="1031" t="str">
        <f t="shared" si="0"/>
        <v>高森町</v>
      </c>
      <c r="BD32" s="34">
        <f t="shared" si="14"/>
        <v>72.045422247679298</v>
      </c>
      <c r="BE32" s="34">
        <f t="shared" si="15"/>
        <v>13.504185581639177</v>
      </c>
      <c r="BF32" s="34">
        <f>VLOOKUP($AX32&amp;"_"&amp;$BC$14,データシート1!$A:$BT,MATCH($BC$12&amp;"_"&amp;BF$20,データシート1!$A$1:$BT$1,0),0)</f>
        <v>10.493473782996919</v>
      </c>
      <c r="BG32" s="34">
        <f>VLOOKUP($AX32&amp;"_"&amp;$BC$14,データシート1!$A:$BT,MATCH($BC$12&amp;"_"&amp;BG$20,データシート1!$A$1:$BT$1,0),0)</f>
        <v>0.90994163587430155</v>
      </c>
      <c r="BH32" s="34">
        <f>VLOOKUP($AX32&amp;"_"&amp;$BC$14,データシート1!$A:$BT,MATCH($BC$12&amp;"_"&amp;BH$20,データシート1!$A$1:$BT$1,0),0)</f>
        <v>2.1007701627679589</v>
      </c>
      <c r="BI32" s="34">
        <f>VLOOKUP($AX32&amp;"_"&amp;$BC$14,データシート1!$A:$BT,MATCH($BC$12&amp;"_"&amp;BI$20,データシート1!$A$1:$BT$1,0),0)</f>
        <v>12.125485549231108</v>
      </c>
      <c r="BJ32" s="34">
        <f>VLOOKUP($AX32&amp;"_"&amp;$BC$14,データシート1!$A:$BT,MATCH($BC$12&amp;"_"&amp;BJ$20,データシート1!$A$1:$BT$1,0),0)</f>
        <v>17.382700006720317</v>
      </c>
      <c r="BK32" s="34">
        <f t="shared" si="1"/>
        <v>28.195411321151795</v>
      </c>
      <c r="BL32" s="34">
        <f t="shared" si="2"/>
        <v>27.441283442006512</v>
      </c>
      <c r="BM32" s="34">
        <f>VLOOKUP($AX32&amp;"_"&amp;$BC$14,データシート1!$A:$BT,MATCH($BC$12&amp;"_"&amp;BM$20,データシート1!$A$1:$BT$1,0),0)</f>
        <v>12.005245348798473</v>
      </c>
      <c r="BN32" s="34">
        <f>VLOOKUP($AX32&amp;"_"&amp;$BC$14,データシート1!$A:$BT,MATCH($BC$12&amp;"_"&amp;BN$20,データシート1!$A$1:$BT$1,0),0)</f>
        <v>15.436038093208039</v>
      </c>
      <c r="BO32" s="34">
        <f>VLOOKUP($AX32&amp;"_"&amp;$BC$14,データシート1!$A:$BT,MATCH($BC$12&amp;"_"&amp;BO$20,データシート1!$A$1:$BT$1,0),0)</f>
        <v>0.75412787914528401</v>
      </c>
      <c r="BP32" s="34">
        <f>VLOOKUP($AX32&amp;"_"&amp;$BC$14,データシート1!$A:$BT,MATCH($BC$12&amp;"_"&amp;BP$20,データシート1!$A$1:$BT$1,0),0)</f>
        <v>0</v>
      </c>
      <c r="BQ32" s="34">
        <f>VLOOKUP($AX32&amp;"_"&amp;$BC$14,データシート1!$A:$BT,MATCH($BC$12&amp;"_"&amp;BQ$20,データシート1!$A$1:$BT$1,0),0)</f>
        <v>0.8376397889369025</v>
      </c>
      <c r="BR32" s="35">
        <f t="shared" si="3"/>
        <v>72.045422247679298</v>
      </c>
      <c r="BS32" s="21"/>
      <c r="BT32" s="121" t="str">
        <f t="shared" si="4"/>
        <v>高森町</v>
      </c>
      <c r="BU32" s="33">
        <f t="shared" si="25"/>
        <v>72.045422247679298</v>
      </c>
      <c r="BV32" s="59">
        <f t="shared" si="16"/>
        <v>0.18743988390010677</v>
      </c>
      <c r="BW32" s="59">
        <f t="shared" si="5"/>
        <v>0.14565080550048315</v>
      </c>
      <c r="BX32" s="59">
        <f t="shared" si="5"/>
        <v>1.263011038711224E-2</v>
      </c>
      <c r="BY32" s="59">
        <f t="shared" si="5"/>
        <v>2.9158968012511416E-2</v>
      </c>
      <c r="BZ32" s="59">
        <f t="shared" si="5"/>
        <v>0.16830334490296767</v>
      </c>
      <c r="CA32" s="59">
        <f t="shared" si="5"/>
        <v>0.24127417765644704</v>
      </c>
      <c r="CB32" s="59">
        <f t="shared" si="5"/>
        <v>0.39135604236201166</v>
      </c>
      <c r="CC32" s="59">
        <f t="shared" si="5"/>
        <v>0.38088864754887936</v>
      </c>
      <c r="CD32" s="59">
        <f t="shared" si="5"/>
        <v>0.16663439500051208</v>
      </c>
      <c r="CE32" s="59">
        <f t="shared" si="5"/>
        <v>0.21425425254836727</v>
      </c>
      <c r="CF32" s="59">
        <f t="shared" si="5"/>
        <v>1.046739481313229E-2</v>
      </c>
      <c r="CG32" s="59">
        <f t="shared" si="5"/>
        <v>0</v>
      </c>
      <c r="CH32" s="59">
        <f t="shared" si="5"/>
        <v>1.1626551178466919E-2</v>
      </c>
      <c r="CI32" s="122">
        <f t="shared" si="6"/>
        <v>1</v>
      </c>
      <c r="CJ32" s="16"/>
      <c r="CK32" s="123" t="str">
        <f t="shared" si="7"/>
        <v>高森町</v>
      </c>
      <c r="CL32" s="124">
        <f t="shared" si="17"/>
        <v>13.504185581639177</v>
      </c>
      <c r="CM32" s="65">
        <f t="shared" si="18"/>
        <v>0</v>
      </c>
      <c r="CN32" s="66">
        <f t="shared" si="19"/>
        <v>10.493473782996919</v>
      </c>
      <c r="CO32" s="65">
        <f t="shared" si="20"/>
        <v>0</v>
      </c>
      <c r="CP32" s="66">
        <f t="shared" si="8"/>
        <v>0.90994163587430155</v>
      </c>
      <c r="CQ32" s="65">
        <f t="shared" si="21"/>
        <v>0</v>
      </c>
      <c r="CR32" s="66">
        <f t="shared" si="9"/>
        <v>2.1007701627679589</v>
      </c>
      <c r="CS32" s="65">
        <f t="shared" si="22"/>
        <v>0</v>
      </c>
      <c r="CT32" s="66">
        <f t="shared" si="10"/>
        <v>12.125485549231108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33423</v>
      </c>
      <c r="AY33" s="18" t="str">
        <f>IF(IFERROR(比較地域マスタ!$Z18,"")=0,"",IFERROR(比較地域マスタ!$Z18,""))</f>
        <v>早島町</v>
      </c>
      <c r="BB33" s="110" t="str">
        <f t="shared" si="0"/>
        <v>33423</v>
      </c>
      <c r="BC33" s="1031" t="str">
        <f t="shared" si="0"/>
        <v>早島町</v>
      </c>
      <c r="BD33" s="34">
        <f t="shared" si="14"/>
        <v>121.67337881690572</v>
      </c>
      <c r="BE33" s="34">
        <f t="shared" si="15"/>
        <v>48.659158867622516</v>
      </c>
      <c r="BF33" s="34">
        <f>VLOOKUP($AX33&amp;"_"&amp;$BC$14,データシート1!$A:$BT,MATCH($BC$12&amp;"_"&amp;BF$20,データシート1!$A$1:$BT$1,0),0)</f>
        <v>47.715758008402837</v>
      </c>
      <c r="BG33" s="34">
        <f>VLOOKUP($AX33&amp;"_"&amp;$BC$14,データシート1!$A:$BT,MATCH($BC$12&amp;"_"&amp;BG$20,データシート1!$A$1:$BT$1,0),0)</f>
        <v>0.94340085921967731</v>
      </c>
      <c r="BH33" s="34">
        <f>VLOOKUP($AX33&amp;"_"&amp;$BC$14,データシート1!$A:$BT,MATCH($BC$12&amp;"_"&amp;BH$20,データシート1!$A$1:$BT$1,0),0)</f>
        <v>0</v>
      </c>
      <c r="BI33" s="34">
        <f>VLOOKUP($AX33&amp;"_"&amp;$BC$14,データシート1!$A:$BT,MATCH($BC$12&amp;"_"&amp;BI$20,データシート1!$A$1:$BT$1,0),0)</f>
        <v>31.590477982037573</v>
      </c>
      <c r="BJ33" s="34">
        <f>VLOOKUP($AX33&amp;"_"&amp;$BC$14,データシート1!$A:$BT,MATCH($BC$12&amp;"_"&amp;BJ$20,データシート1!$A$1:$BT$1,0),0)</f>
        <v>16.23331747770392</v>
      </c>
      <c r="BK33" s="34">
        <f t="shared" si="1"/>
        <v>25.190424489541716</v>
      </c>
      <c r="BL33" s="34">
        <f t="shared" si="2"/>
        <v>24.447390160801945</v>
      </c>
      <c r="BM33" s="34">
        <f>VLOOKUP($AX33&amp;"_"&amp;$BC$14,データシート1!$A:$BT,MATCH($BC$12&amp;"_"&amp;BM$20,データシート1!$A$1:$BT$1,0),0)</f>
        <v>11.283544309489974</v>
      </c>
      <c r="BN33" s="34">
        <f>VLOOKUP($AX33&amp;"_"&amp;$BC$14,データシート1!$A:$BT,MATCH($BC$12&amp;"_"&amp;BN$20,データシート1!$A$1:$BT$1,0),0)</f>
        <v>13.163845851311972</v>
      </c>
      <c r="BO33" s="34">
        <f>VLOOKUP($AX33&amp;"_"&amp;$BC$14,データシート1!$A:$BT,MATCH($BC$12&amp;"_"&amp;BO$20,データシート1!$A$1:$BT$1,0),0)</f>
        <v>0.74303432873977104</v>
      </c>
      <c r="BP33" s="34">
        <f>VLOOKUP($AX33&amp;"_"&amp;$BC$14,データシート1!$A:$BT,MATCH($BC$12&amp;"_"&amp;BP$20,データシート1!$A$1:$BT$1,0),0)</f>
        <v>0</v>
      </c>
      <c r="BQ33" s="34">
        <f>VLOOKUP($AX33&amp;"_"&amp;$BC$14,データシート1!$A:$BT,MATCH($BC$12&amp;"_"&amp;BQ$20,データシート1!$A$1:$BT$1,0),0)</f>
        <v>0</v>
      </c>
      <c r="BR33" s="35">
        <f t="shared" si="3"/>
        <v>121.67337881690572</v>
      </c>
      <c r="BT33" s="121" t="str">
        <f t="shared" si="4"/>
        <v>早島町</v>
      </c>
      <c r="BU33" s="33">
        <f t="shared" si="25"/>
        <v>121.67337881690572</v>
      </c>
      <c r="BV33" s="59">
        <f t="shared" si="16"/>
        <v>0.39991622934088883</v>
      </c>
      <c r="BW33" s="59">
        <f t="shared" si="5"/>
        <v>0.39216267742679833</v>
      </c>
      <c r="BX33" s="59">
        <f t="shared" si="5"/>
        <v>7.7535519140904952E-3</v>
      </c>
      <c r="BY33" s="59">
        <f t="shared" si="5"/>
        <v>0</v>
      </c>
      <c r="BZ33" s="59">
        <f t="shared" si="5"/>
        <v>0.25963344068528721</v>
      </c>
      <c r="CA33" s="59">
        <f t="shared" si="5"/>
        <v>0.13341716680796578</v>
      </c>
      <c r="CB33" s="59">
        <f t="shared" si="5"/>
        <v>0.20703316316585818</v>
      </c>
      <c r="CC33" s="59">
        <f t="shared" si="5"/>
        <v>0.20092636859859389</v>
      </c>
      <c r="CD33" s="59">
        <f t="shared" si="5"/>
        <v>9.2736343966164259E-2</v>
      </c>
      <c r="CE33" s="59">
        <f t="shared" si="5"/>
        <v>0.10819002463242963</v>
      </c>
      <c r="CF33" s="59">
        <f t="shared" si="5"/>
        <v>6.1067945672643002E-3</v>
      </c>
      <c r="CG33" s="59">
        <f t="shared" si="5"/>
        <v>0</v>
      </c>
      <c r="CH33" s="59">
        <f t="shared" si="5"/>
        <v>0</v>
      </c>
      <c r="CI33" s="122">
        <f t="shared" si="6"/>
        <v>1</v>
      </c>
      <c r="CK33" s="123" t="str">
        <f t="shared" si="7"/>
        <v>早島町</v>
      </c>
      <c r="CL33" s="124">
        <f t="shared" si="17"/>
        <v>48.659158867622516</v>
      </c>
      <c r="CM33" s="65">
        <f t="shared" si="18"/>
        <v>8.9808375271931987E-2</v>
      </c>
      <c r="CN33" s="66">
        <f t="shared" si="19"/>
        <v>47.715758008402837</v>
      </c>
      <c r="CO33" s="65">
        <f t="shared" si="20"/>
        <v>9.1584000388937228E-2</v>
      </c>
      <c r="CP33" s="66">
        <f t="shared" si="8"/>
        <v>0.94340085921967731</v>
      </c>
      <c r="CQ33" s="65">
        <f t="shared" si="21"/>
        <v>0</v>
      </c>
      <c r="CR33" s="66">
        <f t="shared" si="9"/>
        <v>0</v>
      </c>
      <c r="CS33" s="65">
        <f t="shared" si="22"/>
        <v>0</v>
      </c>
      <c r="CT33" s="66">
        <f t="shared" si="10"/>
        <v>31.590477982037573</v>
      </c>
      <c r="CU33" s="67">
        <f t="shared" si="23"/>
        <v>0.1582755412198262</v>
      </c>
      <c r="CV33" s="16"/>
      <c r="CW33" s="959">
        <f t="shared" si="24"/>
        <v>4.37</v>
      </c>
      <c r="CX33" s="962">
        <f>VLOOKUP($AX33&amp;"_"&amp;$CW$14,データシート1!$A:$BT,MATCH($CW$12&amp;"_"&amp;CX$20,データシート1!$A$1:$BT$1,0),0)</f>
        <v>4.37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v>
      </c>
      <c r="DB33" s="962">
        <f>VLOOKUP($AX33&amp;"_"&amp;$CW$14,データシート1!$A:$BT,MATCH($CW$12&amp;"_"&amp;DB$20,データシート1!$A$1:$BT$1,0),0)</f>
        <v>0</v>
      </c>
      <c r="DC33" s="962">
        <f>VLOOKUP($AX33&amp;"_"&amp;$CW$14,データシート1!$A:$BT,MATCH($CW$12&amp;"_"&amp;DC$20,データシート1!$A$1:$BT$1,0),0)</f>
        <v>0</v>
      </c>
      <c r="DD33" s="961">
        <f t="shared" si="11"/>
        <v>9.370000000000001</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0.47</v>
      </c>
      <c r="DO33" s="127">
        <f t="shared" si="27"/>
        <v>0</v>
      </c>
      <c r="DP33" s="127">
        <f t="shared" si="13"/>
        <v>0</v>
      </c>
      <c r="DQ33" s="127">
        <f t="shared" si="13"/>
        <v>0.53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26407</v>
      </c>
      <c r="AY34" s="18" t="str">
        <f>IF(IFERROR(比較地域マスタ!$Z19,"")=0,"",IFERROR(比較地域マスタ!$Z19,""))</f>
        <v>京丹波町</v>
      </c>
      <c r="BB34" s="110" t="str">
        <f t="shared" si="0"/>
        <v>26407</v>
      </c>
      <c r="BC34" s="1031" t="str">
        <f t="shared" si="0"/>
        <v>京丹波町</v>
      </c>
      <c r="BD34" s="34">
        <f t="shared" si="14"/>
        <v>95.128962980290481</v>
      </c>
      <c r="BE34" s="34">
        <f t="shared" si="15"/>
        <v>37.354359538469396</v>
      </c>
      <c r="BF34" s="34">
        <f>VLOOKUP($AX34&amp;"_"&amp;$BC$14,データシート1!$A:$BT,MATCH($BC$12&amp;"_"&amp;BF$20,データシート1!$A$1:$BT$1,0),0)</f>
        <v>17.374458756346783</v>
      </c>
      <c r="BG34" s="34">
        <f>VLOOKUP($AX34&amp;"_"&amp;$BC$14,データシート1!$A:$BT,MATCH($BC$12&amp;"_"&amp;BG$20,データシート1!$A$1:$BT$1,0),0)</f>
        <v>0.99548300677700285</v>
      </c>
      <c r="BH34" s="34">
        <f>VLOOKUP($AX34&amp;"_"&amp;$BC$14,データシート1!$A:$BT,MATCH($BC$12&amp;"_"&amp;BH$20,データシート1!$A$1:$BT$1,0),0)</f>
        <v>18.984417775345605</v>
      </c>
      <c r="BI34" s="34">
        <f>VLOOKUP($AX34&amp;"_"&amp;$BC$14,データシート1!$A:$BT,MATCH($BC$12&amp;"_"&amp;BI$20,データシート1!$A$1:$BT$1,0),0)</f>
        <v>11.457471834242476</v>
      </c>
      <c r="BJ34" s="34">
        <f>VLOOKUP($AX34&amp;"_"&amp;$BC$14,データシート1!$A:$BT,MATCH($BC$12&amp;"_"&amp;BJ$20,データシート1!$A$1:$BT$1,0),0)</f>
        <v>13.490541507172505</v>
      </c>
      <c r="BK34" s="34">
        <f t="shared" si="1"/>
        <v>32.826590100406101</v>
      </c>
      <c r="BL34" s="34">
        <f t="shared" si="2"/>
        <v>32.04887382987225</v>
      </c>
      <c r="BM34" s="34">
        <f>VLOOKUP($AX34&amp;"_"&amp;$BC$14,データシート1!$A:$BT,MATCH($BC$12&amp;"_"&amp;BM$20,データシート1!$A$1:$BT$1,0),0)</f>
        <v>12.240375819232316</v>
      </c>
      <c r="BN34" s="34">
        <f>VLOOKUP($AX34&amp;"_"&amp;$BC$14,データシート1!$A:$BT,MATCH($BC$12&amp;"_"&amp;BN$20,データシート1!$A$1:$BT$1,0),0)</f>
        <v>19.808498010639934</v>
      </c>
      <c r="BO34" s="34">
        <f>VLOOKUP($AX34&amp;"_"&amp;$BC$14,データシート1!$A:$BT,MATCH($BC$12&amp;"_"&amp;BO$20,データシート1!$A$1:$BT$1,0),0)</f>
        <v>0.77771627053384795</v>
      </c>
      <c r="BP34" s="34">
        <f>VLOOKUP($AX34&amp;"_"&amp;$BC$14,データシート1!$A:$BT,MATCH($BC$12&amp;"_"&amp;BP$20,データシート1!$A$1:$BT$1,0),0)</f>
        <v>0</v>
      </c>
      <c r="BQ34" s="34">
        <f>VLOOKUP($AX34&amp;"_"&amp;$BC$14,データシート1!$A:$BT,MATCH($BC$12&amp;"_"&amp;BQ$20,データシート1!$A$1:$BT$1,0),0)</f>
        <v>0</v>
      </c>
      <c r="BR34" s="35">
        <f t="shared" si="3"/>
        <v>95.128962980290481</v>
      </c>
      <c r="BT34" s="121" t="str">
        <f t="shared" si="4"/>
        <v>京丹波町</v>
      </c>
      <c r="BU34" s="33">
        <f t="shared" si="25"/>
        <v>95.128962980290481</v>
      </c>
      <c r="BV34" s="59">
        <f t="shared" si="16"/>
        <v>0.39267073211140491</v>
      </c>
      <c r="BW34" s="59">
        <f t="shared" si="5"/>
        <v>0.18264110331935976</v>
      </c>
      <c r="BX34" s="59">
        <f t="shared" si="5"/>
        <v>1.046456279548905E-2</v>
      </c>
      <c r="BY34" s="59">
        <f t="shared" si="5"/>
        <v>0.19956506599655602</v>
      </c>
      <c r="BZ34" s="59">
        <f t="shared" si="5"/>
        <v>0.1204414667761733</v>
      </c>
      <c r="CA34" s="59">
        <f t="shared" si="5"/>
        <v>0.14181318795588652</v>
      </c>
      <c r="CB34" s="59">
        <f t="shared" si="5"/>
        <v>0.34507461315653526</v>
      </c>
      <c r="CC34" s="59">
        <f t="shared" si="5"/>
        <v>0.33689922423008406</v>
      </c>
      <c r="CD34" s="59">
        <f t="shared" si="5"/>
        <v>0.12867138919372398</v>
      </c>
      <c r="CE34" s="59">
        <f t="shared" si="5"/>
        <v>0.20822783503636011</v>
      </c>
      <c r="CF34" s="59">
        <f t="shared" si="5"/>
        <v>8.1753889264511471E-3</v>
      </c>
      <c r="CG34" s="59">
        <f t="shared" si="5"/>
        <v>0</v>
      </c>
      <c r="CH34" s="59">
        <f t="shared" si="5"/>
        <v>0</v>
      </c>
      <c r="CI34" s="122">
        <f t="shared" si="6"/>
        <v>1</v>
      </c>
      <c r="CK34" s="123" t="str">
        <f t="shared" si="7"/>
        <v>京丹波町</v>
      </c>
      <c r="CL34" s="124">
        <f t="shared" si="17"/>
        <v>37.354359538469396</v>
      </c>
      <c r="CM34" s="65">
        <f t="shared" si="18"/>
        <v>0.36110912264760825</v>
      </c>
      <c r="CN34" s="66">
        <f t="shared" si="19"/>
        <v>17.374458756346783</v>
      </c>
      <c r="CO34" s="65">
        <f t="shared" si="20"/>
        <v>0.77636950820540251</v>
      </c>
      <c r="CP34" s="66">
        <f t="shared" si="8"/>
        <v>0.99548300677700285</v>
      </c>
      <c r="CQ34" s="65">
        <f t="shared" si="21"/>
        <v>0</v>
      </c>
      <c r="CR34" s="66">
        <f t="shared" si="9"/>
        <v>18.984417775345605</v>
      </c>
      <c r="CS34" s="65">
        <f t="shared" si="22"/>
        <v>0</v>
      </c>
      <c r="CT34" s="66">
        <f t="shared" si="10"/>
        <v>11.457471834242476</v>
      </c>
      <c r="CU34" s="67">
        <f t="shared" si="23"/>
        <v>0</v>
      </c>
      <c r="CV34" s="16"/>
      <c r="CW34" s="959">
        <f t="shared" si="24"/>
        <v>13.489000000000001</v>
      </c>
      <c r="CX34" s="962">
        <f>VLOOKUP($AX34&amp;"_"&amp;$CW$14,データシート1!$A:$BT,MATCH($CW$12&amp;"_"&amp;CX$20,データシート1!$A$1:$BT$1,0),0)</f>
        <v>13.489000000000001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13.489000000000001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37322</v>
      </c>
      <c r="AY35" s="18" t="str">
        <f>IF(IFERROR(比較地域マスタ!$Z20,"")=0,"",IFERROR(比較地域マスタ!$Z20,""))</f>
        <v>土庄町</v>
      </c>
      <c r="BB35" s="110" t="str">
        <f t="shared" si="0"/>
        <v>37322</v>
      </c>
      <c r="BC35" s="1031" t="str">
        <f t="shared" si="0"/>
        <v>土庄町</v>
      </c>
      <c r="BD35" s="34">
        <f t="shared" si="14"/>
        <v>183.71638141783362</v>
      </c>
      <c r="BE35" s="34">
        <f t="shared" si="15"/>
        <v>38.451022886114529</v>
      </c>
      <c r="BF35" s="34">
        <f>VLOOKUP($AX35&amp;"_"&amp;$BC$14,データシート1!$A:$BT,MATCH($BC$12&amp;"_"&amp;BF$20,データシート1!$A$1:$BT$1,0),0)</f>
        <v>31.253142693956597</v>
      </c>
      <c r="BG35" s="34">
        <f>VLOOKUP($AX35&amp;"_"&amp;$BC$14,データシート1!$A:$BT,MATCH($BC$12&amp;"_"&amp;BG$20,データシート1!$A$1:$BT$1,0),0)</f>
        <v>0.92863042785202421</v>
      </c>
      <c r="BH35" s="34">
        <f>VLOOKUP($AX35&amp;"_"&amp;$BC$14,データシート1!$A:$BT,MATCH($BC$12&amp;"_"&amp;BH$20,データシート1!$A$1:$BT$1,0),0)</f>
        <v>6.2692497643059006</v>
      </c>
      <c r="BI35" s="34">
        <f>VLOOKUP($AX35&amp;"_"&amp;$BC$14,データシート1!$A:$BT,MATCH($BC$12&amp;"_"&amp;BI$20,データシート1!$A$1:$BT$1,0),0)</f>
        <v>17.773078327567998</v>
      </c>
      <c r="BJ35" s="34">
        <f>VLOOKUP($AX35&amp;"_"&amp;$BC$14,データシート1!$A:$BT,MATCH($BC$12&amp;"_"&amp;BJ$20,データシート1!$A$1:$BT$1,0),0)</f>
        <v>22.385937003322663</v>
      </c>
      <c r="BK35" s="34">
        <f t="shared" si="1"/>
        <v>103.27829941100721</v>
      </c>
      <c r="BL35" s="34">
        <f t="shared" si="2"/>
        <v>26.143750339519961</v>
      </c>
      <c r="BM35" s="34">
        <f>VLOOKUP($AX35&amp;"_"&amp;$BC$14,データシート1!$A:$BT,MATCH($BC$12&amp;"_"&amp;BM$20,データシート1!$A$1:$BT$1,0),0)</f>
        <v>10.726298685918437</v>
      </c>
      <c r="BN35" s="34">
        <f>VLOOKUP($AX35&amp;"_"&amp;$BC$14,データシート1!$A:$BT,MATCH($BC$12&amp;"_"&amp;BN$20,データシート1!$A$1:$BT$1,0),0)</f>
        <v>15.417451653601526</v>
      </c>
      <c r="BO35" s="34">
        <f>VLOOKUP($AX35&amp;"_"&amp;$BC$14,データシート1!$A:$BT,MATCH($BC$12&amp;"_"&amp;BO$20,データシート1!$A$1:$BT$1,0),0)</f>
        <v>0.77450497962698905</v>
      </c>
      <c r="BP35" s="34">
        <f>VLOOKUP($AX35&amp;"_"&amp;$BC$14,データシート1!$A:$BT,MATCH($BC$12&amp;"_"&amp;BP$20,データシート1!$A$1:$BT$1,0),0)</f>
        <v>76.36004409186026</v>
      </c>
      <c r="BQ35" s="34">
        <f>VLOOKUP($AX35&amp;"_"&amp;$BC$14,データシート1!$A:$BT,MATCH($BC$12&amp;"_"&amp;BQ$20,データシート1!$A$1:$BT$1,0),0)</f>
        <v>1.8280437898212201</v>
      </c>
      <c r="BR35" s="35">
        <f t="shared" si="3"/>
        <v>183.71638141783362</v>
      </c>
      <c r="BT35" s="121" t="str">
        <f t="shared" si="4"/>
        <v>土庄町</v>
      </c>
      <c r="BU35" s="33">
        <f t="shared" si="25"/>
        <v>183.71638141783362</v>
      </c>
      <c r="BV35" s="59">
        <f t="shared" si="16"/>
        <v>0.20929555976101993</v>
      </c>
      <c r="BW35" s="59">
        <f t="shared" si="5"/>
        <v>0.17011625448291576</v>
      </c>
      <c r="BX35" s="59">
        <f t="shared" si="5"/>
        <v>5.0546958343360921E-3</v>
      </c>
      <c r="BY35" s="59">
        <f t="shared" si="5"/>
        <v>3.4124609443768064E-2</v>
      </c>
      <c r="BZ35" s="59">
        <f t="shared" si="5"/>
        <v>9.6741935533478443E-2</v>
      </c>
      <c r="CA35" s="59">
        <f t="shared" si="5"/>
        <v>0.12185052215027803</v>
      </c>
      <c r="CB35" s="59">
        <f t="shared" si="5"/>
        <v>0.56216162442323081</v>
      </c>
      <c r="CC35" s="59">
        <f t="shared" si="5"/>
        <v>0.14230494927972792</v>
      </c>
      <c r="CD35" s="59">
        <f t="shared" si="5"/>
        <v>5.8385096653537825E-2</v>
      </c>
      <c r="CE35" s="59">
        <f t="shared" si="5"/>
        <v>8.3919852626190103E-2</v>
      </c>
      <c r="CF35" s="59">
        <f t="shared" si="5"/>
        <v>4.215764395367123E-3</v>
      </c>
      <c r="CG35" s="59">
        <f t="shared" si="5"/>
        <v>0.41564091074813581</v>
      </c>
      <c r="CH35" s="59">
        <f t="shared" si="5"/>
        <v>9.9503581319927373E-3</v>
      </c>
      <c r="CI35" s="122">
        <f t="shared" si="6"/>
        <v>1</v>
      </c>
      <c r="CK35" s="123" t="str">
        <f t="shared" si="7"/>
        <v>土庄町</v>
      </c>
      <c r="CL35" s="124">
        <f t="shared" si="17"/>
        <v>38.451022886114529</v>
      </c>
      <c r="CM35" s="65">
        <f t="shared" si="18"/>
        <v>0.3965304133822149</v>
      </c>
      <c r="CN35" s="66">
        <f t="shared" si="19"/>
        <v>31.253142693956597</v>
      </c>
      <c r="CO35" s="65">
        <f t="shared" si="20"/>
        <v>0.48785493827948073</v>
      </c>
      <c r="CP35" s="66">
        <f t="shared" si="8"/>
        <v>0.92863042785202421</v>
      </c>
      <c r="CQ35" s="65">
        <f t="shared" si="21"/>
        <v>0</v>
      </c>
      <c r="CR35" s="66">
        <f t="shared" si="9"/>
        <v>6.2692497643059006</v>
      </c>
      <c r="CS35" s="65">
        <f t="shared" si="22"/>
        <v>0</v>
      </c>
      <c r="CT35" s="66">
        <f t="shared" si="10"/>
        <v>17.773078327567998</v>
      </c>
      <c r="CU35" s="67">
        <f t="shared" si="23"/>
        <v>0</v>
      </c>
      <c r="CV35" s="16"/>
      <c r="CW35" s="959">
        <f t="shared" si="24"/>
        <v>15.247</v>
      </c>
      <c r="CX35" s="962">
        <f>VLOOKUP($AX35&amp;"_"&amp;$CW$14,データシート1!$A:$BT,MATCH($CW$12&amp;"_"&amp;CX$20,データシート1!$A$1:$BT$1,0),0)</f>
        <v>15.247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15.247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02446</v>
      </c>
      <c r="AY36" s="18" t="str">
        <f>IF(IFERROR(比較地域マスタ!$Z21,"")=0,"",IFERROR(比較地域マスタ!$Z21,""))</f>
        <v>階上町</v>
      </c>
      <c r="BB36" s="110" t="str">
        <f t="shared" si="0"/>
        <v>02446</v>
      </c>
      <c r="BC36" s="1031" t="str">
        <f t="shared" si="0"/>
        <v>階上町</v>
      </c>
      <c r="BD36" s="34">
        <f t="shared" si="14"/>
        <v>107.09814997130825</v>
      </c>
      <c r="BE36" s="34">
        <f t="shared" si="15"/>
        <v>44.038669938845217</v>
      </c>
      <c r="BF36" s="34">
        <f>VLOOKUP($AX36&amp;"_"&amp;$BC$14,データシート1!$A:$BT,MATCH($BC$12&amp;"_"&amp;BF$20,データシート1!$A$1:$BT$1,0),0)</f>
        <v>31.066563698639072</v>
      </c>
      <c r="BG36" s="34">
        <f>VLOOKUP($AX36&amp;"_"&amp;$BC$14,データシート1!$A:$BT,MATCH($BC$12&amp;"_"&amp;BG$20,データシート1!$A$1:$BT$1,0),0)</f>
        <v>2.4282458531922826</v>
      </c>
      <c r="BH36" s="34">
        <f>VLOOKUP($AX36&amp;"_"&amp;$BC$14,データシート1!$A:$BT,MATCH($BC$12&amp;"_"&amp;BH$20,データシート1!$A$1:$BT$1,0),0)</f>
        <v>10.543860387013867</v>
      </c>
      <c r="BI36" s="34">
        <f>VLOOKUP($AX36&amp;"_"&amp;$BC$14,データシート1!$A:$BT,MATCH($BC$12&amp;"_"&amp;BI$20,データシート1!$A$1:$BT$1,0),0)</f>
        <v>9.7361751414753996</v>
      </c>
      <c r="BJ36" s="34">
        <f>VLOOKUP($AX36&amp;"_"&amp;$BC$14,データシート1!$A:$BT,MATCH($BC$12&amp;"_"&amp;BJ$20,データシート1!$A$1:$BT$1,0),0)</f>
        <v>27.633481731229992</v>
      </c>
      <c r="BK36" s="34">
        <f t="shared" si="1"/>
        <v>23.321951576859234</v>
      </c>
      <c r="BL36" s="34">
        <f t="shared" si="2"/>
        <v>22.559182405819129</v>
      </c>
      <c r="BM36" s="34">
        <f>VLOOKUP($AX36&amp;"_"&amp;$BC$14,データシート1!$A:$BT,MATCH($BC$12&amp;"_"&amp;BM$20,データシート1!$A$1:$BT$1,0),0)</f>
        <v>11.439844911223453</v>
      </c>
      <c r="BN36" s="34">
        <f>VLOOKUP($AX36&amp;"_"&amp;$BC$14,データシート1!$A:$BT,MATCH($BC$12&amp;"_"&amp;BN$20,データシート1!$A$1:$BT$1,0),0)</f>
        <v>11.119337494595674</v>
      </c>
      <c r="BO36" s="34">
        <f>VLOOKUP($AX36&amp;"_"&amp;$BC$14,データシート1!$A:$BT,MATCH($BC$12&amp;"_"&amp;BO$20,データシート1!$A$1:$BT$1,0),0)</f>
        <v>0.762769171040104</v>
      </c>
      <c r="BP36" s="34">
        <f>VLOOKUP($AX36&amp;"_"&amp;$BC$14,データシート1!$A:$BT,MATCH($BC$12&amp;"_"&amp;BP$20,データシート1!$A$1:$BT$1,0),0)</f>
        <v>0</v>
      </c>
      <c r="BQ36" s="34">
        <f>VLOOKUP($AX36&amp;"_"&amp;$BC$14,データシート1!$A:$BT,MATCH($BC$12&amp;"_"&amp;BQ$20,データシート1!$A$1:$BT$1,0),0)</f>
        <v>2.367871582898402</v>
      </c>
      <c r="BR36" s="35">
        <f t="shared" si="3"/>
        <v>107.09814997130825</v>
      </c>
      <c r="BT36" s="121" t="str">
        <f t="shared" si="4"/>
        <v>階上町</v>
      </c>
      <c r="BU36" s="33">
        <f t="shared" si="25"/>
        <v>107.09814997130825</v>
      </c>
      <c r="BV36" s="59">
        <f t="shared" si="16"/>
        <v>0.41119916591129951</v>
      </c>
      <c r="BW36" s="59">
        <f t="shared" si="5"/>
        <v>0.29007563349097859</v>
      </c>
      <c r="BX36" s="59">
        <f t="shared" si="5"/>
        <v>2.2673088693341698E-2</v>
      </c>
      <c r="BY36" s="59">
        <f t="shared" si="5"/>
        <v>9.8450443726979253E-2</v>
      </c>
      <c r="BZ36" s="59">
        <f t="shared" si="5"/>
        <v>9.0908901265649641E-2</v>
      </c>
      <c r="CA36" s="59">
        <f t="shared" si="5"/>
        <v>0.25802015943910367</v>
      </c>
      <c r="CB36" s="59">
        <f t="shared" si="5"/>
        <v>0.21776241310524244</v>
      </c>
      <c r="CC36" s="59">
        <f t="shared" si="5"/>
        <v>0.2106402623375172</v>
      </c>
      <c r="CD36" s="59">
        <f t="shared" si="5"/>
        <v>0.10681645681356965</v>
      </c>
      <c r="CE36" s="59">
        <f t="shared" si="5"/>
        <v>0.10382380552394753</v>
      </c>
      <c r="CF36" s="59">
        <f t="shared" si="5"/>
        <v>7.1221507677252218E-3</v>
      </c>
      <c r="CG36" s="59">
        <f t="shared" si="5"/>
        <v>0</v>
      </c>
      <c r="CH36" s="59">
        <f t="shared" si="5"/>
        <v>2.2109360278704707E-2</v>
      </c>
      <c r="CI36" s="122">
        <f t="shared" si="6"/>
        <v>1</v>
      </c>
      <c r="CK36" s="123" t="str">
        <f t="shared" si="7"/>
        <v>階上町</v>
      </c>
      <c r="CL36" s="124">
        <f t="shared" si="17"/>
        <v>44.038669938845217</v>
      </c>
      <c r="CM36" s="65">
        <f t="shared" si="18"/>
        <v>9.5007410664539993E-2</v>
      </c>
      <c r="CN36" s="66">
        <f t="shared" si="19"/>
        <v>31.066563698639072</v>
      </c>
      <c r="CO36" s="65">
        <f t="shared" si="20"/>
        <v>0.13467855796948949</v>
      </c>
      <c r="CP36" s="66">
        <f t="shared" si="8"/>
        <v>2.4282458531922826</v>
      </c>
      <c r="CQ36" s="65">
        <f t="shared" si="21"/>
        <v>0</v>
      </c>
      <c r="CR36" s="66">
        <f t="shared" si="9"/>
        <v>10.543860387013867</v>
      </c>
      <c r="CS36" s="65">
        <f t="shared" si="22"/>
        <v>0</v>
      </c>
      <c r="CT36" s="66">
        <f t="shared" si="10"/>
        <v>9.7361751414753996</v>
      </c>
      <c r="CU36" s="67">
        <f t="shared" si="23"/>
        <v>0</v>
      </c>
      <c r="CV36" s="16"/>
      <c r="CW36" s="959">
        <f t="shared" si="24"/>
        <v>4.1840000000000002</v>
      </c>
      <c r="CX36" s="962">
        <f>VLOOKUP($AX36&amp;"_"&amp;$CW$14,データシート1!$A:$BT,MATCH($CW$12&amp;"_"&amp;CX$20,データシート1!$A$1:$BT$1,0),0)</f>
        <v>4.1840000000000002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4.1840000000000002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34309</v>
      </c>
      <c r="AY37" s="18" t="str">
        <f>IF(IFERROR(比較地域マスタ!$Z22,"")=0,"",IFERROR(比較地域マスタ!$Z22,""))</f>
        <v>坂町</v>
      </c>
      <c r="BB37" s="110" t="str">
        <f t="shared" si="0"/>
        <v>34309</v>
      </c>
      <c r="BC37" s="1031" t="str">
        <f t="shared" si="0"/>
        <v>坂町</v>
      </c>
      <c r="BD37" s="34">
        <f t="shared" si="14"/>
        <v>307.23234304355481</v>
      </c>
      <c r="BE37" s="34">
        <f t="shared" si="15"/>
        <v>211.06197974391077</v>
      </c>
      <c r="BF37" s="34">
        <f>VLOOKUP($AX37&amp;"_"&amp;$BC$14,データシート1!$A:$BT,MATCH($BC$12&amp;"_"&amp;BF$20,データシート1!$A$1:$BT$1,0),0)</f>
        <v>209.06733979019145</v>
      </c>
      <c r="BG37" s="34">
        <f>VLOOKUP($AX37&amp;"_"&amp;$BC$14,データシート1!$A:$BT,MATCH($BC$12&amp;"_"&amp;BG$20,データシート1!$A$1:$BT$1,0),0)</f>
        <v>0.67888498753361248</v>
      </c>
      <c r="BH37" s="34">
        <f>VLOOKUP($AX37&amp;"_"&amp;$BC$14,データシート1!$A:$BT,MATCH($BC$12&amp;"_"&amp;BH$20,データシート1!$A$1:$BT$1,0),0)</f>
        <v>1.3157549661856853</v>
      </c>
      <c r="BI37" s="34">
        <f>VLOOKUP($AX37&amp;"_"&amp;$BC$14,データシート1!$A:$BT,MATCH($BC$12&amp;"_"&amp;BI$20,データシート1!$A$1:$BT$1,0),0)</f>
        <v>32.951863163319857</v>
      </c>
      <c r="BJ37" s="34">
        <f>VLOOKUP($AX37&amp;"_"&amp;$BC$14,データシート1!$A:$BT,MATCH($BC$12&amp;"_"&amp;BJ$20,データシート1!$A$1:$BT$1,0),0)</f>
        <v>16.892007928797188</v>
      </c>
      <c r="BK37" s="34">
        <f t="shared" si="1"/>
        <v>44.874044643005575</v>
      </c>
      <c r="BL37" s="34">
        <f t="shared" si="2"/>
        <v>19.826019717632864</v>
      </c>
      <c r="BM37" s="34">
        <f>VLOOKUP($AX37&amp;"_"&amp;$BC$14,データシート1!$A:$BT,MATCH($BC$12&amp;"_"&amp;BM$20,データシート1!$A$1:$BT$1,0),0)</f>
        <v>9.3386211696585892</v>
      </c>
      <c r="BN37" s="34">
        <f>VLOOKUP($AX37&amp;"_"&amp;$BC$14,データシート1!$A:$BT,MATCH($BC$12&amp;"_"&amp;BN$20,データシート1!$A$1:$BT$1,0),0)</f>
        <v>10.487398547974275</v>
      </c>
      <c r="BO37" s="34">
        <f>VLOOKUP($AX37&amp;"_"&amp;$BC$14,データシート1!$A:$BT,MATCH($BC$12&amp;"_"&amp;BO$20,データシート1!$A$1:$BT$1,0),0)</f>
        <v>0.755704331045015</v>
      </c>
      <c r="BP37" s="34">
        <f>VLOOKUP($AX37&amp;"_"&amp;$BC$14,データシート1!$A:$BT,MATCH($BC$12&amp;"_"&amp;BP$20,データシート1!$A$1:$BT$1,0),0)</f>
        <v>24.292320594327702</v>
      </c>
      <c r="BQ37" s="34">
        <f>VLOOKUP($AX37&amp;"_"&amp;$BC$14,データシート1!$A:$BT,MATCH($BC$12&amp;"_"&amp;BQ$20,データシート1!$A$1:$BT$1,0),0)</f>
        <v>1.4524475645214301</v>
      </c>
      <c r="BR37" s="35">
        <f t="shared" si="3"/>
        <v>307.23234304355481</v>
      </c>
      <c r="BT37" s="121" t="str">
        <f t="shared" si="4"/>
        <v>坂町</v>
      </c>
      <c r="BU37" s="33">
        <f t="shared" si="25"/>
        <v>307.23234304355481</v>
      </c>
      <c r="BV37" s="59">
        <f t="shared" si="16"/>
        <v>0.68697838792965082</v>
      </c>
      <c r="BW37" s="59">
        <f t="shared" si="5"/>
        <v>0.68048610285979239</v>
      </c>
      <c r="BX37" s="59">
        <f t="shared" si="5"/>
        <v>2.2096794263531372E-3</v>
      </c>
      <c r="BY37" s="59">
        <f t="shared" si="5"/>
        <v>4.2826056435053038E-3</v>
      </c>
      <c r="BZ37" s="59">
        <f t="shared" si="5"/>
        <v>0.10725388752006632</v>
      </c>
      <c r="CA37" s="59">
        <f t="shared" si="5"/>
        <v>5.498121637018695E-2</v>
      </c>
      <c r="CB37" s="59">
        <f t="shared" si="5"/>
        <v>0.1460589864936323</v>
      </c>
      <c r="CC37" s="59">
        <f t="shared" si="5"/>
        <v>6.4531030558922065E-2</v>
      </c>
      <c r="CD37" s="59">
        <f t="shared" si="5"/>
        <v>3.0395957265263243E-2</v>
      </c>
      <c r="CE37" s="59">
        <f t="shared" si="5"/>
        <v>3.4135073293658828E-2</v>
      </c>
      <c r="CF37" s="59">
        <f t="shared" si="5"/>
        <v>2.459716068818583E-3</v>
      </c>
      <c r="CG37" s="59">
        <f t="shared" si="5"/>
        <v>7.9068239865891662E-2</v>
      </c>
      <c r="CH37" s="59">
        <f t="shared" si="5"/>
        <v>4.7275216864636023E-3</v>
      </c>
      <c r="CI37" s="122">
        <f t="shared" si="6"/>
        <v>1</v>
      </c>
      <c r="CK37" s="123" t="str">
        <f t="shared" si="7"/>
        <v>坂町</v>
      </c>
      <c r="CL37" s="124">
        <f t="shared" si="17"/>
        <v>211.06197974391077</v>
      </c>
      <c r="CM37" s="65">
        <f t="shared" si="18"/>
        <v>0</v>
      </c>
      <c r="CN37" s="66">
        <f t="shared" si="19"/>
        <v>209.06733979019145</v>
      </c>
      <c r="CO37" s="65">
        <f t="shared" si="20"/>
        <v>0</v>
      </c>
      <c r="CP37" s="66">
        <f t="shared" si="8"/>
        <v>0.67888498753361248</v>
      </c>
      <c r="CQ37" s="65">
        <f t="shared" si="21"/>
        <v>0</v>
      </c>
      <c r="CR37" s="66">
        <f t="shared" si="9"/>
        <v>1.3157549661856853</v>
      </c>
      <c r="CS37" s="65">
        <f t="shared" si="22"/>
        <v>0</v>
      </c>
      <c r="CT37" s="66">
        <f t="shared" si="10"/>
        <v>32.951863163319857</v>
      </c>
      <c r="CU37" s="67">
        <f t="shared" si="23"/>
        <v>0.35102719207925481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11.567</v>
      </c>
      <c r="DB37" s="962">
        <f>VLOOKUP($AX37&amp;"_"&amp;$CW$14,データシート1!$A:$BT,MATCH($CW$12&amp;"_"&amp;DB$20,データシート1!$A$1:$BT$1,0),0)</f>
        <v>0</v>
      </c>
      <c r="DC37" s="962">
        <f>VLOOKUP($AX37&amp;"_"&amp;$CW$14,データシート1!$A:$BT,MATCH($CW$12&amp;"_"&amp;DC$20,データシート1!$A$1:$BT$1,0),0)</f>
        <v>0</v>
      </c>
      <c r="DD37" s="961">
        <f t="shared" si="11"/>
        <v>11.567</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20402</v>
      </c>
      <c r="AY38" s="18" t="str">
        <f>IF(IFERROR(比較地域マスタ!$Z23,"")=0,"",IFERROR(比較地域マスタ!$Z23,""))</f>
        <v>松川町</v>
      </c>
      <c r="BB38" s="110" t="str">
        <f t="shared" si="0"/>
        <v>20402</v>
      </c>
      <c r="BC38" s="1031" t="str">
        <f t="shared" si="0"/>
        <v>松川町</v>
      </c>
      <c r="BD38" s="34">
        <f t="shared" si="14"/>
        <v>80.407432104414795</v>
      </c>
      <c r="BE38" s="34">
        <f t="shared" si="15"/>
        <v>20.648140124812542</v>
      </c>
      <c r="BF38" s="34">
        <f>VLOOKUP($AX38&amp;"_"&amp;$BC$14,データシート1!$A:$BT,MATCH($BC$12&amp;"_"&amp;BF$20,データシート1!$A$1:$BT$1,0),0)</f>
        <v>15.470287389212643</v>
      </c>
      <c r="BG38" s="34">
        <f>VLOOKUP($AX38&amp;"_"&amp;$BC$14,データシート1!$A:$BT,MATCH($BC$12&amp;"_"&amp;BG$20,データシート1!$A$1:$BT$1,0),0)</f>
        <v>1.3847954972688599</v>
      </c>
      <c r="BH38" s="34">
        <f>VLOOKUP($AX38&amp;"_"&amp;$BC$14,データシート1!$A:$BT,MATCH($BC$12&amp;"_"&amp;BH$20,データシート1!$A$1:$BT$1,0),0)</f>
        <v>3.7930572383310373</v>
      </c>
      <c r="BI38" s="34">
        <f>VLOOKUP($AX38&amp;"_"&amp;$BC$14,データシート1!$A:$BT,MATCH($BC$12&amp;"_"&amp;BI$20,データシート1!$A$1:$BT$1,0),0)</f>
        <v>10.85508855997584</v>
      </c>
      <c r="BJ38" s="34">
        <f>VLOOKUP($AX38&amp;"_"&amp;$BC$14,データシート1!$A:$BT,MATCH($BC$12&amp;"_"&amp;BJ$20,データシート1!$A$1:$BT$1,0),0)</f>
        <v>18.147783633776672</v>
      </c>
      <c r="BK38" s="34">
        <f t="shared" si="1"/>
        <v>29.735160119950315</v>
      </c>
      <c r="BL38" s="34">
        <f t="shared" si="2"/>
        <v>28.985294499645043</v>
      </c>
      <c r="BM38" s="34">
        <f>VLOOKUP($AX38&amp;"_"&amp;$BC$14,データシート1!$A:$BT,MATCH($BC$12&amp;"_"&amp;BM$20,データシート1!$A$1:$BT$1,0),0)</f>
        <v>12.40619037063653</v>
      </c>
      <c r="BN38" s="34">
        <f>VLOOKUP($AX38&amp;"_"&amp;$BC$14,データシート1!$A:$BT,MATCH($BC$12&amp;"_"&amp;BN$20,データシート1!$A$1:$BT$1,0),0)</f>
        <v>16.579104129008513</v>
      </c>
      <c r="BO38" s="34">
        <f>VLOOKUP($AX38&amp;"_"&amp;$BC$14,データシート1!$A:$BT,MATCH($BC$12&amp;"_"&amp;BO$20,データシート1!$A$1:$BT$1,0),0)</f>
        <v>0.74986562030527104</v>
      </c>
      <c r="BP38" s="34">
        <f>VLOOKUP($AX38&amp;"_"&amp;$BC$14,データシート1!$A:$BT,MATCH($BC$12&amp;"_"&amp;BP$20,データシート1!$A$1:$BT$1,0),0)</f>
        <v>0</v>
      </c>
      <c r="BQ38" s="34">
        <f>VLOOKUP($AX38&amp;"_"&amp;$BC$14,データシート1!$A:$BT,MATCH($BC$12&amp;"_"&amp;BQ$20,データシート1!$A$1:$BT$1,0),0)</f>
        <v>1.0212596658994391</v>
      </c>
      <c r="BR38" s="35">
        <f t="shared" si="3"/>
        <v>80.407432104414795</v>
      </c>
      <c r="BT38" s="121" t="str">
        <f t="shared" si="4"/>
        <v>松川町</v>
      </c>
      <c r="BU38" s="33">
        <f t="shared" si="25"/>
        <v>80.407432104414795</v>
      </c>
      <c r="BV38" s="59">
        <f t="shared" si="16"/>
        <v>0.25679392544210911</v>
      </c>
      <c r="BW38" s="59">
        <f t="shared" si="5"/>
        <v>0.19239872464927582</v>
      </c>
      <c r="BX38" s="59">
        <f t="shared" si="5"/>
        <v>1.7222232585050148E-2</v>
      </c>
      <c r="BY38" s="59">
        <f t="shared" si="5"/>
        <v>4.7172968207783099E-2</v>
      </c>
      <c r="BZ38" s="59">
        <f t="shared" si="5"/>
        <v>0.13500105992540257</v>
      </c>
      <c r="CA38" s="59">
        <f t="shared" si="5"/>
        <v>0.22569783860539755</v>
      </c>
      <c r="CB38" s="59">
        <f t="shared" si="5"/>
        <v>0.36980611545133146</v>
      </c>
      <c r="CC38" s="59">
        <f t="shared" si="5"/>
        <v>0.36048029070255055</v>
      </c>
      <c r="CD38" s="59">
        <f t="shared" si="5"/>
        <v>0.15429158780405031</v>
      </c>
      <c r="CE38" s="59">
        <f t="shared" si="5"/>
        <v>0.20618870289850025</v>
      </c>
      <c r="CF38" s="59">
        <f t="shared" si="5"/>
        <v>9.3258247487808966E-3</v>
      </c>
      <c r="CG38" s="59">
        <f t="shared" si="5"/>
        <v>0</v>
      </c>
      <c r="CH38" s="59">
        <f t="shared" si="5"/>
        <v>1.270106057575947E-2</v>
      </c>
      <c r="CI38" s="122">
        <f t="shared" si="6"/>
        <v>1</v>
      </c>
      <c r="CK38" s="123" t="str">
        <f t="shared" si="7"/>
        <v>松川町</v>
      </c>
      <c r="CL38" s="124">
        <f t="shared" si="17"/>
        <v>20.648140124812542</v>
      </c>
      <c r="CM38" s="65">
        <f t="shared" si="18"/>
        <v>0.28598217390553521</v>
      </c>
      <c r="CN38" s="66">
        <f t="shared" si="19"/>
        <v>15.470287389212643</v>
      </c>
      <c r="CO38" s="65">
        <f t="shared" si="20"/>
        <v>0.3816994378603159</v>
      </c>
      <c r="CP38" s="66">
        <f t="shared" si="8"/>
        <v>1.3847954972688599</v>
      </c>
      <c r="CQ38" s="65">
        <f t="shared" si="21"/>
        <v>0</v>
      </c>
      <c r="CR38" s="66">
        <f t="shared" si="9"/>
        <v>3.7930572383310373</v>
      </c>
      <c r="CS38" s="65">
        <f t="shared" si="22"/>
        <v>0</v>
      </c>
      <c r="CT38" s="66">
        <f t="shared" si="10"/>
        <v>10.85508855997584</v>
      </c>
      <c r="CU38" s="67">
        <f t="shared" si="23"/>
        <v>0.44403138430136657</v>
      </c>
      <c r="CV38" s="16"/>
      <c r="CW38" s="959">
        <f t="shared" si="24"/>
        <v>5.9050000000000002</v>
      </c>
      <c r="CX38" s="962">
        <f>VLOOKUP($AX38&amp;"_"&amp;$CW$14,データシート1!$A:$BT,MATCH($CW$12&amp;"_"&amp;CX$20,データシート1!$A$1:$BT$1,0),0)</f>
        <v>5.9050000000000002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4.82</v>
      </c>
      <c r="DB38" s="962">
        <f>VLOOKUP($AX38&amp;"_"&amp;$CW$14,データシート1!$A:$BT,MATCH($CW$12&amp;"_"&amp;DB$20,データシート1!$A$1:$BT$1,0),0)</f>
        <v>0</v>
      </c>
      <c r="DC38" s="962">
        <f>VLOOKUP($AX38&amp;"_"&amp;$CW$14,データシート1!$A:$BT,MATCH($CW$12&amp;"_"&amp;DC$20,データシート1!$A$1:$BT$1,0),0)</f>
        <v>0</v>
      </c>
      <c r="DD38" s="961">
        <f t="shared" si="11"/>
        <v>10.725000000000001</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v>
      </c>
      <c r="DM38" s="16"/>
      <c r="DN38" s="126">
        <f t="shared" si="26"/>
        <v>0.55000000000000004</v>
      </c>
      <c r="DO38" s="127">
        <f t="shared" si="27"/>
        <v>0</v>
      </c>
      <c r="DP38" s="127">
        <f t="shared" si="29"/>
        <v>0</v>
      </c>
      <c r="DQ38" s="127">
        <f t="shared" si="30"/>
        <v>0.45</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17205</v>
      </c>
      <c r="AY39" s="18" t="str">
        <f>IF(IFERROR(比較地域マスタ!$Z24,"")=0,"",IFERROR(比較地域マスタ!$Z24,""))</f>
        <v>珠洲市</v>
      </c>
      <c r="BB39" s="110" t="str">
        <f t="shared" si="0"/>
        <v>17205</v>
      </c>
      <c r="BC39" s="1031" t="str">
        <f t="shared" si="0"/>
        <v>珠洲市</v>
      </c>
      <c r="BD39" s="34">
        <f t="shared" si="14"/>
        <v>86.398730409086511</v>
      </c>
      <c r="BE39" s="34">
        <f t="shared" si="15"/>
        <v>17.996555210309921</v>
      </c>
      <c r="BF39" s="34">
        <f>VLOOKUP($AX39&amp;"_"&amp;$BC$14,データシート1!$A:$BT,MATCH($BC$12&amp;"_"&amp;BF$20,データシート1!$A$1:$BT$1,0),0)</f>
        <v>8.642123656006925</v>
      </c>
      <c r="BG39" s="34">
        <f>VLOOKUP($AX39&amp;"_"&amp;$BC$14,データシート1!$A:$BT,MATCH($BC$12&amp;"_"&amp;BG$20,データシート1!$A$1:$BT$1,0),0)</f>
        <v>1.4119963502898913</v>
      </c>
      <c r="BH39" s="34">
        <f>VLOOKUP($AX39&amp;"_"&amp;$BC$14,データシート1!$A:$BT,MATCH($BC$12&amp;"_"&amp;BH$20,データシート1!$A$1:$BT$1,0),0)</f>
        <v>7.942435204013103</v>
      </c>
      <c r="BI39" s="34">
        <f>VLOOKUP($AX39&amp;"_"&amp;$BC$14,データシート1!$A:$BT,MATCH($BC$12&amp;"_"&amp;BI$20,データシート1!$A$1:$BT$1,0),0)</f>
        <v>16.207220076549333</v>
      </c>
      <c r="BJ39" s="34">
        <f>VLOOKUP($AX39&amp;"_"&amp;$BC$14,データシート1!$A:$BT,MATCH($BC$12&amp;"_"&amp;BJ$20,データシート1!$A$1:$BT$1,0),0)</f>
        <v>22.594957327953278</v>
      </c>
      <c r="BK39" s="34">
        <f t="shared" si="1"/>
        <v>28.319057700370596</v>
      </c>
      <c r="BL39" s="34">
        <f t="shared" si="2"/>
        <v>27.384847925674173</v>
      </c>
      <c r="BM39" s="34">
        <f>VLOOKUP($AX39&amp;"_"&amp;$BC$14,データシート1!$A:$BT,MATCH($BC$12&amp;"_"&amp;BM$20,データシート1!$A$1:$BT$1,0),0)</f>
        <v>10.545533642174499</v>
      </c>
      <c r="BN39" s="34">
        <f>VLOOKUP($AX39&amp;"_"&amp;$BC$14,データシート1!$A:$BT,MATCH($BC$12&amp;"_"&amp;BN$20,データシート1!$A$1:$BT$1,0),0)</f>
        <v>16.839314283499675</v>
      </c>
      <c r="BO39" s="34">
        <f>VLOOKUP($AX39&amp;"_"&amp;$BC$14,データシート1!$A:$BT,MATCH($BC$12&amp;"_"&amp;BO$20,データシート1!$A$1:$BT$1,0),0)</f>
        <v>0.77853369003741202</v>
      </c>
      <c r="BP39" s="34">
        <f>VLOOKUP($AX39&amp;"_"&amp;$BC$14,データシート1!$A:$BT,MATCH($BC$12&amp;"_"&amp;BP$20,データシート1!$A$1:$BT$1,0),0)</f>
        <v>0.15567608465900842</v>
      </c>
      <c r="BQ39" s="34">
        <f>VLOOKUP($AX39&amp;"_"&amp;$BC$14,データシート1!$A:$BT,MATCH($BC$12&amp;"_"&amp;BQ$20,データシート1!$A$1:$BT$1,0),0)</f>
        <v>1.2809400939033799</v>
      </c>
      <c r="BR39" s="35">
        <f t="shared" si="3"/>
        <v>86.398730409086511</v>
      </c>
      <c r="BT39" s="121" t="str">
        <f t="shared" si="4"/>
        <v>珠洲市</v>
      </c>
      <c r="BU39" s="33">
        <f t="shared" si="25"/>
        <v>86.398730409086511</v>
      </c>
      <c r="BV39" s="59">
        <f t="shared" si="16"/>
        <v>0.2082965238620825</v>
      </c>
      <c r="BW39" s="59">
        <f t="shared" si="5"/>
        <v>0.10002604916863497</v>
      </c>
      <c r="BX39" s="59">
        <f t="shared" si="5"/>
        <v>1.6342790497085737E-2</v>
      </c>
      <c r="BY39" s="59">
        <f t="shared" si="5"/>
        <v>9.192768419636177E-2</v>
      </c>
      <c r="BZ39" s="59">
        <f t="shared" si="5"/>
        <v>0.18758632215786389</v>
      </c>
      <c r="CA39" s="59">
        <f t="shared" si="5"/>
        <v>0.26151955267130844</v>
      </c>
      <c r="CB39" s="59">
        <f t="shared" si="5"/>
        <v>0.32777168792045464</v>
      </c>
      <c r="CC39" s="59">
        <f t="shared" si="5"/>
        <v>0.31695891590085357</v>
      </c>
      <c r="CD39" s="59">
        <f t="shared" si="5"/>
        <v>0.12205658106598093</v>
      </c>
      <c r="CE39" s="59">
        <f t="shared" si="5"/>
        <v>0.19490233483487268</v>
      </c>
      <c r="CF39" s="59">
        <f t="shared" si="5"/>
        <v>9.0109390074502062E-3</v>
      </c>
      <c r="CG39" s="59">
        <f t="shared" si="5"/>
        <v>1.8018330121507902E-3</v>
      </c>
      <c r="CH39" s="59">
        <f t="shared" si="5"/>
        <v>1.4825913388290531E-2</v>
      </c>
      <c r="CI39" s="122">
        <f t="shared" si="6"/>
        <v>1</v>
      </c>
      <c r="CK39" s="123" t="str">
        <f t="shared" si="7"/>
        <v>珠洲市</v>
      </c>
      <c r="CL39" s="124">
        <f t="shared" si="17"/>
        <v>17.996555210309921</v>
      </c>
      <c r="CM39" s="65">
        <f t="shared" si="18"/>
        <v>0</v>
      </c>
      <c r="CN39" s="66">
        <f t="shared" si="19"/>
        <v>8.642123656006925</v>
      </c>
      <c r="CO39" s="65">
        <f t="shared" si="20"/>
        <v>0</v>
      </c>
      <c r="CP39" s="66">
        <f t="shared" si="8"/>
        <v>1.4119963502898913</v>
      </c>
      <c r="CQ39" s="65">
        <f t="shared" si="21"/>
        <v>0</v>
      </c>
      <c r="CR39" s="66">
        <f t="shared" si="9"/>
        <v>7.942435204013103</v>
      </c>
      <c r="CS39" s="65">
        <f t="shared" si="22"/>
        <v>0</v>
      </c>
      <c r="CT39" s="66">
        <f t="shared" si="10"/>
        <v>16.207220076549333</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06402</v>
      </c>
      <c r="AY40" s="18" t="str">
        <f>IF(IFERROR(比較地域マスタ!$Z25,"")=0,"",IFERROR(比較地域マスタ!$Z25,""))</f>
        <v>白鷹町</v>
      </c>
      <c r="BB40" s="110" t="str">
        <f t="shared" si="0"/>
        <v>06402</v>
      </c>
      <c r="BC40" s="1031" t="str">
        <f t="shared" si="0"/>
        <v>白鷹町</v>
      </c>
      <c r="BD40" s="34">
        <f t="shared" si="14"/>
        <v>75.501576518441624</v>
      </c>
      <c r="BE40" s="34">
        <f t="shared" si="15"/>
        <v>15.881910173920467</v>
      </c>
      <c r="BF40" s="34">
        <f>VLOOKUP($AX40&amp;"_"&amp;$BC$14,データシート1!$A:$BT,MATCH($BC$12&amp;"_"&amp;BF$20,データシート1!$A$1:$BT$1,0),0)</f>
        <v>11.446786331464677</v>
      </c>
      <c r="BG40" s="34">
        <f>VLOOKUP($AX40&amp;"_"&amp;$BC$14,データシート1!$A:$BT,MATCH($BC$12&amp;"_"&amp;BG$20,データシート1!$A$1:$BT$1,0),0)</f>
        <v>1.1663059290732978</v>
      </c>
      <c r="BH40" s="34">
        <f>VLOOKUP($AX40&amp;"_"&amp;$BC$14,データシート1!$A:$BT,MATCH($BC$12&amp;"_"&amp;BH$20,データシート1!$A$1:$BT$1,0),0)</f>
        <v>3.2688179133824908</v>
      </c>
      <c r="BI40" s="34">
        <f>VLOOKUP($AX40&amp;"_"&amp;$BC$14,データシート1!$A:$BT,MATCH($BC$12&amp;"_"&amp;BI$20,データシート1!$A$1:$BT$1,0),0)</f>
        <v>11.081679552725825</v>
      </c>
      <c r="BJ40" s="34">
        <f>VLOOKUP($AX40&amp;"_"&amp;$BC$14,データシート1!$A:$BT,MATCH($BC$12&amp;"_"&amp;BJ$20,データシート1!$A$1:$BT$1,0),0)</f>
        <v>19.596688944655394</v>
      </c>
      <c r="BK40" s="34">
        <f t="shared" si="1"/>
        <v>27.602194476350405</v>
      </c>
      <c r="BL40" s="34">
        <f t="shared" si="2"/>
        <v>26.842870144646749</v>
      </c>
      <c r="BM40" s="34">
        <f>VLOOKUP($AX40&amp;"_"&amp;$BC$14,データシート1!$A:$BT,MATCH($BC$12&amp;"_"&amp;BM$20,データシート1!$A$1:$BT$1,0),0)</f>
        <v>12.219988784223602</v>
      </c>
      <c r="BN40" s="34">
        <f>VLOOKUP($AX40&amp;"_"&amp;$BC$14,データシート1!$A:$BT,MATCH($BC$12&amp;"_"&amp;BN$20,データシート1!$A$1:$BT$1,0),0)</f>
        <v>14.622881360423147</v>
      </c>
      <c r="BO40" s="34">
        <f>VLOOKUP($AX40&amp;"_"&amp;$BC$14,データシート1!$A:$BT,MATCH($BC$12&amp;"_"&amp;BO$20,データシート1!$A$1:$BT$1,0),0)</f>
        <v>0.75932433170365599</v>
      </c>
      <c r="BP40" s="34">
        <f>VLOOKUP($AX40&amp;"_"&amp;$BC$14,データシート1!$A:$BT,MATCH($BC$12&amp;"_"&amp;BP$20,データシート1!$A$1:$BT$1,0),0)</f>
        <v>0</v>
      </c>
      <c r="BQ40" s="34">
        <f>VLOOKUP($AX40&amp;"_"&amp;$BC$14,データシート1!$A:$BT,MATCH($BC$12&amp;"_"&amp;BQ$20,データシート1!$A$1:$BT$1,0),0)</f>
        <v>1.3391033707895299</v>
      </c>
      <c r="BR40" s="35">
        <f t="shared" si="3"/>
        <v>75.501576518441624</v>
      </c>
      <c r="BT40" s="121" t="str">
        <f t="shared" si="4"/>
        <v>白鷹町</v>
      </c>
      <c r="BU40" s="33">
        <f t="shared" si="25"/>
        <v>75.501576518441624</v>
      </c>
      <c r="BV40" s="59">
        <f t="shared" si="16"/>
        <v>0.21035203377562897</v>
      </c>
      <c r="BW40" s="59">
        <f t="shared" si="5"/>
        <v>0.15160989822071788</v>
      </c>
      <c r="BX40" s="59">
        <f t="shared" si="5"/>
        <v>1.5447438091420806E-2</v>
      </c>
      <c r="BY40" s="59">
        <f t="shared" si="5"/>
        <v>4.3294697463490267E-2</v>
      </c>
      <c r="BZ40" s="59">
        <f t="shared" si="5"/>
        <v>0.14677414782218584</v>
      </c>
      <c r="CA40" s="59">
        <f t="shared" si="5"/>
        <v>0.25955337422482572</v>
      </c>
      <c r="CB40" s="59">
        <f t="shared" si="5"/>
        <v>0.3655843460382372</v>
      </c>
      <c r="CC40" s="59">
        <f t="shared" si="5"/>
        <v>0.35552728012361767</v>
      </c>
      <c r="CD40" s="59">
        <f t="shared" si="5"/>
        <v>0.16185077647006232</v>
      </c>
      <c r="CE40" s="59">
        <f t="shared" si="5"/>
        <v>0.19367650365355535</v>
      </c>
      <c r="CF40" s="59">
        <f t="shared" si="5"/>
        <v>1.0057065914619509E-2</v>
      </c>
      <c r="CG40" s="59">
        <f t="shared" si="5"/>
        <v>0</v>
      </c>
      <c r="CH40" s="59">
        <f t="shared" si="5"/>
        <v>1.7736098139122268E-2</v>
      </c>
      <c r="CI40" s="122">
        <f t="shared" si="6"/>
        <v>1</v>
      </c>
      <c r="CK40" s="123" t="str">
        <f t="shared" si="7"/>
        <v>白鷹町</v>
      </c>
      <c r="CL40" s="124">
        <f t="shared" si="17"/>
        <v>15.881910173920467</v>
      </c>
      <c r="CM40" s="65">
        <f t="shared" si="18"/>
        <v>0.78668119030897665</v>
      </c>
      <c r="CN40" s="66">
        <f t="shared" si="19"/>
        <v>11.446786331464677</v>
      </c>
      <c r="CO40" s="65">
        <f t="shared" si="20"/>
        <v>1</v>
      </c>
      <c r="CP40" s="66">
        <f t="shared" si="8"/>
        <v>1.1663059290732978</v>
      </c>
      <c r="CQ40" s="65">
        <f t="shared" si="21"/>
        <v>0</v>
      </c>
      <c r="CR40" s="66">
        <f t="shared" si="9"/>
        <v>3.2688179133824908</v>
      </c>
      <c r="CS40" s="65">
        <f t="shared" si="22"/>
        <v>0</v>
      </c>
      <c r="CT40" s="66">
        <f t="shared" si="10"/>
        <v>11.081679552725825</v>
      </c>
      <c r="CU40" s="67">
        <f t="shared" si="23"/>
        <v>0</v>
      </c>
      <c r="CV40" s="16"/>
      <c r="CW40" s="959">
        <f t="shared" si="24"/>
        <v>12.494</v>
      </c>
      <c r="CX40" s="962">
        <f>VLOOKUP($AX40&amp;"_"&amp;$CW$14,データシート1!$A:$BT,MATCH($CW$12&amp;"_"&amp;CX$20,データシート1!$A$1:$BT$1,0),0)</f>
        <v>12.494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12.494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10384</v>
      </c>
      <c r="AY41" s="18" t="str">
        <f>IF(IFERROR(比較地域マスタ!$Z26,"")=0,"",IFERROR(比較地域マスタ!$Z26,""))</f>
        <v>甘楽町</v>
      </c>
      <c r="BB41" s="110" t="str">
        <f t="shared" si="0"/>
        <v>10384</v>
      </c>
      <c r="BC41" s="1031" t="str">
        <f t="shared" si="0"/>
        <v>甘楽町</v>
      </c>
      <c r="BD41" s="34">
        <f t="shared" si="14"/>
        <v>75.838008674130464</v>
      </c>
      <c r="BE41" s="34">
        <f t="shared" si="15"/>
        <v>25.154043938791165</v>
      </c>
      <c r="BF41" s="34">
        <f>VLOOKUP($AX41&amp;"_"&amp;$BC$14,データシート1!$A:$BT,MATCH($BC$12&amp;"_"&amp;BF$20,データシート1!$A$1:$BT$1,0),0)</f>
        <v>24.02381916199705</v>
      </c>
      <c r="BG41" s="34">
        <f>VLOOKUP($AX41&amp;"_"&amp;$BC$14,データシート1!$A:$BT,MATCH($BC$12&amp;"_"&amp;BG$20,データシート1!$A$1:$BT$1,0),0)</f>
        <v>0.86776823113076018</v>
      </c>
      <c r="BH41" s="34">
        <f>VLOOKUP($AX41&amp;"_"&amp;$BC$14,データシート1!$A:$BT,MATCH($BC$12&amp;"_"&amp;BH$20,データシート1!$A$1:$BT$1,0),0)</f>
        <v>0.26245654566335586</v>
      </c>
      <c r="BI41" s="34">
        <f>VLOOKUP($AX41&amp;"_"&amp;$BC$14,データシート1!$A:$BT,MATCH($BC$12&amp;"_"&amp;BI$20,データシート1!$A$1:$BT$1,0),0)</f>
        <v>8.4030153647104822</v>
      </c>
      <c r="BJ41" s="34">
        <f>VLOOKUP($AX41&amp;"_"&amp;$BC$14,データシート1!$A:$BT,MATCH($BC$12&amp;"_"&amp;BJ$20,データシート1!$A$1:$BT$1,0),0)</f>
        <v>14.518483495933028</v>
      </c>
      <c r="BK41" s="34">
        <f t="shared" si="1"/>
        <v>27.762465874695799</v>
      </c>
      <c r="BL41" s="34">
        <f t="shared" si="2"/>
        <v>27.017037674552732</v>
      </c>
      <c r="BM41" s="34">
        <f>VLOOKUP($AX41&amp;"_"&amp;$BC$14,データシート1!$A:$BT,MATCH($BC$12&amp;"_"&amp;BM$20,データシート1!$A$1:$BT$1,0),0)</f>
        <v>12.803057985472844</v>
      </c>
      <c r="BN41" s="34">
        <f>VLOOKUP($AX41&amp;"_"&amp;$BC$14,データシート1!$A:$BT,MATCH($BC$12&amp;"_"&amp;BN$20,データシート1!$A$1:$BT$1,0),0)</f>
        <v>14.213979689079888</v>
      </c>
      <c r="BO41" s="34">
        <f>VLOOKUP($AX41&amp;"_"&amp;$BC$14,データシート1!$A:$BT,MATCH($BC$12&amp;"_"&amp;BO$20,データシート1!$A$1:$BT$1,0),0)</f>
        <v>0.74542820014306599</v>
      </c>
      <c r="BP41" s="34">
        <f>VLOOKUP($AX41&amp;"_"&amp;$BC$14,データシート1!$A:$BT,MATCH($BC$12&amp;"_"&amp;BP$20,データシート1!$A$1:$BT$1,0),0)</f>
        <v>0</v>
      </c>
      <c r="BQ41" s="34">
        <f>VLOOKUP($AX41&amp;"_"&amp;$BC$14,データシート1!$A:$BT,MATCH($BC$12&amp;"_"&amp;BQ$20,データシート1!$A$1:$BT$1,0),0)</f>
        <v>0</v>
      </c>
      <c r="BR41" s="35">
        <f t="shared" si="3"/>
        <v>75.838008674130464</v>
      </c>
      <c r="BT41" s="121" t="str">
        <f t="shared" si="4"/>
        <v>甘楽町</v>
      </c>
      <c r="BU41" s="33">
        <f t="shared" si="25"/>
        <v>75.838008674130464</v>
      </c>
      <c r="BV41" s="59">
        <f t="shared" si="16"/>
        <v>0.33168122922209065</v>
      </c>
      <c r="BW41" s="59">
        <f t="shared" si="5"/>
        <v>0.3167780850526466</v>
      </c>
      <c r="BX41" s="59">
        <f t="shared" si="5"/>
        <v>1.1442392097338515E-2</v>
      </c>
      <c r="BY41" s="59">
        <f t="shared" si="5"/>
        <v>3.4607520721055525E-3</v>
      </c>
      <c r="BZ41" s="59">
        <f t="shared" si="5"/>
        <v>0.11080216255172959</v>
      </c>
      <c r="CA41" s="59">
        <f t="shared" si="5"/>
        <v>0.1914407267511167</v>
      </c>
      <c r="CB41" s="59">
        <f t="shared" si="5"/>
        <v>0.3660758814750632</v>
      </c>
      <c r="CC41" s="59">
        <f t="shared" si="5"/>
        <v>0.35624666505475727</v>
      </c>
      <c r="CD41" s="59">
        <f t="shared" si="5"/>
        <v>0.16882112557156539</v>
      </c>
      <c r="CE41" s="59">
        <f t="shared" si="5"/>
        <v>0.18742553948319191</v>
      </c>
      <c r="CF41" s="59">
        <f t="shared" si="5"/>
        <v>9.8292164203059203E-3</v>
      </c>
      <c r="CG41" s="59">
        <f t="shared" si="5"/>
        <v>0</v>
      </c>
      <c r="CH41" s="59">
        <f t="shared" si="5"/>
        <v>0</v>
      </c>
      <c r="CI41" s="122">
        <f t="shared" si="6"/>
        <v>1</v>
      </c>
      <c r="CK41" s="123" t="str">
        <f t="shared" si="7"/>
        <v>甘楽町</v>
      </c>
      <c r="CL41" s="124">
        <f t="shared" si="17"/>
        <v>25.154043938791165</v>
      </c>
      <c r="CM41" s="65">
        <f t="shared" si="18"/>
        <v>0.32925123372421089</v>
      </c>
      <c r="CN41" s="66">
        <f t="shared" si="19"/>
        <v>24.02381916199705</v>
      </c>
      <c r="CO41" s="65">
        <f t="shared" si="20"/>
        <v>0.34474118973977219</v>
      </c>
      <c r="CP41" s="66">
        <f t="shared" si="8"/>
        <v>0.86776823113076018</v>
      </c>
      <c r="CQ41" s="65">
        <f t="shared" si="21"/>
        <v>0</v>
      </c>
      <c r="CR41" s="66">
        <f t="shared" si="9"/>
        <v>0.26245654566335586</v>
      </c>
      <c r="CS41" s="65">
        <f t="shared" si="22"/>
        <v>0</v>
      </c>
      <c r="CT41" s="66">
        <f t="shared" si="10"/>
        <v>8.4030153647104822</v>
      </c>
      <c r="CU41" s="67">
        <f t="shared" si="23"/>
        <v>0</v>
      </c>
      <c r="CV41" s="16"/>
      <c r="CW41" s="959">
        <f t="shared" si="24"/>
        <v>8.282</v>
      </c>
      <c r="CX41" s="962">
        <f>VLOOKUP($AX41&amp;"_"&amp;$CW$14,データシート1!$A:$BT,MATCH($CW$12&amp;"_"&amp;CX$20,データシート1!$A$1:$BT$1,0),0)</f>
        <v>8.282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8.282</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2</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06461</v>
      </c>
      <c r="AY42" s="18" t="str">
        <f>IF(IFERROR(比較地域マスタ!$Z27,"")=0,"",IFERROR(比較地域マスタ!$Z27,""))</f>
        <v>遊佐町</v>
      </c>
      <c r="BB42" s="110" t="str">
        <f t="shared" si="0"/>
        <v>06461</v>
      </c>
      <c r="BC42" s="1031" t="str">
        <f t="shared" si="0"/>
        <v>遊佐町</v>
      </c>
      <c r="BD42" s="34">
        <f t="shared" si="14"/>
        <v>82.698316923744613</v>
      </c>
      <c r="BE42" s="34">
        <f t="shared" si="15"/>
        <v>20.805349190671709</v>
      </c>
      <c r="BF42" s="34">
        <f>VLOOKUP($AX42&amp;"_"&amp;$BC$14,データシート1!$A:$BT,MATCH($BC$12&amp;"_"&amp;BF$20,データシート1!$A$1:$BT$1,0),0)</f>
        <v>6.7514971756404654</v>
      </c>
      <c r="BG42" s="34">
        <f>VLOOKUP($AX42&amp;"_"&amp;$BC$14,データシート1!$A:$BT,MATCH($BC$12&amp;"_"&amp;BG$20,データシート1!$A$1:$BT$1,0),0)</f>
        <v>0.88943078204539305</v>
      </c>
      <c r="BH42" s="34">
        <f>VLOOKUP($AX42&amp;"_"&amp;$BC$14,データシート1!$A:$BT,MATCH($BC$12&amp;"_"&amp;BH$20,データシート1!$A$1:$BT$1,0),0)</f>
        <v>13.16442123298585</v>
      </c>
      <c r="BI42" s="34">
        <f>VLOOKUP($AX42&amp;"_"&amp;$BC$14,データシート1!$A:$BT,MATCH($BC$12&amp;"_"&amp;BI$20,データシート1!$A$1:$BT$1,0),0)</f>
        <v>10.571545578981365</v>
      </c>
      <c r="BJ42" s="34">
        <f>VLOOKUP($AX42&amp;"_"&amp;$BC$14,データシート1!$A:$BT,MATCH($BC$12&amp;"_"&amp;BJ$20,データシート1!$A$1:$BT$1,0),0)</f>
        <v>20.661364744704589</v>
      </c>
      <c r="BK42" s="34">
        <f t="shared" si="1"/>
        <v>28.378914487864076</v>
      </c>
      <c r="BL42" s="34">
        <f t="shared" si="2"/>
        <v>27.61643725236096</v>
      </c>
      <c r="BM42" s="34">
        <f>VLOOKUP($AX42&amp;"_"&amp;$BC$14,データシート1!$A:$BT,MATCH($BC$12&amp;"_"&amp;BM$20,データシート1!$A$1:$BT$1,0),0)</f>
        <v>11.915542394760129</v>
      </c>
      <c r="BN42" s="34">
        <f>VLOOKUP($AX42&amp;"_"&amp;$BC$14,データシート1!$A:$BT,MATCH($BC$12&amp;"_"&amp;BN$20,データシート1!$A$1:$BT$1,0),0)</f>
        <v>15.700894857600829</v>
      </c>
      <c r="BO42" s="34">
        <f>VLOOKUP($AX42&amp;"_"&amp;$BC$14,データシート1!$A:$BT,MATCH($BC$12&amp;"_"&amp;BO$20,データシート1!$A$1:$BT$1,0),0)</f>
        <v>0.76247723550311697</v>
      </c>
      <c r="BP42" s="34">
        <f>VLOOKUP($AX42&amp;"_"&amp;$BC$14,データシート1!$A:$BT,MATCH($BC$12&amp;"_"&amp;BP$20,データシート1!$A$1:$BT$1,0),0)</f>
        <v>0</v>
      </c>
      <c r="BQ42" s="34">
        <f>VLOOKUP($AX42&amp;"_"&amp;$BC$14,データシート1!$A:$BT,MATCH($BC$12&amp;"_"&amp;BQ$20,データシート1!$A$1:$BT$1,0),0)</f>
        <v>2.2811429215228758</v>
      </c>
      <c r="BR42" s="35">
        <f t="shared" si="3"/>
        <v>82.698316923744613</v>
      </c>
      <c r="BT42" s="121" t="str">
        <f t="shared" si="4"/>
        <v>遊佐町</v>
      </c>
      <c r="BU42" s="33">
        <f t="shared" si="25"/>
        <v>82.698316923744613</v>
      </c>
      <c r="BV42" s="59">
        <f t="shared" si="16"/>
        <v>0.25158128925230894</v>
      </c>
      <c r="BW42" s="59">
        <f t="shared" si="5"/>
        <v>8.1640079590325418E-2</v>
      </c>
      <c r="BX42" s="59">
        <f t="shared" si="5"/>
        <v>1.0755125559151698E-2</v>
      </c>
      <c r="BY42" s="59">
        <f t="shared" si="5"/>
        <v>0.15918608410283183</v>
      </c>
      <c r="BZ42" s="59">
        <f t="shared" si="5"/>
        <v>0.12783265696603346</v>
      </c>
      <c r="CA42" s="59">
        <f t="shared" ref="CA42:CH68" si="32">BJ42/$BR42</f>
        <v>0.24984020852269884</v>
      </c>
      <c r="CB42" s="59">
        <f t="shared" si="32"/>
        <v>0.34316193537568634</v>
      </c>
      <c r="CC42" s="59">
        <f t="shared" si="32"/>
        <v>0.33394195044895331</v>
      </c>
      <c r="CD42" s="59">
        <f t="shared" si="32"/>
        <v>0.14408446070005687</v>
      </c>
      <c r="CE42" s="59">
        <f t="shared" si="32"/>
        <v>0.18985748974889641</v>
      </c>
      <c r="CF42" s="59">
        <f t="shared" si="32"/>
        <v>9.219984926733038E-3</v>
      </c>
      <c r="CG42" s="59">
        <f t="shared" si="32"/>
        <v>0</v>
      </c>
      <c r="CH42" s="59">
        <f t="shared" si="32"/>
        <v>2.7583909883272442E-2</v>
      </c>
      <c r="CI42" s="122">
        <f t="shared" si="6"/>
        <v>1</v>
      </c>
      <c r="CK42" s="123" t="str">
        <f t="shared" si="7"/>
        <v>遊佐町</v>
      </c>
      <c r="CL42" s="124">
        <f t="shared" si="17"/>
        <v>20.805349190671709</v>
      </c>
      <c r="CM42" s="65">
        <f t="shared" si="18"/>
        <v>0.26036573336768448</v>
      </c>
      <c r="CN42" s="66">
        <f t="shared" si="19"/>
        <v>6.7514971756404654</v>
      </c>
      <c r="CO42" s="65">
        <f t="shared" si="20"/>
        <v>0.8023405563353625</v>
      </c>
      <c r="CP42" s="66">
        <f t="shared" si="8"/>
        <v>0.88943078204539305</v>
      </c>
      <c r="CQ42" s="65">
        <f t="shared" si="21"/>
        <v>0</v>
      </c>
      <c r="CR42" s="66">
        <f t="shared" si="9"/>
        <v>13.16442123298585</v>
      </c>
      <c r="CS42" s="65">
        <f t="shared" si="22"/>
        <v>0</v>
      </c>
      <c r="CT42" s="66">
        <f t="shared" si="10"/>
        <v>10.571545578981365</v>
      </c>
      <c r="CU42" s="67">
        <f t="shared" si="23"/>
        <v>0</v>
      </c>
      <c r="CV42" s="16"/>
      <c r="CW42" s="959">
        <f t="shared" si="24"/>
        <v>5.4169999999999998</v>
      </c>
      <c r="CX42" s="962">
        <f>VLOOKUP($AX42&amp;"_"&amp;$CW$14,データシート1!$A:$BT,MATCH($CW$12&amp;"_"&amp;CX$20,データシート1!$A$1:$BT$1,0),0)</f>
        <v>5.4169999999999998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5.4169999999999998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02381</v>
      </c>
      <c r="AY43" s="18" t="str">
        <f>IF(IFERROR(比較地域マスタ!$Z28,"")=0,"",IFERROR(比較地域マスタ!$Z28,""))</f>
        <v>板柳町</v>
      </c>
      <c r="AZ43" s="23"/>
      <c r="BB43" s="110" t="str">
        <f t="shared" si="0"/>
        <v>02381</v>
      </c>
      <c r="BC43" s="1031" t="str">
        <f t="shared" si="0"/>
        <v>板柳町</v>
      </c>
      <c r="BD43" s="34">
        <f t="shared" si="14"/>
        <v>80.900482105752729</v>
      </c>
      <c r="BE43" s="34">
        <f t="shared" si="15"/>
        <v>15.734544526345916</v>
      </c>
      <c r="BF43" s="34">
        <f>VLOOKUP($AX43&amp;"_"&amp;$BC$14,データシート1!$A:$BT,MATCH($BC$12&amp;"_"&amp;BF$20,データシート1!$A$1:$BT$1,0),0)</f>
        <v>10.896340003861489</v>
      </c>
      <c r="BG43" s="34">
        <f>VLOOKUP($AX43&amp;"_"&amp;$BC$14,データシート1!$A:$BT,MATCH($BC$12&amp;"_"&amp;BG$20,データシート1!$A$1:$BT$1,0),0)</f>
        <v>1.123463674390573</v>
      </c>
      <c r="BH43" s="34">
        <f>VLOOKUP($AX43&amp;"_"&amp;$BC$14,データシート1!$A:$BT,MATCH($BC$12&amp;"_"&amp;BH$20,データシート1!$A$1:$BT$1,0),0)</f>
        <v>3.7147408480938533</v>
      </c>
      <c r="BI43" s="34">
        <f>VLOOKUP($AX43&amp;"_"&amp;$BC$14,データシート1!$A:$BT,MATCH($BC$12&amp;"_"&amp;BI$20,データシート1!$A$1:$BT$1,0),0)</f>
        <v>11.400298542982446</v>
      </c>
      <c r="BJ43" s="34">
        <f>VLOOKUP($AX43&amp;"_"&amp;$BC$14,データシート1!$A:$BT,MATCH($BC$12&amp;"_"&amp;BJ$20,データシート1!$A$1:$BT$1,0),0)</f>
        <v>25.198752911139941</v>
      </c>
      <c r="BK43" s="34">
        <f t="shared" si="1"/>
        <v>27.325805445640096</v>
      </c>
      <c r="BL43" s="34">
        <f t="shared" si="2"/>
        <v>26.567532081869594</v>
      </c>
      <c r="BM43" s="34">
        <f>VLOOKUP($AX43&amp;"_"&amp;$BC$14,データシート1!$A:$BT,MATCH($BC$12&amp;"_"&amp;BM$20,データシート1!$A$1:$BT$1,0),0)</f>
        <v>10.309044036073409</v>
      </c>
      <c r="BN43" s="34">
        <f>VLOOKUP($AX43&amp;"_"&amp;$BC$14,データシート1!$A:$BT,MATCH($BC$12&amp;"_"&amp;BN$20,データシート1!$A$1:$BT$1,0),0)</f>
        <v>16.258488045796184</v>
      </c>
      <c r="BO43" s="34">
        <f>VLOOKUP($AX43&amp;"_"&amp;$BC$14,データシート1!$A:$BT,MATCH($BC$12&amp;"_"&amp;BO$20,データシート1!$A$1:$BT$1,0),0)</f>
        <v>0.75827336377050203</v>
      </c>
      <c r="BP43" s="34">
        <f>VLOOKUP($AX43&amp;"_"&amp;$BC$14,データシート1!$A:$BT,MATCH($BC$12&amp;"_"&amp;BP$20,データシート1!$A$1:$BT$1,0),0)</f>
        <v>0</v>
      </c>
      <c r="BQ43" s="34">
        <f>VLOOKUP($AX43&amp;"_"&amp;$BC$14,データシート1!$A:$BT,MATCH($BC$12&amp;"_"&amp;BQ$20,データシート1!$A$1:$BT$1,0),0)</f>
        <v>1.241080679644321</v>
      </c>
      <c r="BR43" s="35">
        <f t="shared" si="3"/>
        <v>80.900482105752729</v>
      </c>
      <c r="BT43" s="121" t="str">
        <f t="shared" si="4"/>
        <v>板柳町</v>
      </c>
      <c r="BU43" s="33">
        <f t="shared" si="25"/>
        <v>80.900482105752729</v>
      </c>
      <c r="BV43" s="59">
        <f t="shared" si="16"/>
        <v>0.19449259283495732</v>
      </c>
      <c r="BW43" s="59">
        <f t="shared" si="16"/>
        <v>0.13468819616696281</v>
      </c>
      <c r="BX43" s="59">
        <f t="shared" si="16"/>
        <v>1.3886983676092148E-2</v>
      </c>
      <c r="BY43" s="59">
        <f t="shared" si="16"/>
        <v>4.5917412991902343E-2</v>
      </c>
      <c r="BZ43" s="59">
        <f t="shared" si="16"/>
        <v>0.14091756002244868</v>
      </c>
      <c r="CA43" s="59">
        <f t="shared" si="32"/>
        <v>0.31147840229431822</v>
      </c>
      <c r="CB43" s="59">
        <f t="shared" si="32"/>
        <v>0.33777061315802709</v>
      </c>
      <c r="CC43" s="59">
        <f t="shared" si="32"/>
        <v>0.32839769789184498</v>
      </c>
      <c r="CD43" s="59">
        <f t="shared" si="32"/>
        <v>0.12742870954214433</v>
      </c>
      <c r="CE43" s="59">
        <f t="shared" si="32"/>
        <v>0.20096898834970062</v>
      </c>
      <c r="CF43" s="59">
        <f t="shared" si="32"/>
        <v>9.3729152661821066E-3</v>
      </c>
      <c r="CG43" s="59">
        <f t="shared" si="32"/>
        <v>0</v>
      </c>
      <c r="CH43" s="59">
        <f t="shared" si="32"/>
        <v>1.5340831690248597E-2</v>
      </c>
      <c r="CI43" s="122">
        <f t="shared" si="6"/>
        <v>1</v>
      </c>
      <c r="CJ43" s="23"/>
      <c r="CK43" s="123" t="str">
        <f t="shared" si="7"/>
        <v>板柳町</v>
      </c>
      <c r="CL43" s="124">
        <f t="shared" si="17"/>
        <v>15.734544526345916</v>
      </c>
      <c r="CM43" s="65">
        <f t="shared" si="18"/>
        <v>0</v>
      </c>
      <c r="CN43" s="66">
        <f t="shared" si="19"/>
        <v>10.896340003861489</v>
      </c>
      <c r="CO43" s="65">
        <f t="shared" si="20"/>
        <v>0</v>
      </c>
      <c r="CP43" s="66">
        <f t="shared" si="8"/>
        <v>1.123463674390573</v>
      </c>
      <c r="CQ43" s="65">
        <f t="shared" si="21"/>
        <v>0</v>
      </c>
      <c r="CR43" s="66">
        <f t="shared" si="9"/>
        <v>3.7147408480938533</v>
      </c>
      <c r="CS43" s="65">
        <f t="shared" si="22"/>
        <v>0</v>
      </c>
      <c r="CT43" s="66">
        <f t="shared" si="10"/>
        <v>11.400298542982446</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07342</v>
      </c>
      <c r="AY44" s="18" t="str">
        <f>IF(IFERROR(比較地域マスタ!$Z29,"")=0,"",IFERROR(比較地域マスタ!$Z29,""))</f>
        <v>鏡石町</v>
      </c>
      <c r="BB44" s="110" t="str">
        <f t="shared" si="0"/>
        <v>07342</v>
      </c>
      <c r="BC44" s="1031" t="str">
        <f t="shared" si="0"/>
        <v>鏡石町</v>
      </c>
      <c r="BD44" s="34">
        <f t="shared" si="14"/>
        <v>103.76485070647324</v>
      </c>
      <c r="BE44" s="34">
        <f t="shared" si="15"/>
        <v>48.407749969730865</v>
      </c>
      <c r="BF44" s="34">
        <f>VLOOKUP($AX44&amp;"_"&amp;$BC$14,データシート1!$A:$BT,MATCH($BC$12&amp;"_"&amp;BF$20,データシート1!$A$1:$BT$1,0),0)</f>
        <v>47.090225093506568</v>
      </c>
      <c r="BG44" s="34">
        <f>VLOOKUP($AX44&amp;"_"&amp;$BC$14,データシート1!$A:$BT,MATCH($BC$12&amp;"_"&amp;BG$20,データシート1!$A$1:$BT$1,0),0)</f>
        <v>1.0232510766022103</v>
      </c>
      <c r="BH44" s="34">
        <f>VLOOKUP($AX44&amp;"_"&amp;$BC$14,データシート1!$A:$BT,MATCH($BC$12&amp;"_"&amp;BH$20,データシート1!$A$1:$BT$1,0),0)</f>
        <v>0.29427379962208911</v>
      </c>
      <c r="BI44" s="34">
        <f>VLOOKUP($AX44&amp;"_"&amp;$BC$14,データシート1!$A:$BT,MATCH($BC$12&amp;"_"&amp;BI$20,データシート1!$A$1:$BT$1,0),0)</f>
        <v>11.577152768484613</v>
      </c>
      <c r="BJ44" s="34">
        <f>VLOOKUP($AX44&amp;"_"&amp;$BC$14,データシート1!$A:$BT,MATCH($BC$12&amp;"_"&amp;BJ$20,データシート1!$A$1:$BT$1,0),0)</f>
        <v>18.561991101643809</v>
      </c>
      <c r="BK44" s="34">
        <f t="shared" si="1"/>
        <v>23.817945387337723</v>
      </c>
      <c r="BL44" s="34">
        <f t="shared" si="2"/>
        <v>23.081392027519065</v>
      </c>
      <c r="BM44" s="34">
        <f>VLOOKUP($AX44&amp;"_"&amp;$BC$14,データシート1!$A:$BT,MATCH($BC$12&amp;"_"&amp;BM$20,データシート1!$A$1:$BT$1,0),0)</f>
        <v>11.660024889317572</v>
      </c>
      <c r="BN44" s="34">
        <f>VLOOKUP($AX44&amp;"_"&amp;$BC$14,データシート1!$A:$BT,MATCH($BC$12&amp;"_"&amp;BN$20,データシート1!$A$1:$BT$1,0),0)</f>
        <v>11.421367138201493</v>
      </c>
      <c r="BO44" s="34">
        <f>VLOOKUP($AX44&amp;"_"&amp;$BC$14,データシート1!$A:$BT,MATCH($BC$12&amp;"_"&amp;BO$20,データシート1!$A$1:$BT$1,0),0)</f>
        <v>0.73655335981865599</v>
      </c>
      <c r="BP44" s="34">
        <f>VLOOKUP($AX44&amp;"_"&amp;$BC$14,データシート1!$A:$BT,MATCH($BC$12&amp;"_"&amp;BP$20,データシート1!$A$1:$BT$1,0),0)</f>
        <v>0</v>
      </c>
      <c r="BQ44" s="34">
        <f>VLOOKUP($AX44&amp;"_"&amp;$BC$14,データシート1!$A:$BT,MATCH($BC$12&amp;"_"&amp;BQ$20,データシート1!$A$1:$BT$1,0),0)</f>
        <v>1.400011479276223</v>
      </c>
      <c r="BR44" s="35">
        <f t="shared" si="3"/>
        <v>103.76485070647324</v>
      </c>
      <c r="BT44" s="121" t="str">
        <f t="shared" si="4"/>
        <v>鏡石町</v>
      </c>
      <c r="BU44" s="33">
        <f t="shared" si="25"/>
        <v>103.76485070647324</v>
      </c>
      <c r="BV44" s="59">
        <f t="shared" si="16"/>
        <v>0.46651394610170249</v>
      </c>
      <c r="BW44" s="59">
        <f t="shared" si="16"/>
        <v>0.45381672862146666</v>
      </c>
      <c r="BX44" s="59">
        <f t="shared" si="16"/>
        <v>9.8612494465659759E-3</v>
      </c>
      <c r="BY44" s="59">
        <f t="shared" si="16"/>
        <v>2.835968033669914E-3</v>
      </c>
      <c r="BZ44" s="59">
        <f t="shared" si="16"/>
        <v>0.11157104443038905</v>
      </c>
      <c r="CA44" s="59">
        <f t="shared" si="32"/>
        <v>0.17888515210368672</v>
      </c>
      <c r="CB44" s="59">
        <f t="shared" si="32"/>
        <v>0.22953770207517746</v>
      </c>
      <c r="CC44" s="59">
        <f t="shared" si="32"/>
        <v>0.22243940862798506</v>
      </c>
      <c r="CD44" s="59">
        <f t="shared" si="32"/>
        <v>0.11236969754142552</v>
      </c>
      <c r="CE44" s="59">
        <f t="shared" si="32"/>
        <v>0.11006971108655954</v>
      </c>
      <c r="CF44" s="59">
        <f t="shared" si="32"/>
        <v>7.0982934471923937E-3</v>
      </c>
      <c r="CG44" s="59">
        <f t="shared" si="32"/>
        <v>0</v>
      </c>
      <c r="CH44" s="59">
        <f t="shared" si="32"/>
        <v>1.3492155289044183E-2</v>
      </c>
      <c r="CI44" s="122">
        <f t="shared" si="6"/>
        <v>1</v>
      </c>
      <c r="CK44" s="123" t="str">
        <f t="shared" si="7"/>
        <v>鏡石町</v>
      </c>
      <c r="CL44" s="124">
        <f t="shared" si="17"/>
        <v>48.407749969730865</v>
      </c>
      <c r="CM44" s="65">
        <f t="shared" si="18"/>
        <v>0.7295732609361838</v>
      </c>
      <c r="CN44" s="66">
        <f t="shared" si="19"/>
        <v>47.090225093506568</v>
      </c>
      <c r="CO44" s="65">
        <f t="shared" si="20"/>
        <v>0.74998579704962975</v>
      </c>
      <c r="CP44" s="66">
        <f t="shared" si="8"/>
        <v>1.0232510766022103</v>
      </c>
      <c r="CQ44" s="65">
        <f t="shared" si="21"/>
        <v>0</v>
      </c>
      <c r="CR44" s="66">
        <f t="shared" si="9"/>
        <v>0.29427379962208911</v>
      </c>
      <c r="CS44" s="65">
        <f t="shared" si="22"/>
        <v>0</v>
      </c>
      <c r="CT44" s="66">
        <f t="shared" si="10"/>
        <v>11.577152768484613</v>
      </c>
      <c r="CU44" s="67">
        <f t="shared" si="23"/>
        <v>0</v>
      </c>
      <c r="CV44" s="16"/>
      <c r="CW44" s="959">
        <f t="shared" si="24"/>
        <v>35.317</v>
      </c>
      <c r="CX44" s="962">
        <f>VLOOKUP($AX44&amp;"_"&amp;$CW$14,データシート1!$A:$BT,MATCH($CW$12&amp;"_"&amp;CX$20,データシート1!$A$1:$BT$1,0),0)</f>
        <v>35.317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35.317</v>
      </c>
      <c r="DE44" s="16"/>
      <c r="DF44" s="125">
        <f>VLOOKUP($AX44&amp;"_"&amp;$DF$14,データシート1!$A:$BT,MATCH($DF$12&amp;"_"&amp;DF$20,データシート1!$A$1:$BT$1,0),0)</f>
        <v>2</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10429</v>
      </c>
      <c r="AY45" s="18" t="str">
        <f>IF(IFERROR(比較地域マスタ!$Z30,"")=0,"",IFERROR(比較地域マスタ!$Z30,""))</f>
        <v>東吾妻町</v>
      </c>
      <c r="BB45" s="110" t="str">
        <f t="shared" si="0"/>
        <v>10429</v>
      </c>
      <c r="BC45" s="1031" t="str">
        <f t="shared" si="0"/>
        <v>東吾妻町</v>
      </c>
      <c r="BD45" s="34">
        <f t="shared" si="14"/>
        <v>94.969188862259173</v>
      </c>
      <c r="BE45" s="34">
        <f t="shared" si="15"/>
        <v>29.07720056124089</v>
      </c>
      <c r="BF45" s="34">
        <f>VLOOKUP($AX45&amp;"_"&amp;$BC$14,データシート1!$A:$BT,MATCH($BC$12&amp;"_"&amp;BF$20,データシート1!$A$1:$BT$1,0),0)</f>
        <v>22.733697800448635</v>
      </c>
      <c r="BG45" s="34">
        <f>VLOOKUP($AX45&amp;"_"&amp;$BC$14,データシート1!$A:$BT,MATCH($BC$12&amp;"_"&amp;BG$20,データシート1!$A$1:$BT$1,0),0)</f>
        <v>1.1993544657904815</v>
      </c>
      <c r="BH45" s="34">
        <f>VLOOKUP($AX45&amp;"_"&amp;$BC$14,データシート1!$A:$BT,MATCH($BC$12&amp;"_"&amp;BH$20,データシート1!$A$1:$BT$1,0),0)</f>
        <v>5.1441482950017745</v>
      </c>
      <c r="BI45" s="34">
        <f>VLOOKUP($AX45&amp;"_"&amp;$BC$14,データシート1!$A:$BT,MATCH($BC$12&amp;"_"&amp;BI$20,データシート1!$A$1:$BT$1,0),0)</f>
        <v>14.414403279464905</v>
      </c>
      <c r="BJ45" s="34">
        <f>VLOOKUP($AX45&amp;"_"&amp;$BC$14,データシート1!$A:$BT,MATCH($BC$12&amp;"_"&amp;BJ$20,データシート1!$A$1:$BT$1,0),0)</f>
        <v>15.838605396173346</v>
      </c>
      <c r="BK45" s="34">
        <f t="shared" si="1"/>
        <v>34.316939350529488</v>
      </c>
      <c r="BL45" s="34">
        <f t="shared" si="2"/>
        <v>33.56047598708831</v>
      </c>
      <c r="BM45" s="34">
        <f>VLOOKUP($AX45&amp;"_"&amp;$BC$14,データシート1!$A:$BT,MATCH($BC$12&amp;"_"&amp;BM$20,データシート1!$A$1:$BT$1,0),0)</f>
        <v>13.361662744711627</v>
      </c>
      <c r="BN45" s="34">
        <f>VLOOKUP($AX45&amp;"_"&amp;$BC$14,データシート1!$A:$BT,MATCH($BC$12&amp;"_"&amp;BN$20,データシート1!$A$1:$BT$1,0),0)</f>
        <v>20.198813242376684</v>
      </c>
      <c r="BO45" s="34">
        <f>VLOOKUP($AX45&amp;"_"&amp;$BC$14,データシート1!$A:$BT,MATCH($BC$12&amp;"_"&amp;BO$20,データシート1!$A$1:$BT$1,0),0)</f>
        <v>0.75646336344118104</v>
      </c>
      <c r="BP45" s="34">
        <f>VLOOKUP($AX45&amp;"_"&amp;$BC$14,データシート1!$A:$BT,MATCH($BC$12&amp;"_"&amp;BP$20,データシート1!$A$1:$BT$1,0),0)</f>
        <v>0</v>
      </c>
      <c r="BQ45" s="34">
        <f>VLOOKUP($AX45&amp;"_"&amp;$BC$14,データシート1!$A:$BT,MATCH($BC$12&amp;"_"&amp;BQ$20,データシート1!$A$1:$BT$1,0),0)</f>
        <v>1.322040274850548</v>
      </c>
      <c r="BR45" s="35">
        <f t="shared" si="3"/>
        <v>94.969188862259173</v>
      </c>
      <c r="BT45" s="121" t="str">
        <f t="shared" si="4"/>
        <v>東吾妻町</v>
      </c>
      <c r="BU45" s="33">
        <f t="shared" si="25"/>
        <v>94.969188862259173</v>
      </c>
      <c r="BV45" s="59">
        <f t="shared" si="16"/>
        <v>0.30617509646643082</v>
      </c>
      <c r="BW45" s="59">
        <f t="shared" si="16"/>
        <v>0.23937971959959556</v>
      </c>
      <c r="BX45" s="59">
        <f t="shared" si="16"/>
        <v>1.2628879746777599E-2</v>
      </c>
      <c r="BY45" s="59">
        <f t="shared" si="16"/>
        <v>5.4166497120057673E-2</v>
      </c>
      <c r="BZ45" s="59">
        <f t="shared" si="16"/>
        <v>0.1517797872357442</v>
      </c>
      <c r="CA45" s="59">
        <f t="shared" si="32"/>
        <v>0.16677625223424036</v>
      </c>
      <c r="CB45" s="59">
        <f t="shared" si="32"/>
        <v>0.36134813576539943</v>
      </c>
      <c r="CC45" s="59">
        <f t="shared" si="32"/>
        <v>0.35338278013265489</v>
      </c>
      <c r="CD45" s="59">
        <f t="shared" si="32"/>
        <v>0.14069471272510323</v>
      </c>
      <c r="CE45" s="59">
        <f t="shared" si="32"/>
        <v>0.21268806740755167</v>
      </c>
      <c r="CF45" s="59">
        <f t="shared" si="32"/>
        <v>7.9653556327445914E-3</v>
      </c>
      <c r="CG45" s="59">
        <f t="shared" si="32"/>
        <v>0</v>
      </c>
      <c r="CH45" s="59">
        <f t="shared" si="32"/>
        <v>1.3920728298185222E-2</v>
      </c>
      <c r="CI45" s="122">
        <f t="shared" si="6"/>
        <v>1</v>
      </c>
      <c r="CK45" s="123" t="str">
        <f t="shared" si="7"/>
        <v>東吾妻町</v>
      </c>
      <c r="CL45" s="124">
        <f t="shared" si="17"/>
        <v>29.07720056124089</v>
      </c>
      <c r="CM45" s="65">
        <f t="shared" si="18"/>
        <v>0.9655675050583975</v>
      </c>
      <c r="CN45" s="66">
        <f t="shared" si="19"/>
        <v>22.733697800448635</v>
      </c>
      <c r="CO45" s="65">
        <f t="shared" si="20"/>
        <v>1</v>
      </c>
      <c r="CP45" s="66">
        <f t="shared" si="8"/>
        <v>1.1993544657904815</v>
      </c>
      <c r="CQ45" s="65">
        <f t="shared" si="21"/>
        <v>0</v>
      </c>
      <c r="CR45" s="66">
        <f t="shared" si="9"/>
        <v>5.1441482950017745</v>
      </c>
      <c r="CS45" s="65">
        <f t="shared" si="22"/>
        <v>0</v>
      </c>
      <c r="CT45" s="66">
        <f t="shared" si="10"/>
        <v>14.414403279464905</v>
      </c>
      <c r="CU45" s="67">
        <f t="shared" si="23"/>
        <v>0</v>
      </c>
      <c r="CV45" s="16"/>
      <c r="CW45" s="959">
        <f t="shared" si="24"/>
        <v>28.076000000000001</v>
      </c>
      <c r="CX45" s="962">
        <f>VLOOKUP($AX45&amp;"_"&amp;$CW$14,データシート1!$A:$BT,MATCH($CW$12&amp;"_"&amp;CX$20,データシート1!$A$1:$BT$1,0),0)</f>
        <v>28.076000000000001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33.481999999999999</v>
      </c>
      <c r="DC45" s="962">
        <f>VLOOKUP($AX45&amp;"_"&amp;$CW$14,データシート1!$A:$BT,MATCH($CW$12&amp;"_"&amp;DC$20,データシート1!$A$1:$BT$1,0),0)</f>
        <v>0</v>
      </c>
      <c r="DD45" s="961">
        <f t="shared" si="11"/>
        <v>61.558</v>
      </c>
      <c r="DE45" s="16"/>
      <c r="DF45" s="125">
        <f>VLOOKUP($AX45&amp;"_"&amp;$DF$14,データシート1!$A:$BT,MATCH($DF$12&amp;"_"&amp;DF$20,データシート1!$A$1:$BT$1,0),0)</f>
        <v>2</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1</v>
      </c>
      <c r="DK45" s="64">
        <f>VLOOKUP($AX45&amp;"_"&amp;$DF$14,データシート1!$A:$BT,MATCH($DF$12&amp;"_"&amp;DK$20,データシート1!$A$1:$BT$1,0),0)</f>
        <v>0</v>
      </c>
      <c r="DL45" s="68">
        <f t="shared" si="12"/>
        <v>3</v>
      </c>
      <c r="DM45" s="16"/>
      <c r="DN45" s="126">
        <f t="shared" si="26"/>
        <v>0.46</v>
      </c>
      <c r="DO45" s="127">
        <f t="shared" si="27"/>
        <v>0</v>
      </c>
      <c r="DP45" s="127">
        <f t="shared" si="29"/>
        <v>0</v>
      </c>
      <c r="DQ45" s="127">
        <f t="shared" si="30"/>
        <v>0</v>
      </c>
      <c r="DR45" s="127">
        <f t="shared" si="31"/>
        <v>0.54</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12421</v>
      </c>
      <c r="AY46" s="18" t="str">
        <f>IF(IFERROR(比較地域マスタ!$Z31,"")=0,"",IFERROR(比較地域マスタ!$Z31,""))</f>
        <v>一宮町</v>
      </c>
      <c r="BB46" s="110" t="str">
        <f t="shared" si="0"/>
        <v>12421</v>
      </c>
      <c r="BC46" s="1031" t="str">
        <f t="shared" si="0"/>
        <v>一宮町</v>
      </c>
      <c r="BD46" s="34">
        <f t="shared" si="14"/>
        <v>100.68913152857445</v>
      </c>
      <c r="BE46" s="34">
        <f t="shared" si="15"/>
        <v>48.26293932015745</v>
      </c>
      <c r="BF46" s="34">
        <f>VLOOKUP($AX46&amp;"_"&amp;$BC$14,データシート1!$A:$BT,MATCH($BC$12&amp;"_"&amp;BF$20,データシート1!$A$1:$BT$1,0),0)</f>
        <v>45.253071307306321</v>
      </c>
      <c r="BG46" s="34">
        <f>VLOOKUP($AX46&amp;"_"&amp;$BC$14,データシート1!$A:$BT,MATCH($BC$12&amp;"_"&amp;BG$20,データシート1!$A$1:$BT$1,0),0)</f>
        <v>0.73344734083326113</v>
      </c>
      <c r="BH46" s="34">
        <f>VLOOKUP($AX46&amp;"_"&amp;$BC$14,データシート1!$A:$BT,MATCH($BC$12&amp;"_"&amp;BH$20,データシート1!$A$1:$BT$1,0),0)</f>
        <v>2.2764206720178732</v>
      </c>
      <c r="BI46" s="34">
        <f>VLOOKUP($AX46&amp;"_"&amp;$BC$14,データシート1!$A:$BT,MATCH($BC$12&amp;"_"&amp;BI$20,データシート1!$A$1:$BT$1,0),0)</f>
        <v>14.319636143130458</v>
      </c>
      <c r="BJ46" s="34">
        <f>VLOOKUP($AX46&amp;"_"&amp;$BC$14,データシート1!$A:$BT,MATCH($BC$12&amp;"_"&amp;BJ$20,データシート1!$A$1:$BT$1,0),0)</f>
        <v>13.365926214608759</v>
      </c>
      <c r="BK46" s="34">
        <f t="shared" si="1"/>
        <v>22.711468242960347</v>
      </c>
      <c r="BL46" s="34">
        <f t="shared" si="2"/>
        <v>21.990737789246396</v>
      </c>
      <c r="BM46" s="34">
        <f>VLOOKUP($AX46&amp;"_"&amp;$BC$14,データシート1!$A:$BT,MATCH($BC$12&amp;"_"&amp;BM$20,データシート1!$A$1:$BT$1,0),0)</f>
        <v>10.485731672815604</v>
      </c>
      <c r="BN46" s="34">
        <f>VLOOKUP($AX46&amp;"_"&amp;$BC$14,データシート1!$A:$BT,MATCH($BC$12&amp;"_"&amp;BN$20,データシート1!$A$1:$BT$1,0),0)</f>
        <v>11.505006116430794</v>
      </c>
      <c r="BO46" s="34">
        <f>VLOOKUP($AX46&amp;"_"&amp;$BC$14,データシート1!$A:$BT,MATCH($BC$12&amp;"_"&amp;BO$20,データシート1!$A$1:$BT$1,0),0)</f>
        <v>0.72073045371394995</v>
      </c>
      <c r="BP46" s="34">
        <f>VLOOKUP($AX46&amp;"_"&amp;$BC$14,データシート1!$A:$BT,MATCH($BC$12&amp;"_"&amp;BP$20,データシート1!$A$1:$BT$1,0),0)</f>
        <v>0</v>
      </c>
      <c r="BQ46" s="34">
        <f>VLOOKUP($AX46&amp;"_"&amp;$BC$14,データシート1!$A:$BT,MATCH($BC$12&amp;"_"&amp;BQ$20,データシート1!$A$1:$BT$1,0),0)</f>
        <v>2.0291616077174268</v>
      </c>
      <c r="BR46" s="35">
        <f t="shared" si="3"/>
        <v>100.68913152857445</v>
      </c>
      <c r="BT46" s="121" t="str">
        <f t="shared" si="4"/>
        <v>一宮町</v>
      </c>
      <c r="BU46" s="33">
        <f t="shared" si="25"/>
        <v>100.68913152857445</v>
      </c>
      <c r="BV46" s="59">
        <f t="shared" si="16"/>
        <v>0.4793262051968436</v>
      </c>
      <c r="BW46" s="59">
        <f t="shared" si="16"/>
        <v>0.44943352495263111</v>
      </c>
      <c r="BX46" s="59">
        <f t="shared" si="16"/>
        <v>7.2842751714977004E-3</v>
      </c>
      <c r="BY46" s="59">
        <f t="shared" si="16"/>
        <v>2.2608405072714829E-2</v>
      </c>
      <c r="BZ46" s="59">
        <f t="shared" si="16"/>
        <v>0.14221630404138211</v>
      </c>
      <c r="CA46" s="59">
        <f t="shared" si="32"/>
        <v>0.13274447809509271</v>
      </c>
      <c r="CB46" s="59">
        <f t="shared" si="32"/>
        <v>0.22556027545550025</v>
      </c>
      <c r="CC46" s="59">
        <f t="shared" si="32"/>
        <v>0.21840229879235445</v>
      </c>
      <c r="CD46" s="59">
        <f t="shared" si="32"/>
        <v>0.10413965751447435</v>
      </c>
      <c r="CE46" s="59">
        <f t="shared" si="32"/>
        <v>0.11426264127788015</v>
      </c>
      <c r="CF46" s="59">
        <f t="shared" si="32"/>
        <v>7.1579766631457604E-3</v>
      </c>
      <c r="CG46" s="59">
        <f t="shared" si="32"/>
        <v>0</v>
      </c>
      <c r="CH46" s="59">
        <f t="shared" si="32"/>
        <v>2.0152737211181264E-2</v>
      </c>
      <c r="CI46" s="122">
        <f t="shared" si="6"/>
        <v>1</v>
      </c>
      <c r="CK46" s="123" t="str">
        <f t="shared" si="7"/>
        <v>一宮町</v>
      </c>
      <c r="CL46" s="124">
        <f t="shared" si="17"/>
        <v>48.26293932015745</v>
      </c>
      <c r="CM46" s="65">
        <f t="shared" si="18"/>
        <v>0.13192317106431944</v>
      </c>
      <c r="CN46" s="66">
        <f t="shared" si="19"/>
        <v>45.253071307306321</v>
      </c>
      <c r="CO46" s="65">
        <f t="shared" si="20"/>
        <v>0.14069763258194629</v>
      </c>
      <c r="CP46" s="66">
        <f t="shared" si="8"/>
        <v>0.73344734083326113</v>
      </c>
      <c r="CQ46" s="65">
        <f t="shared" si="21"/>
        <v>0</v>
      </c>
      <c r="CR46" s="66">
        <f t="shared" si="9"/>
        <v>2.2764206720178732</v>
      </c>
      <c r="CS46" s="65">
        <f t="shared" si="22"/>
        <v>0</v>
      </c>
      <c r="CT46" s="66">
        <f t="shared" si="10"/>
        <v>14.319636143130458</v>
      </c>
      <c r="CU46" s="67">
        <f t="shared" si="23"/>
        <v>0</v>
      </c>
      <c r="CV46" s="16"/>
      <c r="CW46" s="959">
        <f t="shared" si="24"/>
        <v>6.367</v>
      </c>
      <c r="CX46" s="962">
        <f>VLOOKUP($AX46&amp;"_"&amp;$CW$14,データシート1!$A:$BT,MATCH($CW$12&amp;"_"&amp;CX$20,データシート1!$A$1:$BT$1,0),0)</f>
        <v>6.367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6.367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33606</v>
      </c>
      <c r="AY47" s="18" t="str">
        <f>IF(IFERROR(比較地域マスタ!$Z32,"")=0,"",IFERROR(比較地域マスタ!$Z32,""))</f>
        <v>鏡野町</v>
      </c>
      <c r="BB47" s="110" t="str">
        <f t="shared" si="0"/>
        <v>33606</v>
      </c>
      <c r="BC47" s="1031" t="str">
        <f t="shared" si="0"/>
        <v>鏡野町</v>
      </c>
      <c r="BD47" s="34">
        <f t="shared" si="14"/>
        <v>169.63222108198997</v>
      </c>
      <c r="BE47" s="34">
        <f t="shared" si="15"/>
        <v>102.84510415768494</v>
      </c>
      <c r="BF47" s="34">
        <f>VLOOKUP($AX47&amp;"_"&amp;$BC$14,データシート1!$A:$BT,MATCH($BC$12&amp;"_"&amp;BF$20,データシート1!$A$1:$BT$1,0),0)</f>
        <v>92.730117231070196</v>
      </c>
      <c r="BG47" s="34">
        <f>VLOOKUP($AX47&amp;"_"&amp;$BC$14,データシート1!$A:$BT,MATCH($BC$12&amp;"_"&amp;BG$20,データシート1!$A$1:$BT$1,0),0)</f>
        <v>1.093429567289653</v>
      </c>
      <c r="BH47" s="34">
        <f>VLOOKUP($AX47&amp;"_"&amp;$BC$14,データシート1!$A:$BT,MATCH($BC$12&amp;"_"&amp;BH$20,データシート1!$A$1:$BT$1,0),0)</f>
        <v>9.0215573593250937</v>
      </c>
      <c r="BI47" s="34">
        <f>VLOOKUP($AX47&amp;"_"&amp;$BC$14,データシート1!$A:$BT,MATCH($BC$12&amp;"_"&amp;BI$20,データシート1!$A$1:$BT$1,0),0)</f>
        <v>17.33484712371737</v>
      </c>
      <c r="BJ47" s="34">
        <f>VLOOKUP($AX47&amp;"_"&amp;$BC$14,データシート1!$A:$BT,MATCH($BC$12&amp;"_"&amp;BJ$20,データシート1!$A$1:$BT$1,0),0)</f>
        <v>17.907378342592136</v>
      </c>
      <c r="BK47" s="34">
        <f t="shared" si="1"/>
        <v>30.188108679377077</v>
      </c>
      <c r="BL47" s="34">
        <f t="shared" si="2"/>
        <v>29.451847255095409</v>
      </c>
      <c r="BM47" s="34">
        <f>VLOOKUP($AX47&amp;"_"&amp;$BC$14,データシート1!$A:$BT,MATCH($BC$12&amp;"_"&amp;BM$20,データシート1!$A$1:$BT$1,0),0)</f>
        <v>11.371888127861071</v>
      </c>
      <c r="BN47" s="34">
        <f>VLOOKUP($AX47&amp;"_"&amp;$BC$14,データシート1!$A:$BT,MATCH($BC$12&amp;"_"&amp;BN$20,データシート1!$A$1:$BT$1,0),0)</f>
        <v>18.079959127234339</v>
      </c>
      <c r="BO47" s="34">
        <f>VLOOKUP($AX47&amp;"_"&amp;$BC$14,データシート1!$A:$BT,MATCH($BC$12&amp;"_"&amp;BO$20,データシート1!$A$1:$BT$1,0),0)</f>
        <v>0.73626142428166796</v>
      </c>
      <c r="BP47" s="34">
        <f>VLOOKUP($AX47&amp;"_"&amp;$BC$14,データシート1!$A:$BT,MATCH($BC$12&amp;"_"&amp;BP$20,データシート1!$A$1:$BT$1,0),0)</f>
        <v>0</v>
      </c>
      <c r="BQ47" s="34">
        <f>VLOOKUP($AX47&amp;"_"&amp;$BC$14,データシート1!$A:$BT,MATCH($BC$12&amp;"_"&amp;BQ$20,データシート1!$A$1:$BT$1,0),0)</f>
        <v>1.356782778618445</v>
      </c>
      <c r="BR47" s="35">
        <f t="shared" si="3"/>
        <v>169.63222108198997</v>
      </c>
      <c r="BT47" s="121" t="str">
        <f t="shared" si="4"/>
        <v>鏡野町</v>
      </c>
      <c r="BU47" s="33">
        <f t="shared" si="25"/>
        <v>169.63222108198997</v>
      </c>
      <c r="BV47" s="59">
        <f t="shared" si="16"/>
        <v>0.60628283648998404</v>
      </c>
      <c r="BW47" s="59">
        <f t="shared" si="16"/>
        <v>0.54665391185469447</v>
      </c>
      <c r="BX47" s="59">
        <f t="shared" si="16"/>
        <v>6.4458836907002187E-3</v>
      </c>
      <c r="BY47" s="59">
        <f t="shared" si="16"/>
        <v>5.3183040944589283E-2</v>
      </c>
      <c r="BZ47" s="59">
        <f t="shared" si="16"/>
        <v>0.10219076902458733</v>
      </c>
      <c r="CA47" s="59">
        <f t="shared" si="32"/>
        <v>0.10556590150368184</v>
      </c>
      <c r="CB47" s="59">
        <f t="shared" si="32"/>
        <v>0.1779621140772894</v>
      </c>
      <c r="CC47" s="59">
        <f t="shared" si="32"/>
        <v>0.17362177460884726</v>
      </c>
      <c r="CD47" s="59">
        <f t="shared" si="32"/>
        <v>6.7038491009114284E-2</v>
      </c>
      <c r="CE47" s="59">
        <f t="shared" si="32"/>
        <v>0.10658328359973297</v>
      </c>
      <c r="CF47" s="59">
        <f t="shared" si="32"/>
        <v>4.3403394684421639E-3</v>
      </c>
      <c r="CG47" s="59">
        <f t="shared" si="32"/>
        <v>0</v>
      </c>
      <c r="CH47" s="59">
        <f t="shared" si="32"/>
        <v>7.9983789044574156E-3</v>
      </c>
      <c r="CI47" s="122">
        <f t="shared" si="6"/>
        <v>1</v>
      </c>
      <c r="CK47" s="123" t="str">
        <f t="shared" si="7"/>
        <v>鏡野町</v>
      </c>
      <c r="CL47" s="124">
        <f t="shared" si="17"/>
        <v>102.84510415768494</v>
      </c>
      <c r="CM47" s="65">
        <f t="shared" si="18"/>
        <v>0</v>
      </c>
      <c r="CN47" s="66">
        <f t="shared" si="19"/>
        <v>92.730117231070196</v>
      </c>
      <c r="CO47" s="65">
        <f t="shared" si="20"/>
        <v>0</v>
      </c>
      <c r="CP47" s="66">
        <f t="shared" si="8"/>
        <v>1.093429567289653</v>
      </c>
      <c r="CQ47" s="65">
        <f t="shared" si="21"/>
        <v>0</v>
      </c>
      <c r="CR47" s="66">
        <f t="shared" si="9"/>
        <v>9.0215573593250937</v>
      </c>
      <c r="CS47" s="65">
        <f t="shared" si="22"/>
        <v>0</v>
      </c>
      <c r="CT47" s="66">
        <f t="shared" si="10"/>
        <v>17.33484712371737</v>
      </c>
      <c r="CU47" s="67">
        <f t="shared" si="23"/>
        <v>0.3643527949755328</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6.3159999999999998</v>
      </c>
      <c r="DB47" s="962">
        <f>VLOOKUP($AX47&amp;"_"&amp;$CW$14,データシート1!$A:$BT,MATCH($CW$12&amp;"_"&amp;DB$20,データシート1!$A$1:$BT$1,0),0)</f>
        <v>0</v>
      </c>
      <c r="DC47" s="962">
        <f>VLOOKUP($AX47&amp;"_"&amp;$CW$14,データシート1!$A:$BT,MATCH($CW$12&amp;"_"&amp;DC$20,データシート1!$A$1:$BT$1,0),0)</f>
        <v>0</v>
      </c>
      <c r="DD47" s="961">
        <f t="shared" si="11"/>
        <v>6.3159999999999998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46468</v>
      </c>
      <c r="AY48" s="18" t="str">
        <f>IF(IFERROR(比較地域マスタ!$Z33,"")=0,"",IFERROR(比較地域マスタ!$Z33,""))</f>
        <v>大崎町</v>
      </c>
      <c r="BB48" s="110" t="str">
        <f t="shared" si="0"/>
        <v>46468</v>
      </c>
      <c r="BC48" s="1031" t="str">
        <f t="shared" si="0"/>
        <v>大崎町</v>
      </c>
      <c r="BD48" s="34">
        <f t="shared" si="14"/>
        <v>103.00082672654699</v>
      </c>
      <c r="BE48" s="34">
        <f t="shared" si="15"/>
        <v>47.461548355598978</v>
      </c>
      <c r="BF48" s="34">
        <f>VLOOKUP($AX48&amp;"_"&amp;$BC$14,データシート1!$A:$BT,MATCH($BC$12&amp;"_"&amp;BF$20,データシート1!$A$1:$BT$1,0),0)</f>
        <v>12.664441348965832</v>
      </c>
      <c r="BG48" s="34">
        <f>VLOOKUP($AX48&amp;"_"&amp;$BC$14,データシート1!$A:$BT,MATCH($BC$12&amp;"_"&amp;BG$20,データシート1!$A$1:$BT$1,0),0)</f>
        <v>1.6091984332753695</v>
      </c>
      <c r="BH48" s="34">
        <f>VLOOKUP($AX48&amp;"_"&amp;$BC$14,データシート1!$A:$BT,MATCH($BC$12&amp;"_"&amp;BH$20,データシート1!$A$1:$BT$1,0),0)</f>
        <v>33.187908573357781</v>
      </c>
      <c r="BI48" s="34">
        <f>VLOOKUP($AX48&amp;"_"&amp;$BC$14,データシート1!$A:$BT,MATCH($BC$12&amp;"_"&amp;BI$20,データシート1!$A$1:$BT$1,0),0)</f>
        <v>8.1489090780003259</v>
      </c>
      <c r="BJ48" s="34">
        <f>VLOOKUP($AX48&amp;"_"&amp;$BC$14,データシート1!$A:$BT,MATCH($BC$12&amp;"_"&amp;BJ$20,データシート1!$A$1:$BT$1,0),0)</f>
        <v>12.114468150083901</v>
      </c>
      <c r="BK48" s="34">
        <f t="shared" si="1"/>
        <v>35.275901142863781</v>
      </c>
      <c r="BL48" s="34">
        <f t="shared" si="2"/>
        <v>34.549098429980496</v>
      </c>
      <c r="BM48" s="34">
        <f>VLOOKUP($AX48&amp;"_"&amp;$BC$14,データシート1!$A:$BT,MATCH($BC$12&amp;"_"&amp;BM$20,データシート1!$A$1:$BT$1,0),0)</f>
        <v>12.22678446255984</v>
      </c>
      <c r="BN48" s="34">
        <f>VLOOKUP($AX48&amp;"_"&amp;$BC$14,データシート1!$A:$BT,MATCH($BC$12&amp;"_"&amp;BN$20,データシート1!$A$1:$BT$1,0),0)</f>
        <v>22.322313967420655</v>
      </c>
      <c r="BO48" s="34">
        <f>VLOOKUP($AX48&amp;"_"&amp;$BC$14,データシート1!$A:$BT,MATCH($BC$12&amp;"_"&amp;BO$20,データシート1!$A$1:$BT$1,0),0)</f>
        <v>0.72680271288328402</v>
      </c>
      <c r="BP48" s="34">
        <f>VLOOKUP($AX48&amp;"_"&amp;$BC$14,データシート1!$A:$BT,MATCH($BC$12&amp;"_"&amp;BP$20,データシート1!$A$1:$BT$1,0),0)</f>
        <v>0</v>
      </c>
      <c r="BQ48" s="34">
        <f>VLOOKUP($AX48&amp;"_"&amp;$BC$14,データシート1!$A:$BT,MATCH($BC$12&amp;"_"&amp;BQ$20,データシート1!$A$1:$BT$1,0),0)</f>
        <v>0</v>
      </c>
      <c r="BR48" s="35">
        <f t="shared" si="3"/>
        <v>103.00082672654699</v>
      </c>
      <c r="BT48" s="121" t="str">
        <f t="shared" si="4"/>
        <v>大崎町</v>
      </c>
      <c r="BU48" s="33">
        <f t="shared" si="25"/>
        <v>103.00082672654699</v>
      </c>
      <c r="BV48" s="59">
        <f t="shared" si="16"/>
        <v>0.46078803310582012</v>
      </c>
      <c r="BW48" s="59">
        <f t="shared" si="16"/>
        <v>0.12295475435928471</v>
      </c>
      <c r="BX48" s="59">
        <f t="shared" si="16"/>
        <v>1.5623160361106321E-2</v>
      </c>
      <c r="BY48" s="59">
        <f t="shared" si="16"/>
        <v>0.32221011838542918</v>
      </c>
      <c r="BZ48" s="59">
        <f t="shared" si="16"/>
        <v>7.9114987102332265E-2</v>
      </c>
      <c r="CA48" s="59">
        <f t="shared" si="32"/>
        <v>0.11761525159643763</v>
      </c>
      <c r="CB48" s="59">
        <f t="shared" si="32"/>
        <v>0.34248172819540995</v>
      </c>
      <c r="CC48" s="59">
        <f t="shared" si="32"/>
        <v>0.33542544781415778</v>
      </c>
      <c r="CD48" s="59">
        <f t="shared" si="32"/>
        <v>0.11870569247973387</v>
      </c>
      <c r="CE48" s="59">
        <f t="shared" si="32"/>
        <v>0.21671975533442392</v>
      </c>
      <c r="CF48" s="59">
        <f t="shared" si="32"/>
        <v>7.0562803812521347E-3</v>
      </c>
      <c r="CG48" s="59">
        <f t="shared" si="32"/>
        <v>0</v>
      </c>
      <c r="CH48" s="59">
        <f t="shared" si="32"/>
        <v>0</v>
      </c>
      <c r="CI48" s="122">
        <f t="shared" si="6"/>
        <v>1</v>
      </c>
      <c r="CK48" s="123" t="str">
        <f t="shared" si="7"/>
        <v>大崎町</v>
      </c>
      <c r="CL48" s="124">
        <f t="shared" si="17"/>
        <v>47.461548355598978</v>
      </c>
      <c r="CM48" s="65">
        <f t="shared" si="18"/>
        <v>0.30917659681174159</v>
      </c>
      <c r="CN48" s="66">
        <f t="shared" si="19"/>
        <v>12.664441348965832</v>
      </c>
      <c r="CO48" s="65">
        <f t="shared" si="20"/>
        <v>0.87275859198499739</v>
      </c>
      <c r="CP48" s="66">
        <f t="shared" si="8"/>
        <v>1.6091984332753695</v>
      </c>
      <c r="CQ48" s="65">
        <f t="shared" si="21"/>
        <v>0</v>
      </c>
      <c r="CR48" s="66">
        <f t="shared" si="9"/>
        <v>33.187908573357781</v>
      </c>
      <c r="CS48" s="65">
        <f t="shared" si="22"/>
        <v>0.10910600142206087</v>
      </c>
      <c r="CT48" s="66">
        <f t="shared" si="10"/>
        <v>8.1489090780003259</v>
      </c>
      <c r="CU48" s="67">
        <f t="shared" si="23"/>
        <v>0</v>
      </c>
      <c r="CV48" s="16"/>
      <c r="CW48" s="959">
        <f t="shared" si="24"/>
        <v>14.674000000000001</v>
      </c>
      <c r="CX48" s="962">
        <f>VLOOKUP($AX48&amp;"_"&amp;$CW$14,データシート1!$A:$BT,MATCH($CW$12&amp;"_"&amp;CX$20,データシート1!$A$1:$BT$1,0),0)</f>
        <v>11.053000000000001</v>
      </c>
      <c r="CY48" s="962">
        <f>VLOOKUP($AX48&amp;"_"&amp;$CW$14,データシート1!$A:$BT,MATCH($CW$12&amp;"_"&amp;CY$20,データシート1!$A$1:$BT$1,0),0)</f>
        <v>0</v>
      </c>
      <c r="CZ48" s="962">
        <f>VLOOKUP($AX48&amp;"_"&amp;$CW$14,データシート1!$A:$BT,MATCH($CW$12&amp;"_"&amp;CZ$20,データシート1!$A$1:$BT$1,0),0)</f>
        <v>3.621</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14.674000000000001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0.75</v>
      </c>
      <c r="DO48" s="127">
        <f t="shared" si="27"/>
        <v>0</v>
      </c>
      <c r="DP48" s="127">
        <f t="shared" si="29"/>
        <v>0.25</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02401</v>
      </c>
      <c r="AY49" s="18" t="str">
        <f>IF(IFERROR(比較地域マスタ!$Z34,"")=0,"",IFERROR(比較地域マスタ!$Z34,""))</f>
        <v>野辺地町</v>
      </c>
      <c r="BB49" s="110" t="str">
        <f t="shared" si="0"/>
        <v>02401</v>
      </c>
      <c r="BC49" s="1031" t="str">
        <f t="shared" si="0"/>
        <v>野辺地町</v>
      </c>
      <c r="BD49" s="34">
        <f t="shared" si="14"/>
        <v>87.112022818183789</v>
      </c>
      <c r="BE49" s="34">
        <f t="shared" si="15"/>
        <v>20.327674921237126</v>
      </c>
      <c r="BF49" s="34">
        <f>VLOOKUP($AX49&amp;"_"&amp;$BC$14,データシート1!$A:$BT,MATCH($BC$12&amp;"_"&amp;BF$20,データシート1!$A$1:$BT$1,0),0)</f>
        <v>16.152487427977121</v>
      </c>
      <c r="BG49" s="34">
        <f>VLOOKUP($AX49&amp;"_"&amp;$BC$14,データシート1!$A:$BT,MATCH($BC$12&amp;"_"&amp;BG$20,データシート1!$A$1:$BT$1,0),0)</f>
        <v>2.1864878473107674</v>
      </c>
      <c r="BH49" s="34">
        <f>VLOOKUP($AX49&amp;"_"&amp;$BC$14,データシート1!$A:$BT,MATCH($BC$12&amp;"_"&amp;BH$20,データシート1!$A$1:$BT$1,0),0)</f>
        <v>1.9886996459492348</v>
      </c>
      <c r="BI49" s="34">
        <f>VLOOKUP($AX49&amp;"_"&amp;$BC$14,データシート1!$A:$BT,MATCH($BC$12&amp;"_"&amp;BI$20,データシート1!$A$1:$BT$1,0),0)</f>
        <v>15.79863988772512</v>
      </c>
      <c r="BJ49" s="34">
        <f>VLOOKUP($AX49&amp;"_"&amp;$BC$14,データシート1!$A:$BT,MATCH($BC$12&amp;"_"&amp;BJ$20,データシート1!$A$1:$BT$1,0),0)</f>
        <v>29.566536749070867</v>
      </c>
      <c r="BK49" s="34">
        <f t="shared" si="1"/>
        <v>19.593933580383556</v>
      </c>
      <c r="BL49" s="34">
        <f t="shared" si="2"/>
        <v>18.753513184457521</v>
      </c>
      <c r="BM49" s="34">
        <f>VLOOKUP($AX49&amp;"_"&amp;$BC$14,データシート1!$A:$BT,MATCH($BC$12&amp;"_"&amp;BM$20,データシート1!$A$1:$BT$1,0),0)</f>
        <v>9.7762628545123302</v>
      </c>
      <c r="BN49" s="34">
        <f>VLOOKUP($AX49&amp;"_"&amp;$BC$14,データシート1!$A:$BT,MATCH($BC$12&amp;"_"&amp;BN$20,データシート1!$A$1:$BT$1,0),0)</f>
        <v>8.9772503299451909</v>
      </c>
      <c r="BO49" s="34">
        <f>VLOOKUP($AX49&amp;"_"&amp;$BC$14,データシート1!$A:$BT,MATCH($BC$12&amp;"_"&amp;BO$20,データシート1!$A$1:$BT$1,0),0)</f>
        <v>0.73836336014797599</v>
      </c>
      <c r="BP49" s="34">
        <f>VLOOKUP($AX49&amp;"_"&amp;$BC$14,データシート1!$A:$BT,MATCH($BC$12&amp;"_"&amp;BP$20,データシート1!$A$1:$BT$1,0),0)</f>
        <v>0.10205703577806129</v>
      </c>
      <c r="BQ49" s="34">
        <f>VLOOKUP($AX49&amp;"_"&amp;$BC$14,データシート1!$A:$BT,MATCH($BC$12&amp;"_"&amp;BQ$20,データシート1!$A$1:$BT$1,0),0)</f>
        <v>1.8252376797671279</v>
      </c>
      <c r="BR49" s="35">
        <f t="shared" si="3"/>
        <v>87.112022818183789</v>
      </c>
      <c r="BT49" s="121" t="str">
        <f t="shared" si="4"/>
        <v>野辺地町</v>
      </c>
      <c r="BU49" s="33">
        <f t="shared" si="25"/>
        <v>87.112022818183789</v>
      </c>
      <c r="BV49" s="59">
        <f t="shared" si="16"/>
        <v>0.23335096882854064</v>
      </c>
      <c r="BW49" s="59">
        <f t="shared" si="16"/>
        <v>0.18542202218963336</v>
      </c>
      <c r="BX49" s="59">
        <f t="shared" si="16"/>
        <v>2.5099725348753574E-2</v>
      </c>
      <c r="BY49" s="59">
        <f t="shared" si="16"/>
        <v>2.2829221290153683E-2</v>
      </c>
      <c r="BZ49" s="59">
        <f t="shared" si="16"/>
        <v>0.18136003936792186</v>
      </c>
      <c r="CA49" s="59">
        <f t="shared" si="32"/>
        <v>0.33940822165019385</v>
      </c>
      <c r="CB49" s="59">
        <f t="shared" si="32"/>
        <v>0.22492800587674464</v>
      </c>
      <c r="CC49" s="59">
        <f t="shared" si="32"/>
        <v>0.21528042373208336</v>
      </c>
      <c r="CD49" s="59">
        <f t="shared" si="32"/>
        <v>0.11222633269482098</v>
      </c>
      <c r="CE49" s="59">
        <f t="shared" si="32"/>
        <v>0.10305409103726239</v>
      </c>
      <c r="CF49" s="59">
        <f t="shared" si="32"/>
        <v>8.4760212914473821E-3</v>
      </c>
      <c r="CG49" s="59">
        <f t="shared" si="32"/>
        <v>1.1715608532139132E-3</v>
      </c>
      <c r="CH49" s="59">
        <f t="shared" si="32"/>
        <v>2.095276427659911E-2</v>
      </c>
      <c r="CI49" s="122">
        <f t="shared" si="6"/>
        <v>1</v>
      </c>
      <c r="CK49" s="123" t="str">
        <f t="shared" si="7"/>
        <v>野辺地町</v>
      </c>
      <c r="CL49" s="124">
        <f t="shared" si="17"/>
        <v>20.327674921237126</v>
      </c>
      <c r="CM49" s="65">
        <f t="shared" si="18"/>
        <v>0</v>
      </c>
      <c r="CN49" s="66">
        <f t="shared" si="19"/>
        <v>16.152487427977121</v>
      </c>
      <c r="CO49" s="65">
        <f t="shared" si="20"/>
        <v>0</v>
      </c>
      <c r="CP49" s="66">
        <f t="shared" si="8"/>
        <v>2.1864878473107674</v>
      </c>
      <c r="CQ49" s="65">
        <f t="shared" si="21"/>
        <v>0</v>
      </c>
      <c r="CR49" s="66">
        <f t="shared" si="9"/>
        <v>1.9886996459492348</v>
      </c>
      <c r="CS49" s="65">
        <f t="shared" si="22"/>
        <v>0</v>
      </c>
      <c r="CT49" s="66">
        <f t="shared" si="10"/>
        <v>15.79863988772512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東吾妻町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東吾妻町</v>
      </c>
      <c r="AZ4" s="1038" t="str">
        <f>年度マスタ!$K4</f>
        <v>10429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07481</v>
      </c>
      <c r="AY13" s="18" t="str">
        <f>IF(IFERROR(比較地域マスタ!$Z6,"")=0,"",IFERROR(比較地域マスタ!$Z6,""))</f>
        <v>棚倉町</v>
      </c>
      <c r="BC13" s="844" t="str">
        <f t="shared" ref="BC13:BC59" si="0">AX13</f>
        <v>07481</v>
      </c>
      <c r="BD13" s="1031" t="str">
        <f>AY13</f>
        <v>棚倉町</v>
      </c>
      <c r="BE13" s="34">
        <f>VLOOKUP($BC13&amp;"_"&amp;$AZ$7,データシート1!$A:$BT,MATCH("cb_"&amp;BE$12,データシート1!$A$1:$BT$1,0),0)</f>
        <v>2301.6000000000013</v>
      </c>
      <c r="BF13" s="34">
        <f>VLOOKUP($BC13&amp;"_"&amp;$AZ$7,データシート1!$A:$BT,MATCH("cb_"&amp;BF$12,データシート1!$A$1:$BT$1,0),0)</f>
        <v>44182.700000000026</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49.9</v>
      </c>
      <c r="BK13" s="34">
        <f>SUM(BE13:BJ13)</f>
        <v>46534.200000000026</v>
      </c>
      <c r="BL13" s="36"/>
      <c r="BM13" s="844" t="str">
        <f>AX13</f>
        <v>07481</v>
      </c>
      <c r="BN13" s="1031" t="str">
        <f>AY13</f>
        <v>棚倉町</v>
      </c>
      <c r="BO13" s="34">
        <f>BE13*VLOOKUP(BO$12,別紙!$B$4:$E$10,MATCH("設備利用率",別紙!$B$4:$E$4,0),0)/100*8760/10^3</f>
        <v>2762.1961920000012</v>
      </c>
      <c r="BP13" s="34">
        <f>BF13*VLOOKUP(BP$12,別紙!$B$4:$E$10,MATCH("設備利用率",別紙!$B$4:$E$4,0),0)/100*8760/10^3</f>
        <v>58443.108252000035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349.69920000000002</v>
      </c>
      <c r="BU13" s="34">
        <f>SUM(BO13:BT13)</f>
        <v>61555.00364400004</v>
      </c>
      <c r="BV13" s="36"/>
      <c r="BW13" s="33" t="str">
        <f>AX13</f>
        <v>07481</v>
      </c>
      <c r="BX13" s="33" t="str">
        <f>AY13</f>
        <v>棚倉町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110644.66550165978</v>
      </c>
      <c r="BZ13" s="36"/>
      <c r="CA13" s="33" t="str">
        <f>AX13</f>
        <v>07481</v>
      </c>
      <c r="CB13" s="33" t="str">
        <f>AY13</f>
        <v>棚倉町</v>
      </c>
      <c r="CC13" s="223">
        <f>BO13/$BY13</f>
        <v>2.4964567243041334E-2</v>
      </c>
      <c r="CD13" s="223">
        <f t="shared" ref="CD13:CH28" si="1">BP13/$BY13</f>
        <v>0.52820538601676492</v>
      </c>
      <c r="CE13" s="223">
        <f t="shared" si="1"/>
        <v>0</v>
      </c>
      <c r="CF13" s="223">
        <f t="shared" si="1"/>
        <v>0</v>
      </c>
      <c r="CG13" s="223">
        <f t="shared" si="1"/>
        <v>0</v>
      </c>
      <c r="CH13" s="223">
        <f t="shared" si="1"/>
        <v>3.1605608676611181E-3</v>
      </c>
      <c r="CI13" s="223">
        <f>BU13/BY13</f>
        <v>0.55633051412746737</v>
      </c>
      <c r="CK13" s="18" t="str">
        <f>AX13</f>
        <v>07481</v>
      </c>
      <c r="CL13" s="18" t="str">
        <f>AY13</f>
        <v>棚倉町</v>
      </c>
      <c r="CM13" s="18">
        <f>VLOOKUP($CK13&amp;"_"&amp;$AZ$7,データシート1!$A:$BT,MATCH("ca_太陽光発電（10kW未満）",データシート1!$A$1:$BT$1,0),0)</f>
        <v>458</v>
      </c>
      <c r="CN13" s="18">
        <f>VLOOKUP($CK13&amp;"_"&amp;$AZ$5,データシート1!$A:$BT,MATCH("ab_家庭",データシート1!$A$1:$BT$1,0),0)</f>
        <v>5110</v>
      </c>
      <c r="CO13" s="223">
        <f>CM13/CN13</f>
        <v>8.9628180039138944E-2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47308</v>
      </c>
      <c r="AY14" s="18" t="str">
        <f>IF(IFERROR(比較地域マスタ!$Z7,"")=0,"",IFERROR(比較地域マスタ!$Z7,""))</f>
        <v>本部町</v>
      </c>
      <c r="BC14" s="844" t="str">
        <f t="shared" si="0"/>
        <v>47308</v>
      </c>
      <c r="BD14" s="1031" t="str">
        <f t="shared" ref="BD14:BD60" si="2">AY14</f>
        <v>本部町</v>
      </c>
      <c r="BE14" s="34">
        <f>VLOOKUP($BC14&amp;"_"&amp;$AZ$7,データシート1!$A:$BT,MATCH("cb_"&amp;BE$12,データシート1!$A$1:$BT$1,0),0)</f>
        <v>976.89999999999975</v>
      </c>
      <c r="BF14" s="34">
        <f>VLOOKUP($BC14&amp;"_"&amp;$AZ$7,データシート1!$A:$BT,MATCH("cb_"&amp;BF$12,データシート1!$A$1:$BT$1,0),0)</f>
        <v>17412.800000000017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18389.700000000019</v>
      </c>
      <c r="BL14" s="36"/>
      <c r="BM14" s="844" t="str">
        <f t="shared" ref="BM14:BM60" si="4">AX14</f>
        <v>47308</v>
      </c>
      <c r="BN14" s="1031" t="str">
        <f t="shared" ref="BN14:BN60" si="5">AY14</f>
        <v>本部町</v>
      </c>
      <c r="BO14" s="34">
        <f>BE14*VLOOKUP(BO$12,別紙!$B$4:$E$10,MATCH("設備利用率",別紙!$B$4:$E$4,0),0)/100*8760/10^3</f>
        <v>1172.3972279999996</v>
      </c>
      <c r="BP14" s="34">
        <f>BF14*VLOOKUP(BP$12,別紙!$B$4:$E$10,MATCH("設備利用率",別紙!$B$4:$E$4,0),0)/100*8760/10^3</f>
        <v>23032.955328000022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24205.35255600002</v>
      </c>
      <c r="BV14" s="36"/>
      <c r="BW14" s="33" t="str">
        <f t="shared" ref="BW14:BW60" si="7">AX14</f>
        <v>47308</v>
      </c>
      <c r="BX14" s="33" t="str">
        <f t="shared" ref="BX14:BX60" si="8">AY14</f>
        <v>本部町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75648.531467893656</v>
      </c>
      <c r="BZ14" s="36"/>
      <c r="CA14" s="33" t="str">
        <f t="shared" ref="CA14:CA60" si="9">AX14</f>
        <v>47308</v>
      </c>
      <c r="CB14" s="33" t="str">
        <f t="shared" ref="CB14:CB60" si="10">AY14</f>
        <v>本部町</v>
      </c>
      <c r="CC14" s="223">
        <f t="shared" ref="CC14:CC60" si="11">BO14/$BY14</f>
        <v>1.549795092185738E-2</v>
      </c>
      <c r="CD14" s="223">
        <f t="shared" si="1"/>
        <v>0.30447326446483031</v>
      </c>
      <c r="CE14" s="223">
        <f t="shared" si="1"/>
        <v>0</v>
      </c>
      <c r="CF14" s="223">
        <f t="shared" si="1"/>
        <v>0</v>
      </c>
      <c r="CG14" s="223">
        <f t="shared" si="1"/>
        <v>0</v>
      </c>
      <c r="CH14" s="223">
        <f t="shared" si="1"/>
        <v>0</v>
      </c>
      <c r="CI14" s="223">
        <f t="shared" ref="CI14:CI60" si="12">BU14/BY14</f>
        <v>0.31997121538668766</v>
      </c>
      <c r="CK14" s="18" t="str">
        <f t="shared" ref="CK14:CK60" si="13">AX14</f>
        <v>47308</v>
      </c>
      <c r="CL14" s="18" t="str">
        <f t="shared" ref="CL14:CL60" si="14">AY14</f>
        <v>本部町</v>
      </c>
      <c r="CM14" s="18">
        <f>VLOOKUP($CK14&amp;"_"&amp;$AZ$7,データシート1!$A:$BT,MATCH("ca_太陽光発電（10kW未満）",データシート1!$A$1:$BT$1,0),0)</f>
        <v>167</v>
      </c>
      <c r="CN14" s="18">
        <f>VLOOKUP($CK14&amp;"_"&amp;$AZ$5,データシート1!$A:$BT,MATCH("ab_家庭",データシート1!$A$1:$BT$1,0),0)</f>
        <v>6533</v>
      </c>
      <c r="CO14" s="223">
        <f t="shared" ref="CO14:CO60" si="15">CM14/CN14</f>
        <v>2.5562528700443902E-2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11348</v>
      </c>
      <c r="AY15" s="18" t="str">
        <f>IF(IFERROR(比較地域マスタ!$Z8,"")=0,"",IFERROR(比較地域マスタ!$Z8,""))</f>
        <v>鳩山町</v>
      </c>
      <c r="BC15" s="844" t="str">
        <f t="shared" si="0"/>
        <v>11348</v>
      </c>
      <c r="BD15" s="1031" t="str">
        <f t="shared" si="2"/>
        <v>鳩山町</v>
      </c>
      <c r="BE15" s="34">
        <f>VLOOKUP($BC15&amp;"_"&amp;$AZ$7,データシート1!$A:$BT,MATCH("cb_"&amp;BE$12,データシート1!$A$1:$BT$1,0),0)</f>
        <v>1480.5000000000007</v>
      </c>
      <c r="BF15" s="34">
        <f>VLOOKUP($BC15&amp;"_"&amp;$AZ$7,データシート1!$A:$BT,MATCH("cb_"&amp;BF$12,データシート1!$A$1:$BT$1,0),0)</f>
        <v>21454.100000000002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22934.600000000002</v>
      </c>
      <c r="BL15" s="36"/>
      <c r="BM15" s="844" t="str">
        <f t="shared" si="4"/>
        <v>11348</v>
      </c>
      <c r="BN15" s="1031" t="str">
        <f t="shared" si="5"/>
        <v>鳩山町</v>
      </c>
      <c r="BO15" s="34">
        <f>BE15*VLOOKUP(BO$12,別紙!$B$4:$E$10,MATCH("設備利用率",別紙!$B$4:$E$4,0),0)/100*8760/10^3</f>
        <v>1776.7776600000009</v>
      </c>
      <c r="BP15" s="34">
        <f>BF15*VLOOKUP(BP$12,別紙!$B$4:$E$10,MATCH("設備利用率",別紙!$B$4:$E$4,0),0)/100*8760/10^3</f>
        <v>28378.625315999998</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30155.402975999998</v>
      </c>
      <c r="BV15" s="36"/>
      <c r="BW15" s="33" t="str">
        <f t="shared" si="7"/>
        <v>11348</v>
      </c>
      <c r="BX15" s="33" t="str">
        <f t="shared" si="8"/>
        <v>鳩山町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50846.078337480612</v>
      </c>
      <c r="BZ15" s="36"/>
      <c r="CA15" s="33" t="str">
        <f t="shared" si="9"/>
        <v>11348</v>
      </c>
      <c r="CB15" s="33" t="str">
        <f t="shared" si="10"/>
        <v>鳩山町</v>
      </c>
      <c r="CC15" s="223">
        <f t="shared" si="11"/>
        <v>3.4944241878537743E-2</v>
      </c>
      <c r="CD15" s="223">
        <f t="shared" si="1"/>
        <v>0.55812810434745008</v>
      </c>
      <c r="CE15" s="223">
        <f t="shared" si="1"/>
        <v>0</v>
      </c>
      <c r="CF15" s="223">
        <f t="shared" si="1"/>
        <v>0</v>
      </c>
      <c r="CG15" s="223">
        <f t="shared" si="1"/>
        <v>0</v>
      </c>
      <c r="CH15" s="223">
        <f t="shared" si="1"/>
        <v>0</v>
      </c>
      <c r="CI15" s="223">
        <f t="shared" si="12"/>
        <v>0.5930723462259877</v>
      </c>
      <c r="CK15" s="18" t="str">
        <f t="shared" si="13"/>
        <v>11348</v>
      </c>
      <c r="CL15" s="18" t="str">
        <f t="shared" si="14"/>
        <v>鳩山町</v>
      </c>
      <c r="CM15" s="18">
        <f>VLOOKUP($CK15&amp;"_"&amp;$AZ$7,データシート1!$A:$BT,MATCH("ca_太陽光発電（10kW未満）",データシート1!$A$1:$BT$1,0),0)</f>
        <v>308</v>
      </c>
      <c r="CN15" s="18">
        <f>VLOOKUP($CK15&amp;"_"&amp;$AZ$5,データシート1!$A:$BT,MATCH("ab_家庭",データシート1!$A$1:$BT$1,0),0)</f>
        <v>6074</v>
      </c>
      <c r="CO15" s="223">
        <f t="shared" si="15"/>
        <v>5.0707935462627592E-2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36404</v>
      </c>
      <c r="AY16" s="18" t="str">
        <f>IF(IFERROR(比較地域マスタ!$Z9,"")=0,"",IFERROR(比較地域マスタ!$Z9,""))</f>
        <v>板野町</v>
      </c>
      <c r="BC16" s="844" t="str">
        <f t="shared" si="0"/>
        <v>36404</v>
      </c>
      <c r="BD16" s="1031" t="str">
        <f t="shared" si="2"/>
        <v>板野町</v>
      </c>
      <c r="BE16" s="34">
        <f>VLOOKUP($BC16&amp;"_"&amp;$AZ$7,データシート1!$A:$BT,MATCH("cb_"&amp;BE$12,データシート1!$A$1:$BT$1,0),0)</f>
        <v>2672.1090000000004</v>
      </c>
      <c r="BF16" s="34">
        <f>VLOOKUP($BC16&amp;"_"&amp;$AZ$7,データシート1!$A:$BT,MATCH("cb_"&amp;BF$12,データシート1!$A$1:$BT$1,0),0)</f>
        <v>16481.420000000013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19153.529000000013</v>
      </c>
      <c r="BL16" s="36"/>
      <c r="BM16" s="844" t="str">
        <f t="shared" si="4"/>
        <v>36404</v>
      </c>
      <c r="BN16" s="1031" t="str">
        <f t="shared" si="5"/>
        <v>板野町</v>
      </c>
      <c r="BO16" s="34">
        <f>BE16*VLOOKUP(BO$12,別紙!$B$4:$E$10,MATCH("設備利用率",別紙!$B$4:$E$4,0),0)/100*8760/10^3</f>
        <v>3206.8514530799998</v>
      </c>
      <c r="BP16" s="34">
        <f>BF16*VLOOKUP(BP$12,別紙!$B$4:$E$10,MATCH("設備利用率",別紙!$B$4:$E$4,0),0)/100*8760/10^3</f>
        <v>21800.963119200012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25007.814572280011</v>
      </c>
      <c r="BV16" s="36"/>
      <c r="BW16" s="33" t="str">
        <f t="shared" si="7"/>
        <v>36404</v>
      </c>
      <c r="BX16" s="33" t="str">
        <f t="shared" si="8"/>
        <v>板野町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229938.09623843091</v>
      </c>
      <c r="BZ16" s="36"/>
      <c r="CA16" s="33" t="str">
        <f t="shared" si="9"/>
        <v>36404</v>
      </c>
      <c r="CB16" s="33" t="str">
        <f t="shared" si="10"/>
        <v>板野町</v>
      </c>
      <c r="CC16" s="223">
        <f t="shared" si="11"/>
        <v>1.3946586083563563E-2</v>
      </c>
      <c r="CD16" s="223">
        <f t="shared" si="1"/>
        <v>9.4812314600508069E-2</v>
      </c>
      <c r="CE16" s="223">
        <f t="shared" si="1"/>
        <v>0</v>
      </c>
      <c r="CF16" s="223">
        <f t="shared" si="1"/>
        <v>0</v>
      </c>
      <c r="CG16" s="223">
        <f t="shared" si="1"/>
        <v>0</v>
      </c>
      <c r="CH16" s="223">
        <f t="shared" si="1"/>
        <v>0</v>
      </c>
      <c r="CI16" s="223">
        <f t="shared" si="12"/>
        <v>0.10875890068407162</v>
      </c>
      <c r="CK16" s="18" t="str">
        <f t="shared" si="13"/>
        <v>36404</v>
      </c>
      <c r="CL16" s="18" t="str">
        <f t="shared" si="14"/>
        <v>板野町</v>
      </c>
      <c r="CM16" s="18">
        <f>VLOOKUP($CK16&amp;"_"&amp;$AZ$7,データシート1!$A:$BT,MATCH("ca_太陽光発電（10kW未満）",データシート1!$A$1:$BT$1,0),0)</f>
        <v>503</v>
      </c>
      <c r="CN16" s="18">
        <f>VLOOKUP($CK16&amp;"_"&amp;$AZ$5,データシート1!$A:$BT,MATCH("ab_家庭",データシート1!$A$1:$BT$1,0),0)</f>
        <v>5791</v>
      </c>
      <c r="CO16" s="223">
        <f t="shared" si="15"/>
        <v>8.6858919012260408E-2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40381</v>
      </c>
      <c r="AY17" s="18" t="str">
        <f>IF(IFERROR(比較地域マスタ!$Z10,"")=0,"",IFERROR(比較地域マスタ!$Z10,""))</f>
        <v>芦屋町</v>
      </c>
      <c r="BC17" s="844" t="str">
        <f t="shared" si="0"/>
        <v>40381</v>
      </c>
      <c r="BD17" s="1031" t="str">
        <f t="shared" si="2"/>
        <v>芦屋町</v>
      </c>
      <c r="BE17" s="34">
        <f>VLOOKUP($BC17&amp;"_"&amp;$AZ$7,データシート1!$A:$BT,MATCH("cb_"&amp;BE$12,データシート1!$A$1:$BT$1,0),0)</f>
        <v>2225.5100000000007</v>
      </c>
      <c r="BF17" s="34">
        <f>VLOOKUP($BC17&amp;"_"&amp;$AZ$7,データシート1!$A:$BT,MATCH("cb_"&amp;BF$12,データシート1!$A$1:$BT$1,0),0)</f>
        <v>4069.2999999999997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6294.81</v>
      </c>
      <c r="BL17" s="36"/>
      <c r="BM17" s="844" t="str">
        <f t="shared" si="4"/>
        <v>40381</v>
      </c>
      <c r="BN17" s="1031" t="str">
        <f t="shared" si="5"/>
        <v>芦屋町</v>
      </c>
      <c r="BO17" s="34">
        <f>BE17*VLOOKUP(BO$12,別紙!$B$4:$E$10,MATCH("設備利用率",別紙!$B$4:$E$4,0),0)/100*8760/10^3</f>
        <v>2670.8790612000007</v>
      </c>
      <c r="BP17" s="34">
        <f>BF17*VLOOKUP(BP$12,別紙!$B$4:$E$10,MATCH("設備利用率",別紙!$B$4:$E$4,0),0)/100*8760/10^3</f>
        <v>5382.7072680000001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8053.5863292000013</v>
      </c>
      <c r="BV17" s="36"/>
      <c r="BW17" s="33" t="str">
        <f t="shared" si="7"/>
        <v>40381</v>
      </c>
      <c r="BX17" s="33" t="str">
        <f t="shared" si="8"/>
        <v>芦屋町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61545.947347055822</v>
      </c>
      <c r="BZ17" s="36"/>
      <c r="CA17" s="33" t="str">
        <f t="shared" si="9"/>
        <v>40381</v>
      </c>
      <c r="CB17" s="33" t="str">
        <f t="shared" si="10"/>
        <v>芦屋町</v>
      </c>
      <c r="CC17" s="223">
        <f t="shared" si="11"/>
        <v>4.3396505803038353E-2</v>
      </c>
      <c r="CD17" s="223">
        <f t="shared" si="1"/>
        <v>8.7458354286872361E-2</v>
      </c>
      <c r="CE17" s="223">
        <f t="shared" si="1"/>
        <v>0</v>
      </c>
      <c r="CF17" s="223">
        <f t="shared" si="1"/>
        <v>0</v>
      </c>
      <c r="CG17" s="223">
        <f t="shared" si="1"/>
        <v>0</v>
      </c>
      <c r="CH17" s="223">
        <f t="shared" si="1"/>
        <v>0</v>
      </c>
      <c r="CI17" s="223">
        <f t="shared" si="12"/>
        <v>0.13085486008991071</v>
      </c>
      <c r="CK17" s="18" t="str">
        <f t="shared" si="13"/>
        <v>40381</v>
      </c>
      <c r="CL17" s="18" t="str">
        <f t="shared" si="14"/>
        <v>芦屋町</v>
      </c>
      <c r="CM17" s="18">
        <f>VLOOKUP($CK17&amp;"_"&amp;$AZ$7,データシート1!$A:$BT,MATCH("ca_太陽光発電（10kW未満）",データシート1!$A$1:$BT$1,0),0)</f>
        <v>484</v>
      </c>
      <c r="CN17" s="18">
        <f>VLOOKUP($CK17&amp;"_"&amp;$AZ$5,データシート1!$A:$BT,MATCH("ab_家庭",データシート1!$A$1:$BT$1,0),0)</f>
        <v>6456</v>
      </c>
      <c r="CO17" s="223">
        <f t="shared" si="15"/>
        <v>7.4969021065675337E-2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12349</v>
      </c>
      <c r="AY18" s="18" t="str">
        <f>IF(IFERROR(比較地域マスタ!$Z11,"")=0,"",IFERROR(比較地域マスタ!$Z11,""))</f>
        <v>東庄町</v>
      </c>
      <c r="BC18" s="844" t="str">
        <f t="shared" si="0"/>
        <v>12349</v>
      </c>
      <c r="BD18" s="1031" t="str">
        <f t="shared" si="2"/>
        <v>東庄町</v>
      </c>
      <c r="BE18" s="34">
        <f>VLOOKUP($BC18&amp;"_"&amp;$AZ$7,データシート1!$A:$BT,MATCH("cb_"&amp;BE$12,データシート1!$A$1:$BT$1,0),0)</f>
        <v>1848.200000000003</v>
      </c>
      <c r="BF18" s="34">
        <f>VLOOKUP($BC18&amp;"_"&amp;$AZ$7,データシート1!$A:$BT,MATCH("cb_"&amp;BF$12,データシート1!$A$1:$BT$1,0),0)</f>
        <v>14255.200000000004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16103.400000000007</v>
      </c>
      <c r="BL18" s="36"/>
      <c r="BM18" s="844" t="str">
        <f t="shared" si="4"/>
        <v>12349</v>
      </c>
      <c r="BN18" s="1031" t="str">
        <f t="shared" si="5"/>
        <v>東庄町</v>
      </c>
      <c r="BO18" s="34">
        <f>BE18*VLOOKUP(BO$12,別紙!$B$4:$E$10,MATCH("設備利用率",別紙!$B$4:$E$4,0),0)/100*8760/10^3</f>
        <v>2218.0617840000036</v>
      </c>
      <c r="BP18" s="34">
        <f>BF18*VLOOKUP(BP$12,別紙!$B$4:$E$10,MATCH("設備利用率",別紙!$B$4:$E$4,0),0)/100*8760/10^3</f>
        <v>18856.208352000001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21074.270136000006</v>
      </c>
      <c r="BV18" s="36"/>
      <c r="BW18" s="33" t="str">
        <f t="shared" si="7"/>
        <v>12349</v>
      </c>
      <c r="BX18" s="33" t="str">
        <f t="shared" si="8"/>
        <v>東庄町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72642.869582914049</v>
      </c>
      <c r="BZ18" s="36"/>
      <c r="CA18" s="33" t="str">
        <f t="shared" si="9"/>
        <v>12349</v>
      </c>
      <c r="CB18" s="33" t="str">
        <f t="shared" si="10"/>
        <v>東庄町</v>
      </c>
      <c r="CC18" s="223">
        <f t="shared" si="11"/>
        <v>3.0533785307976083E-2</v>
      </c>
      <c r="CD18" s="223">
        <f t="shared" si="1"/>
        <v>0.25957411181943552</v>
      </c>
      <c r="CE18" s="223">
        <f t="shared" si="1"/>
        <v>0</v>
      </c>
      <c r="CF18" s="223">
        <f t="shared" si="1"/>
        <v>0</v>
      </c>
      <c r="CG18" s="223">
        <f t="shared" si="1"/>
        <v>0</v>
      </c>
      <c r="CH18" s="223">
        <f t="shared" si="1"/>
        <v>0</v>
      </c>
      <c r="CI18" s="223">
        <f t="shared" si="12"/>
        <v>0.29010789712741158</v>
      </c>
      <c r="CK18" s="18" t="str">
        <f t="shared" si="13"/>
        <v>12349</v>
      </c>
      <c r="CL18" s="18" t="str">
        <f t="shared" si="14"/>
        <v>東庄町</v>
      </c>
      <c r="CM18" s="18">
        <f>VLOOKUP($CK18&amp;"_"&amp;$AZ$7,データシート1!$A:$BT,MATCH("ca_太陽光発電（10kW未満）",データシート1!$A$1:$BT$1,0),0)</f>
        <v>340</v>
      </c>
      <c r="CN18" s="18">
        <f>VLOOKUP($CK18&amp;"_"&amp;$AZ$5,データシート1!$A:$BT,MATCH("ab_家庭",データシート1!$A$1:$BT$1,0),0)</f>
        <v>5287</v>
      </c>
      <c r="CO18" s="223">
        <f t="shared" si="15"/>
        <v>6.4308681672025719E-2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11383</v>
      </c>
      <c r="AY19" s="18" t="str">
        <f>IF(IFERROR(比較地域マスタ!$Z12,"")=0,"",IFERROR(比較地域マスタ!$Z12,""))</f>
        <v>神川町</v>
      </c>
      <c r="BC19" s="844" t="str">
        <f t="shared" si="0"/>
        <v>11383</v>
      </c>
      <c r="BD19" s="1031" t="str">
        <f t="shared" si="2"/>
        <v>神川町</v>
      </c>
      <c r="BE19" s="34">
        <f>VLOOKUP($BC19&amp;"_"&amp;$AZ$7,データシート1!$A:$BT,MATCH("cb_"&amp;BE$12,データシート1!$A$1:$BT$1,0),0)</f>
        <v>1865.7000000000021</v>
      </c>
      <c r="BF19" s="34">
        <f>VLOOKUP($BC19&amp;"_"&amp;$AZ$7,データシート1!$A:$BT,MATCH("cb_"&amp;BF$12,データシート1!$A$1:$BT$1,0),0)</f>
        <v>27865.900000000031</v>
      </c>
      <c r="BG19" s="34">
        <f>VLOOKUP($BC19&amp;"_"&amp;$AZ$7,データシート1!$A:$BT,MATCH("cb_"&amp;BG$12,データシート1!$A$1:$BT$1,0),0)</f>
        <v>0</v>
      </c>
      <c r="BH19" s="34">
        <f>VLOOKUP($BC19&amp;"_"&amp;$AZ$7,データシート1!$A:$BT,MATCH("cb_"&amp;BH$12,データシート1!$A$1:$BT$1,0),0)</f>
        <v>270</v>
      </c>
      <c r="BI19" s="34">
        <f>VLOOKUP($BC19&amp;"_"&amp;$AZ$7,データシート1!$A:$BT,MATCH("cb_"&amp;BI$12,データシート1!$A$1:$BT$1,0),0)</f>
        <v>0</v>
      </c>
      <c r="BJ19" s="34">
        <f>VLOOKUP($BC19&amp;"_"&amp;$AZ$7,データシート1!$A:$BT,MATCH("cb_"&amp;BJ$12,データシート1!$A$1:$BT$1,0),0)</f>
        <v>0</v>
      </c>
      <c r="BK19" s="34">
        <f t="shared" si="3"/>
        <v>30001.600000000031</v>
      </c>
      <c r="BL19" s="36"/>
      <c r="BM19" s="844" t="str">
        <f t="shared" si="4"/>
        <v>11383</v>
      </c>
      <c r="BN19" s="1031" t="str">
        <f t="shared" si="5"/>
        <v>神川町</v>
      </c>
      <c r="BO19" s="34">
        <f>BE19*VLOOKUP(BO$12,別紙!$B$4:$E$10,MATCH("設備利用率",別紙!$B$4:$E$4,0),0)/100*8760/10^3</f>
        <v>2239.0638840000024</v>
      </c>
      <c r="BP19" s="34">
        <f>BF19*VLOOKUP(BP$12,別紙!$B$4:$E$10,MATCH("設備利用率",別紙!$B$4:$E$4,0),0)/100*8760/10^3</f>
        <v>36859.897884000042</v>
      </c>
      <c r="BQ19" s="34">
        <f>BG19*VLOOKUP(BQ$12,別紙!$B$4:$E$10,MATCH("設備利用率",別紙!$B$4:$E$4,0),0)/100*8760/10^3</f>
        <v>0</v>
      </c>
      <c r="BR19" s="34">
        <f>BH19*VLOOKUP(BR$12,別紙!$B$4:$E$10,MATCH("設備利用率",別紙!$B$4:$E$4,0),0)/100*8760/10^3</f>
        <v>1419.12</v>
      </c>
      <c r="BS19" s="34">
        <f>BI19*VLOOKUP(BS$12,別紙!$B$4:$E$10,MATCH("設備利用率",別紙!$B$4:$E$4,0),0)/100*8760/10^3</f>
        <v>0</v>
      </c>
      <c r="BT19" s="34">
        <f>BJ19*VLOOKUP(BT$12,別紙!$B$4:$E$10,MATCH("設備利用率",別紙!$B$4:$E$4,0),0)/100*8760/10^3</f>
        <v>0</v>
      </c>
      <c r="BU19" s="34">
        <f t="shared" si="6"/>
        <v>40518.081768000047</v>
      </c>
      <c r="BV19" s="36"/>
      <c r="BW19" s="33" t="str">
        <f t="shared" si="7"/>
        <v>11383</v>
      </c>
      <c r="BX19" s="33" t="str">
        <f t="shared" si="8"/>
        <v>神川町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85710.217731276265</v>
      </c>
      <c r="BZ19" s="36"/>
      <c r="CA19" s="33" t="str">
        <f t="shared" si="9"/>
        <v>11383</v>
      </c>
      <c r="CB19" s="33" t="str">
        <f t="shared" si="10"/>
        <v>神川町</v>
      </c>
      <c r="CC19" s="223">
        <f t="shared" si="11"/>
        <v>2.6123651803336305E-2</v>
      </c>
      <c r="CD19" s="223">
        <f t="shared" si="1"/>
        <v>0.430052552188881</v>
      </c>
      <c r="CE19" s="223">
        <f t="shared" si="1"/>
        <v>0</v>
      </c>
      <c r="CF19" s="223">
        <f t="shared" si="1"/>
        <v>1.6557185800756085E-2</v>
      </c>
      <c r="CG19" s="223">
        <f t="shared" si="1"/>
        <v>0</v>
      </c>
      <c r="CH19" s="223">
        <f t="shared" si="1"/>
        <v>0</v>
      </c>
      <c r="CI19" s="223">
        <f t="shared" si="12"/>
        <v>0.47273338979297347</v>
      </c>
      <c r="CK19" s="18" t="str">
        <f t="shared" si="13"/>
        <v>11383</v>
      </c>
      <c r="CL19" s="18" t="str">
        <f t="shared" si="14"/>
        <v>神川町</v>
      </c>
      <c r="CM19" s="18">
        <f>VLOOKUP($CK19&amp;"_"&amp;$AZ$7,データシート1!$A:$BT,MATCH("ca_太陽光発電（10kW未満）",データシート1!$A$1:$BT$1,0),0)</f>
        <v>369</v>
      </c>
      <c r="CN19" s="18">
        <f>VLOOKUP($CK19&amp;"_"&amp;$AZ$5,データシート1!$A:$BT,MATCH("ab_家庭",データシート1!$A$1:$BT$1,0),0)</f>
        <v>5881</v>
      </c>
      <c r="CO19" s="223">
        <f t="shared" si="15"/>
        <v>6.2744431219180413E-2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40421</v>
      </c>
      <c r="AY20" s="18" t="str">
        <f>IF(IFERROR(比較地域マスタ!$Z13,"")=0,"",IFERROR(比較地域マスタ!$Z13,""))</f>
        <v>桂川町</v>
      </c>
      <c r="BC20" s="844" t="str">
        <f t="shared" si="0"/>
        <v>40421</v>
      </c>
      <c r="BD20" s="1031" t="str">
        <f t="shared" si="2"/>
        <v>桂川町</v>
      </c>
      <c r="BE20" s="34">
        <f>VLOOKUP($BC20&amp;"_"&amp;$AZ$7,データシート1!$A:$BT,MATCH("cb_"&amp;BE$12,データシート1!$A$1:$BT$1,0),0)</f>
        <v>2557.84</v>
      </c>
      <c r="BF20" s="34">
        <f>VLOOKUP($BC20&amp;"_"&amp;$AZ$7,データシート1!$A:$BT,MATCH("cb_"&amp;BF$12,データシート1!$A$1:$BT$1,0),0)</f>
        <v>17489.700000000004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20047.540000000005</v>
      </c>
      <c r="BL20" s="36"/>
      <c r="BM20" s="844" t="str">
        <f t="shared" si="4"/>
        <v>40421</v>
      </c>
      <c r="BN20" s="1031" t="str">
        <f t="shared" si="5"/>
        <v>桂川町</v>
      </c>
      <c r="BO20" s="34">
        <f>BE20*VLOOKUP(BO$12,別紙!$B$4:$E$10,MATCH("設備利用率",別紙!$B$4:$E$4,0),0)/100*8760/10^3</f>
        <v>3069.7149408</v>
      </c>
      <c r="BP20" s="34">
        <f>BF20*VLOOKUP(BP$12,別紙!$B$4:$E$10,MATCH("設備利用率",別紙!$B$4:$E$4,0),0)/100*8760/10^3</f>
        <v>23134.675572000007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26204.390512800008</v>
      </c>
      <c r="BV20" s="36"/>
      <c r="BW20" s="33" t="str">
        <f t="shared" si="7"/>
        <v>40421</v>
      </c>
      <c r="BX20" s="33" t="str">
        <f t="shared" si="8"/>
        <v>桂川町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59417.228621947535</v>
      </c>
      <c r="BZ20" s="36"/>
      <c r="CA20" s="33" t="str">
        <f t="shared" si="9"/>
        <v>40421</v>
      </c>
      <c r="CB20" s="33" t="str">
        <f t="shared" si="10"/>
        <v>桂川町</v>
      </c>
      <c r="CC20" s="223">
        <f t="shared" si="11"/>
        <v>5.166371794840173E-2</v>
      </c>
      <c r="CD20" s="223">
        <f t="shared" si="1"/>
        <v>0.38935972122157381</v>
      </c>
      <c r="CE20" s="223">
        <f t="shared" si="1"/>
        <v>0</v>
      </c>
      <c r="CF20" s="223">
        <f t="shared" si="1"/>
        <v>0</v>
      </c>
      <c r="CG20" s="223">
        <f t="shared" si="1"/>
        <v>0</v>
      </c>
      <c r="CH20" s="223">
        <f t="shared" si="1"/>
        <v>0</v>
      </c>
      <c r="CI20" s="223">
        <f t="shared" si="12"/>
        <v>0.44102343916997555</v>
      </c>
      <c r="CK20" s="18" t="str">
        <f t="shared" si="13"/>
        <v>40421</v>
      </c>
      <c r="CL20" s="18" t="str">
        <f t="shared" si="14"/>
        <v>桂川町</v>
      </c>
      <c r="CM20" s="18">
        <f>VLOOKUP($CK20&amp;"_"&amp;$AZ$7,データシート1!$A:$BT,MATCH("ca_太陽光発電（10kW未満）",データシート1!$A$1:$BT$1,0),0)</f>
        <v>531</v>
      </c>
      <c r="CN20" s="18">
        <f>VLOOKUP($CK20&amp;"_"&amp;$AZ$5,データシート1!$A:$BT,MATCH("ab_家庭",データシート1!$A$1:$BT$1,0),0)</f>
        <v>6263</v>
      </c>
      <c r="CO20" s="223">
        <f t="shared" si="15"/>
        <v>8.4783650007983394E-2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33666</v>
      </c>
      <c r="AY21" s="18" t="str">
        <f>IF(IFERROR(比較地域マスタ!$Z14,"")=0,"",IFERROR(比較地域マスタ!$Z14,""))</f>
        <v>美咲町</v>
      </c>
      <c r="BC21" s="844" t="str">
        <f t="shared" si="0"/>
        <v>33666</v>
      </c>
      <c r="BD21" s="1031" t="str">
        <f t="shared" si="2"/>
        <v>美咲町</v>
      </c>
      <c r="BE21" s="34">
        <f>VLOOKUP($BC21&amp;"_"&amp;$AZ$7,データシート1!$A:$BT,MATCH("cb_"&amp;BE$12,データシート1!$A$1:$BT$1,0),0)</f>
        <v>1552.1000000000001</v>
      </c>
      <c r="BF21" s="34">
        <f>VLOOKUP($BC21&amp;"_"&amp;$AZ$7,データシート1!$A:$BT,MATCH("cb_"&amp;BF$12,データシート1!$A$1:$BT$1,0),0)</f>
        <v>106678.49999999988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40</v>
      </c>
      <c r="BK21" s="34">
        <f t="shared" si="3"/>
        <v>108270.59999999989</v>
      </c>
      <c r="BL21" s="36"/>
      <c r="BM21" s="844" t="str">
        <f t="shared" si="4"/>
        <v>33666</v>
      </c>
      <c r="BN21" s="1031" t="str">
        <f t="shared" si="5"/>
        <v>美咲町</v>
      </c>
      <c r="BO21" s="34">
        <f>BE21*VLOOKUP(BO$12,別紙!$B$4:$E$10,MATCH("設備利用率",別紙!$B$4:$E$4,0),0)/100*8760/10^3</f>
        <v>1862.7062519999999</v>
      </c>
      <c r="BP21" s="34">
        <f>BF21*VLOOKUP(BP$12,別紙!$B$4:$E$10,MATCH("設備利用率",別紙!$B$4:$E$4,0),0)/100*8760/10^3</f>
        <v>141110.05265999984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280.32</v>
      </c>
      <c r="BU21" s="34">
        <f t="shared" si="6"/>
        <v>143253.07891199985</v>
      </c>
      <c r="BV21" s="36"/>
      <c r="BW21" s="33" t="str">
        <f t="shared" si="7"/>
        <v>33666</v>
      </c>
      <c r="BX21" s="33" t="str">
        <f t="shared" si="8"/>
        <v>美咲町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94449.272881871628</v>
      </c>
      <c r="BZ21" s="36"/>
      <c r="CA21" s="33" t="str">
        <f t="shared" si="9"/>
        <v>33666</v>
      </c>
      <c r="CB21" s="33" t="str">
        <f t="shared" si="10"/>
        <v>美咲町</v>
      </c>
      <c r="CC21" s="223">
        <f t="shared" si="11"/>
        <v>1.972176381209096E-2</v>
      </c>
      <c r="CD21" s="223">
        <f t="shared" si="1"/>
        <v>1.4940300581931125</v>
      </c>
      <c r="CE21" s="223">
        <f t="shared" si="1"/>
        <v>0</v>
      </c>
      <c r="CF21" s="223">
        <f t="shared" si="1"/>
        <v>0</v>
      </c>
      <c r="CG21" s="223">
        <f t="shared" si="1"/>
        <v>0</v>
      </c>
      <c r="CH21" s="223">
        <f t="shared" si="1"/>
        <v>2.9679423826861873E-3</v>
      </c>
      <c r="CI21" s="223">
        <f t="shared" si="12"/>
        <v>1.5167197643878898</v>
      </c>
      <c r="CK21" s="18" t="str">
        <f t="shared" si="13"/>
        <v>33666</v>
      </c>
      <c r="CL21" s="18" t="str">
        <f t="shared" si="14"/>
        <v>美咲町</v>
      </c>
      <c r="CM21" s="18">
        <f>VLOOKUP($CK21&amp;"_"&amp;$AZ$7,データシート1!$A:$BT,MATCH("ca_太陽光発電（10kW未満）",データシート1!$A$1:$BT$1,0),0)</f>
        <v>285</v>
      </c>
      <c r="CN21" s="18">
        <f>VLOOKUP($CK21&amp;"_"&amp;$AZ$5,データシート1!$A:$BT,MATCH("ab_家庭",データシート1!$A$1:$BT$1,0),0)</f>
        <v>6023</v>
      </c>
      <c r="CO21" s="223">
        <f t="shared" si="15"/>
        <v>4.7318611987381701E-2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07408</v>
      </c>
      <c r="AY22" s="18" t="str">
        <f>IF(IFERROR(比較地域マスタ!$Z15,"")=0,"",IFERROR(比較地域マスタ!$Z15,""))</f>
        <v>猪苗代町</v>
      </c>
      <c r="BC22" s="844" t="str">
        <f t="shared" si="0"/>
        <v>07408</v>
      </c>
      <c r="BD22" s="1031" t="str">
        <f t="shared" si="2"/>
        <v>猪苗代町</v>
      </c>
      <c r="BE22" s="34">
        <f>VLOOKUP($BC22&amp;"_"&amp;$AZ$7,データシート1!$A:$BT,MATCH("cb_"&amp;BE$12,データシート1!$A$1:$BT$1,0),0)</f>
        <v>1196.3000000000002</v>
      </c>
      <c r="BF22" s="34">
        <f>VLOOKUP($BC22&amp;"_"&amp;$AZ$7,データシート1!$A:$BT,MATCH("cb_"&amp;BF$12,データシート1!$A$1:$BT$1,0),0)</f>
        <v>48953.600000000006</v>
      </c>
      <c r="BG22" s="34">
        <f>VLOOKUP($BC22&amp;"_"&amp;$AZ$7,データシート1!$A:$BT,MATCH("cb_"&amp;BG$12,データシート1!$A$1:$BT$1,0),0)</f>
        <v>0</v>
      </c>
      <c r="BH22" s="34">
        <f>VLOOKUP($BC22&amp;"_"&amp;$AZ$7,データシート1!$A:$BT,MATCH("cb_"&amp;BH$12,データシート1!$A$1:$BT$1,0),0)</f>
        <v>1150</v>
      </c>
      <c r="BI22" s="34">
        <f>VLOOKUP($BC22&amp;"_"&amp;$AZ$7,データシート1!$A:$BT,MATCH("cb_"&amp;BI$12,データシート1!$A$1:$BT$1,0),0)</f>
        <v>0</v>
      </c>
      <c r="BJ22" s="34">
        <f>VLOOKUP($BC22&amp;"_"&amp;$AZ$7,データシート1!$A:$BT,MATCH("cb_"&amp;BJ$12,データシート1!$A$1:$BT$1,0),0)</f>
        <v>0</v>
      </c>
      <c r="BK22" s="34">
        <f t="shared" si="3"/>
        <v>51299.900000000009</v>
      </c>
      <c r="BL22" s="36"/>
      <c r="BM22" s="844" t="str">
        <f t="shared" si="4"/>
        <v>07408</v>
      </c>
      <c r="BN22" s="1031" t="str">
        <f t="shared" si="5"/>
        <v>猪苗代町</v>
      </c>
      <c r="BO22" s="34">
        <f>BE22*VLOOKUP(BO$12,別紙!$B$4:$E$10,MATCH("設備利用率",別紙!$B$4:$E$4,0),0)/100*8760/10^3</f>
        <v>1435.7035560000002</v>
      </c>
      <c r="BP22" s="34">
        <f>BF22*VLOOKUP(BP$12,別紙!$B$4:$E$10,MATCH("設備利用率",別紙!$B$4:$E$4,0),0)/100*8760/10^3</f>
        <v>64753.863936000002</v>
      </c>
      <c r="BQ22" s="34">
        <f>BG22*VLOOKUP(BQ$12,別紙!$B$4:$E$10,MATCH("設備利用率",別紙!$B$4:$E$4,0),0)/100*8760/10^3</f>
        <v>0</v>
      </c>
      <c r="BR22" s="34">
        <f>BH22*VLOOKUP(BR$12,別紙!$B$4:$E$10,MATCH("設備利用率",別紙!$B$4:$E$4,0),0)/100*8760/10^3</f>
        <v>6044.4</v>
      </c>
      <c r="BS22" s="34">
        <f>BI22*VLOOKUP(BS$12,別紙!$B$4:$E$10,MATCH("設備利用率",別紙!$B$4:$E$4,0),0)/100*8760/10^3</f>
        <v>0</v>
      </c>
      <c r="BT22" s="34">
        <f>BJ22*VLOOKUP(BT$12,別紙!$B$4:$E$10,MATCH("設備利用率",別紙!$B$4:$E$4,0),0)/100*8760/10^3</f>
        <v>0</v>
      </c>
      <c r="BU22" s="34">
        <f t="shared" si="6"/>
        <v>72233.967491999996</v>
      </c>
      <c r="BV22" s="36"/>
      <c r="BW22" s="33" t="str">
        <f t="shared" si="7"/>
        <v>07408</v>
      </c>
      <c r="BX22" s="33" t="str">
        <f t="shared" si="8"/>
        <v>猪苗代町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63200.536529153454</v>
      </c>
      <c r="BZ22" s="36"/>
      <c r="CA22" s="33" t="str">
        <f t="shared" si="9"/>
        <v>07408</v>
      </c>
      <c r="CB22" s="33" t="str">
        <f t="shared" si="10"/>
        <v>猪苗代町</v>
      </c>
      <c r="CC22" s="223">
        <f t="shared" si="11"/>
        <v>2.2716635567448573E-2</v>
      </c>
      <c r="CD22" s="223">
        <f t="shared" si="1"/>
        <v>1.024577756648158</v>
      </c>
      <c r="CE22" s="223">
        <f t="shared" si="1"/>
        <v>0</v>
      </c>
      <c r="CF22" s="223">
        <f t="shared" si="1"/>
        <v>9.563842859485551E-2</v>
      </c>
      <c r="CG22" s="223">
        <f t="shared" si="1"/>
        <v>0</v>
      </c>
      <c r="CH22" s="223">
        <f t="shared" si="1"/>
        <v>0</v>
      </c>
      <c r="CI22" s="223">
        <f t="shared" si="12"/>
        <v>1.1429328208104619</v>
      </c>
      <c r="CK22" s="18" t="str">
        <f t="shared" si="13"/>
        <v>07408</v>
      </c>
      <c r="CL22" s="18" t="str">
        <f t="shared" si="14"/>
        <v>猪苗代町</v>
      </c>
      <c r="CM22" s="18">
        <f>VLOOKUP($CK22&amp;"_"&amp;$AZ$7,データシート1!$A:$BT,MATCH("ca_太陽光発電（10kW未満）",データシート1!$A$1:$BT$1,0),0)</f>
        <v>233</v>
      </c>
      <c r="CN22" s="18">
        <f>VLOOKUP($CK22&amp;"_"&amp;$AZ$5,データシート1!$A:$BT,MATCH("ab_家庭",データシート1!$A$1:$BT$1,0),0)</f>
        <v>5333</v>
      </c>
      <c r="CO22" s="223">
        <f t="shared" si="15"/>
        <v>4.3690230639414962E-2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27381</v>
      </c>
      <c r="AY23" s="18" t="str">
        <f>IF(IFERROR(比較地域マスタ!$Z16,"")=0,"",IFERROR(比較地域マスタ!$Z16,""))</f>
        <v>太子町</v>
      </c>
      <c r="BC23" s="844" t="str">
        <f t="shared" si="0"/>
        <v>27381</v>
      </c>
      <c r="BD23" s="1031" t="str">
        <f t="shared" si="2"/>
        <v>太子町</v>
      </c>
      <c r="BE23" s="34">
        <f>VLOOKUP($BC23&amp;"_"&amp;$AZ$7,データシート1!$A:$BT,MATCH("cb_"&amp;BE$12,データシート1!$A$1:$BT$1,0),0)</f>
        <v>2117.8000000000011</v>
      </c>
      <c r="BF23" s="34">
        <f>VLOOKUP($BC23&amp;"_"&amp;$AZ$7,データシート1!$A:$BT,MATCH("cb_"&amp;BF$12,データシート1!$A$1:$BT$1,0),0)</f>
        <v>2206.2000000000003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4324.0000000000018</v>
      </c>
      <c r="BL23" s="36"/>
      <c r="BM23" s="844" t="str">
        <f t="shared" si="4"/>
        <v>27381</v>
      </c>
      <c r="BN23" s="1031" t="str">
        <f t="shared" si="5"/>
        <v>太子町</v>
      </c>
      <c r="BO23" s="34">
        <f>BE23*VLOOKUP(BO$12,別紙!$B$4:$E$10,MATCH("設備利用率",別紙!$B$4:$E$4,0),0)/100*8760/10^3</f>
        <v>2541.6141360000015</v>
      </c>
      <c r="BP23" s="34">
        <f>BF23*VLOOKUP(BP$12,別紙!$B$4:$E$10,MATCH("設備利用率",別紙!$B$4:$E$4,0),0)/100*8760/10^3</f>
        <v>2918.2731120000003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5459.8872480000018</v>
      </c>
      <c r="BV23" s="36"/>
      <c r="BW23" s="33" t="str">
        <f t="shared" si="7"/>
        <v>27381</v>
      </c>
      <c r="BX23" s="33" t="str">
        <f t="shared" si="8"/>
        <v>太子町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51083.223045937724</v>
      </c>
      <c r="BZ23" s="36"/>
      <c r="CA23" s="33" t="str">
        <f t="shared" si="9"/>
        <v>27381</v>
      </c>
      <c r="CB23" s="33" t="str">
        <f t="shared" si="10"/>
        <v>太子町</v>
      </c>
      <c r="CC23" s="223">
        <f t="shared" si="11"/>
        <v>4.9754380879890807E-2</v>
      </c>
      <c r="CD23" s="223">
        <f t="shared" si="1"/>
        <v>5.7127818841338149E-2</v>
      </c>
      <c r="CE23" s="223">
        <f t="shared" si="1"/>
        <v>0</v>
      </c>
      <c r="CF23" s="223">
        <f t="shared" si="1"/>
        <v>0</v>
      </c>
      <c r="CG23" s="223">
        <f t="shared" si="1"/>
        <v>0</v>
      </c>
      <c r="CH23" s="223">
        <f t="shared" si="1"/>
        <v>0</v>
      </c>
      <c r="CI23" s="223">
        <f t="shared" si="12"/>
        <v>0.10688219972122896</v>
      </c>
      <c r="CK23" s="18" t="str">
        <f t="shared" si="13"/>
        <v>27381</v>
      </c>
      <c r="CL23" s="18" t="str">
        <f t="shared" si="14"/>
        <v>太子町</v>
      </c>
      <c r="CM23" s="18">
        <f>VLOOKUP($CK23&amp;"_"&amp;$AZ$7,データシート1!$A:$BT,MATCH("ca_太陽光発電（10kW未満）",データシート1!$A$1:$BT$1,0),0)</f>
        <v>498</v>
      </c>
      <c r="CN23" s="18">
        <f>VLOOKUP($CK23&amp;"_"&amp;$AZ$5,データシート1!$A:$BT,MATCH("ab_家庭",データシート1!$A$1:$BT$1,0),0)</f>
        <v>5612</v>
      </c>
      <c r="CO23" s="223">
        <f t="shared" si="15"/>
        <v>8.8738417676407694E-2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20403</v>
      </c>
      <c r="AY24" s="18" t="str">
        <f>IF(IFERROR(比較地域マスタ!$Z17,"")=0,"",IFERROR(比較地域マスタ!$Z17,""))</f>
        <v>高森町</v>
      </c>
      <c r="BC24" s="844" t="str">
        <f t="shared" si="0"/>
        <v>20403</v>
      </c>
      <c r="BD24" s="1031" t="str">
        <f t="shared" si="2"/>
        <v>高森町</v>
      </c>
      <c r="BE24" s="34">
        <f>VLOOKUP($BC24&amp;"_"&amp;$AZ$7,データシート1!$A:$BT,MATCH("cb_"&amp;BE$12,データシート1!$A$1:$BT$1,0),0)</f>
        <v>4627.300000000002</v>
      </c>
      <c r="BF24" s="34">
        <f>VLOOKUP($BC24&amp;"_"&amp;$AZ$7,データシート1!$A:$BT,MATCH("cb_"&amp;BF$12,データシート1!$A$1:$BT$1,0),0)</f>
        <v>9861.2999999999956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14488.599999999999</v>
      </c>
      <c r="BL24" s="36"/>
      <c r="BM24" s="844" t="str">
        <f t="shared" si="4"/>
        <v>20403</v>
      </c>
      <c r="BN24" s="1031" t="str">
        <f t="shared" si="5"/>
        <v>高森町</v>
      </c>
      <c r="BO24" s="34">
        <f>BE24*VLOOKUP(BO$12,別紙!$B$4:$E$10,MATCH("設備利用率",別紙!$B$4:$E$4,0),0)/100*8760/10^3</f>
        <v>5553.3152760000021</v>
      </c>
      <c r="BP24" s="34">
        <f>BF24*VLOOKUP(BP$12,別紙!$B$4:$E$10,MATCH("設備利用率",別紙!$B$4:$E$4,0),0)/100*8760/10^3</f>
        <v>13044.133187999994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18597.448463999997</v>
      </c>
      <c r="BV24" s="36"/>
      <c r="BW24" s="33" t="str">
        <f t="shared" si="7"/>
        <v>20403</v>
      </c>
      <c r="BX24" s="33" t="str">
        <f t="shared" si="8"/>
        <v>高森町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59777.318173974651</v>
      </c>
      <c r="BZ24" s="36"/>
      <c r="CA24" s="33" t="str">
        <f t="shared" si="9"/>
        <v>20403</v>
      </c>
      <c r="CB24" s="33" t="str">
        <f t="shared" si="10"/>
        <v>高森町</v>
      </c>
      <c r="CC24" s="223">
        <f t="shared" si="11"/>
        <v>9.290004044406526E-2</v>
      </c>
      <c r="CD24" s="223">
        <f t="shared" si="1"/>
        <v>0.21821208422292587</v>
      </c>
      <c r="CE24" s="223">
        <f t="shared" si="1"/>
        <v>0</v>
      </c>
      <c r="CF24" s="223">
        <f t="shared" si="1"/>
        <v>0</v>
      </c>
      <c r="CG24" s="223">
        <f t="shared" si="1"/>
        <v>0</v>
      </c>
      <c r="CH24" s="223">
        <f t="shared" si="1"/>
        <v>0</v>
      </c>
      <c r="CI24" s="223">
        <f t="shared" si="12"/>
        <v>0.31111212466699117</v>
      </c>
      <c r="CK24" s="18" t="str">
        <f t="shared" si="13"/>
        <v>20403</v>
      </c>
      <c r="CL24" s="18" t="str">
        <f t="shared" si="14"/>
        <v>高森町</v>
      </c>
      <c r="CM24" s="18">
        <f>VLOOKUP($CK24&amp;"_"&amp;$AZ$7,データシート1!$A:$BT,MATCH("ca_太陽光発電（10kW未満）",データシート1!$A$1:$BT$1,0),0)</f>
        <v>936</v>
      </c>
      <c r="CN24" s="18">
        <f>VLOOKUP($CK24&amp;"_"&amp;$AZ$5,データシート1!$A:$BT,MATCH("ab_家庭",データシート1!$A$1:$BT$1,0),0)</f>
        <v>4618</v>
      </c>
      <c r="CO24" s="223">
        <f t="shared" si="15"/>
        <v>0.20268514508445215</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33423</v>
      </c>
      <c r="AY25" s="18" t="str">
        <f>IF(IFERROR(比較地域マスタ!$Z18,"")=0,"",IFERROR(比較地域マスタ!$Z18,""))</f>
        <v>早島町</v>
      </c>
      <c r="BC25" s="844" t="str">
        <f t="shared" si="0"/>
        <v>33423</v>
      </c>
      <c r="BD25" s="1031" t="str">
        <f t="shared" si="2"/>
        <v>早島町</v>
      </c>
      <c r="BE25" s="34">
        <f>VLOOKUP($BC25&amp;"_"&amp;$AZ$7,データシート1!$A:$BT,MATCH("cb_"&amp;BE$12,データシート1!$A$1:$BT$1,0),0)</f>
        <v>2491.4000000000028</v>
      </c>
      <c r="BF25" s="34">
        <f>VLOOKUP($BC25&amp;"_"&amp;$AZ$7,データシート1!$A:$BT,MATCH("cb_"&amp;BF$12,データシート1!$A$1:$BT$1,0),0)</f>
        <v>9646.8749999999982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12138.275000000001</v>
      </c>
      <c r="BL25" s="36"/>
      <c r="BM25" s="844" t="str">
        <f t="shared" si="4"/>
        <v>33423</v>
      </c>
      <c r="BN25" s="1031" t="str">
        <f t="shared" si="5"/>
        <v>早島町</v>
      </c>
      <c r="BO25" s="34">
        <f>BE25*VLOOKUP(BO$12,別紙!$B$4:$E$10,MATCH("設備利用率",別紙!$B$4:$E$4,0),0)/100*8760/10^3</f>
        <v>2989.9789680000035</v>
      </c>
      <c r="BP25" s="34">
        <f>BF25*VLOOKUP(BP$12,別紙!$B$4:$E$10,MATCH("設備利用率",別紙!$B$4:$E$4,0),0)/100*8760/10^3</f>
        <v>12760.500374999998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15750.479343000001</v>
      </c>
      <c r="BV25" s="36"/>
      <c r="BW25" s="33" t="str">
        <f t="shared" si="7"/>
        <v>33423</v>
      </c>
      <c r="BX25" s="33" t="str">
        <f t="shared" si="8"/>
        <v>早島町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84931.706328788932</v>
      </c>
      <c r="BZ25" s="36"/>
      <c r="CA25" s="33" t="str">
        <f t="shared" si="9"/>
        <v>33423</v>
      </c>
      <c r="CB25" s="33" t="str">
        <f t="shared" si="10"/>
        <v>早島町</v>
      </c>
      <c r="CC25" s="223">
        <f t="shared" si="11"/>
        <v>3.5204508389660168E-2</v>
      </c>
      <c r="CD25" s="223">
        <f t="shared" si="1"/>
        <v>0.15024424830935754</v>
      </c>
      <c r="CE25" s="223">
        <f t="shared" si="1"/>
        <v>0</v>
      </c>
      <c r="CF25" s="223">
        <f t="shared" si="1"/>
        <v>0</v>
      </c>
      <c r="CG25" s="223">
        <f t="shared" si="1"/>
        <v>0</v>
      </c>
      <c r="CH25" s="223">
        <f t="shared" si="1"/>
        <v>0</v>
      </c>
      <c r="CI25" s="223">
        <f t="shared" si="12"/>
        <v>0.1854487566990177</v>
      </c>
      <c r="CK25" s="18" t="str">
        <f t="shared" si="13"/>
        <v>33423</v>
      </c>
      <c r="CL25" s="18" t="str">
        <f t="shared" si="14"/>
        <v>早島町</v>
      </c>
      <c r="CM25" s="18">
        <f>VLOOKUP($CK25&amp;"_"&amp;$AZ$7,データシート1!$A:$BT,MATCH("ca_太陽光発電（10kW未満）",データシート1!$A$1:$BT$1,0),0)</f>
        <v>492</v>
      </c>
      <c r="CN25" s="18">
        <f>VLOOKUP($CK25&amp;"_"&amp;$AZ$5,データシート1!$A:$BT,MATCH("ab_家庭",データシート1!$A$1:$BT$1,0),0)</f>
        <v>5155</v>
      </c>
      <c r="CO25" s="223">
        <f t="shared" si="15"/>
        <v>9.5441319107662459E-2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26407</v>
      </c>
      <c r="AY26" s="18" t="str">
        <f>IF(IFERROR(比較地域マスタ!$Z19,"")=0,"",IFERROR(比較地域マスタ!$Z19,""))</f>
        <v>京丹波町</v>
      </c>
      <c r="BC26" s="844" t="str">
        <f t="shared" si="0"/>
        <v>26407</v>
      </c>
      <c r="BD26" s="1031" t="str">
        <f t="shared" si="2"/>
        <v>京丹波町</v>
      </c>
      <c r="BE26" s="34">
        <f>VLOOKUP($BC26&amp;"_"&amp;$AZ$7,データシート1!$A:$BT,MATCH("cb_"&amp;BE$12,データシート1!$A$1:$BT$1,0),0)</f>
        <v>2392.4000000000005</v>
      </c>
      <c r="BF26" s="34">
        <f>VLOOKUP($BC26&amp;"_"&amp;$AZ$7,データシート1!$A:$BT,MATCH("cb_"&amp;BF$12,データシート1!$A$1:$BT$1,0),0)</f>
        <v>58566.699999999852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60959.099999999853</v>
      </c>
      <c r="BL26" s="36"/>
      <c r="BM26" s="844" t="str">
        <f t="shared" si="4"/>
        <v>26407</v>
      </c>
      <c r="BN26" s="1031" t="str">
        <f t="shared" si="5"/>
        <v>京丹波町</v>
      </c>
      <c r="BO26" s="34">
        <f>BE26*VLOOKUP(BO$12,別紙!$B$4:$E$10,MATCH("設備利用率",別紙!$B$4:$E$4,0),0)/100*8760/10^3</f>
        <v>2871.1670880000006</v>
      </c>
      <c r="BP26" s="34">
        <f>BF26*VLOOKUP(BP$12,別紙!$B$4:$E$10,MATCH("設備利用率",別紙!$B$4:$E$4,0),0)/100*8760/10^3</f>
        <v>77469.688091999793</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80340.855179999795</v>
      </c>
      <c r="BV26" s="36"/>
      <c r="BW26" s="33" t="str">
        <f t="shared" si="7"/>
        <v>26407</v>
      </c>
      <c r="BX26" s="33" t="str">
        <f t="shared" si="8"/>
        <v>京丹波町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82744.312111790554</v>
      </c>
      <c r="BZ26" s="36"/>
      <c r="CA26" s="33" t="str">
        <f t="shared" si="9"/>
        <v>26407</v>
      </c>
      <c r="CB26" s="33" t="str">
        <f t="shared" si="10"/>
        <v>京丹波町</v>
      </c>
      <c r="CC26" s="223">
        <f t="shared" si="11"/>
        <v>3.4699268320956614E-2</v>
      </c>
      <c r="CD26" s="223">
        <f t="shared" si="1"/>
        <v>0.93625393836540027</v>
      </c>
      <c r="CE26" s="223">
        <f t="shared" si="1"/>
        <v>0</v>
      </c>
      <c r="CF26" s="223">
        <f t="shared" si="1"/>
        <v>0</v>
      </c>
      <c r="CG26" s="223">
        <f t="shared" si="1"/>
        <v>0</v>
      </c>
      <c r="CH26" s="223">
        <f t="shared" si="1"/>
        <v>0</v>
      </c>
      <c r="CI26" s="223">
        <f t="shared" si="12"/>
        <v>0.97095320668635687</v>
      </c>
      <c r="CK26" s="18" t="str">
        <f t="shared" si="13"/>
        <v>26407</v>
      </c>
      <c r="CL26" s="18" t="str">
        <f t="shared" si="14"/>
        <v>京丹波町</v>
      </c>
      <c r="CM26" s="18">
        <f>VLOOKUP($CK26&amp;"_"&amp;$AZ$7,データシート1!$A:$BT,MATCH("ca_太陽光発電（10kW未満）",データシート1!$A$1:$BT$1,0),0)</f>
        <v>514</v>
      </c>
      <c r="CN26" s="18">
        <f>VLOOKUP($CK26&amp;"_"&amp;$AZ$5,データシート1!$A:$BT,MATCH("ab_家庭",データシート1!$A$1:$BT$1,0),0)</f>
        <v>6160</v>
      </c>
      <c r="CO26" s="223">
        <f t="shared" si="15"/>
        <v>8.3441558441558442E-2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37322</v>
      </c>
      <c r="AY27" s="18" t="str">
        <f>IF(IFERROR(比較地域マスタ!$Z20,"")=0,"",IFERROR(比較地域マスタ!$Z20,""))</f>
        <v>土庄町</v>
      </c>
      <c r="BC27" s="844" t="str">
        <f t="shared" si="0"/>
        <v>37322</v>
      </c>
      <c r="BD27" s="1031" t="str">
        <f t="shared" si="2"/>
        <v>土庄町</v>
      </c>
      <c r="BE27" s="34">
        <f>VLOOKUP($BC27&amp;"_"&amp;$AZ$7,データシート1!$A:$BT,MATCH("cb_"&amp;BE$12,データシート1!$A$1:$BT$1,0),0)</f>
        <v>894.09999999999991</v>
      </c>
      <c r="BF27" s="34">
        <f>VLOOKUP($BC27&amp;"_"&amp;$AZ$7,データシート1!$A:$BT,MATCH("cb_"&amp;BF$12,データシート1!$A$1:$BT$1,0),0)</f>
        <v>7647.9999999999982</v>
      </c>
      <c r="BG27" s="34">
        <f>VLOOKUP($BC27&amp;"_"&amp;$AZ$7,データシート1!$A:$BT,MATCH("cb_"&amp;BG$12,データシート1!$A$1:$BT$1,0),0)</f>
        <v>19.8</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8561.8999999999978</v>
      </c>
      <c r="BL27" s="36"/>
      <c r="BM27" s="844" t="str">
        <f t="shared" si="4"/>
        <v>37322</v>
      </c>
      <c r="BN27" s="1031" t="str">
        <f t="shared" si="5"/>
        <v>土庄町</v>
      </c>
      <c r="BO27" s="34">
        <f>BE27*VLOOKUP(BO$12,別紙!$B$4:$E$10,MATCH("設備利用率",別紙!$B$4:$E$4,0),0)/100*8760/10^3</f>
        <v>1073.027292</v>
      </c>
      <c r="BP27" s="34">
        <f>BF27*VLOOKUP(BP$12,別紙!$B$4:$E$10,MATCH("設備利用率",別紙!$B$4:$E$4,0),0)/100*8760/10^3</f>
        <v>10116.468479999996</v>
      </c>
      <c r="BQ27" s="34">
        <f>BG27*VLOOKUP(BQ$12,別紙!$B$4:$E$10,MATCH("設備利用率",別紙!$B$4:$E$4,0),0)/100*8760/10^3</f>
        <v>43.015104000000001</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11232.510875999997</v>
      </c>
      <c r="BV27" s="36"/>
      <c r="BW27" s="33" t="str">
        <f t="shared" si="7"/>
        <v>37322</v>
      </c>
      <c r="BX27" s="33" t="str">
        <f t="shared" si="8"/>
        <v>土庄町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86987.562617052055</v>
      </c>
      <c r="BZ27" s="36"/>
      <c r="CA27" s="33" t="str">
        <f t="shared" si="9"/>
        <v>37322</v>
      </c>
      <c r="CB27" s="33" t="str">
        <f t="shared" si="10"/>
        <v>土庄町</v>
      </c>
      <c r="CC27" s="223">
        <f t="shared" si="11"/>
        <v>1.2335410485333634E-2</v>
      </c>
      <c r="CD27" s="223">
        <f t="shared" si="1"/>
        <v>0.11629787265722144</v>
      </c>
      <c r="CE27" s="223">
        <f t="shared" si="1"/>
        <v>4.9449717529581421E-4</v>
      </c>
      <c r="CF27" s="223">
        <f t="shared" si="1"/>
        <v>0</v>
      </c>
      <c r="CG27" s="223">
        <f t="shared" si="1"/>
        <v>0</v>
      </c>
      <c r="CH27" s="223">
        <f t="shared" si="1"/>
        <v>0</v>
      </c>
      <c r="CI27" s="223">
        <f t="shared" si="12"/>
        <v>0.12912778031785088</v>
      </c>
      <c r="CK27" s="18" t="str">
        <f t="shared" si="13"/>
        <v>37322</v>
      </c>
      <c r="CL27" s="18" t="str">
        <f t="shared" si="14"/>
        <v>土庄町</v>
      </c>
      <c r="CM27" s="18">
        <f>VLOOKUP($CK27&amp;"_"&amp;$AZ$7,データシート1!$A:$BT,MATCH("ca_太陽光発電（10kW未満）",データシート1!$A$1:$BT$1,0),0)</f>
        <v>177</v>
      </c>
      <c r="CN27" s="18">
        <f>VLOOKUP($CK27&amp;"_"&amp;$AZ$5,データシート1!$A:$BT,MATCH("ab_家庭",データシート1!$A$1:$BT$1,0),0)</f>
        <v>6548</v>
      </c>
      <c r="CO27" s="223">
        <f t="shared" si="15"/>
        <v>2.7031154551007942E-2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02446</v>
      </c>
      <c r="AY28" s="18" t="str">
        <f>IF(IFERROR(比較地域マスタ!$Z21,"")=0,"",IFERROR(比較地域マスタ!$Z21,""))</f>
        <v>階上町</v>
      </c>
      <c r="BC28" s="844" t="str">
        <f t="shared" si="0"/>
        <v>02446</v>
      </c>
      <c r="BD28" s="1031" t="str">
        <f t="shared" si="2"/>
        <v>階上町</v>
      </c>
      <c r="BE28" s="34">
        <f>VLOOKUP($BC28&amp;"_"&amp;$AZ$7,データシート1!$A:$BT,MATCH("cb_"&amp;BE$12,データシート1!$A$1:$BT$1,0),0)</f>
        <v>1615.9000000000003</v>
      </c>
      <c r="BF28" s="34">
        <f>VLOOKUP($BC28&amp;"_"&amp;$AZ$7,データシート1!$A:$BT,MATCH("cb_"&amp;BF$12,データシート1!$A$1:$BT$1,0),0)</f>
        <v>21541.8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23157.7</v>
      </c>
      <c r="BL28" s="36"/>
      <c r="BM28" s="844" t="str">
        <f t="shared" si="4"/>
        <v>02446</v>
      </c>
      <c r="BN28" s="1031" t="str">
        <f t="shared" si="5"/>
        <v>階上町</v>
      </c>
      <c r="BO28" s="34">
        <f>BE28*VLOOKUP(BO$12,別紙!$B$4:$E$10,MATCH("設備利用率",別紙!$B$4:$E$4,0),0)/100*8760/10^3</f>
        <v>1939.2739080000003</v>
      </c>
      <c r="BP28" s="34">
        <f>BF28*VLOOKUP(BP$12,別紙!$B$4:$E$10,MATCH("設備利用率",別紙!$B$4:$E$4,0),0)/100*8760/10^3</f>
        <v>28494.631368000002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30433.905276000001</v>
      </c>
      <c r="BV28" s="36"/>
      <c r="BW28" s="33" t="str">
        <f t="shared" si="7"/>
        <v>02446</v>
      </c>
      <c r="BX28" s="33" t="str">
        <f t="shared" si="8"/>
        <v>階上町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67336.046325321251</v>
      </c>
      <c r="BZ28" s="36"/>
      <c r="CA28" s="33" t="str">
        <f t="shared" si="9"/>
        <v>02446</v>
      </c>
      <c r="CB28" s="33" t="str">
        <f t="shared" si="10"/>
        <v>階上町</v>
      </c>
      <c r="CC28" s="223">
        <f t="shared" si="11"/>
        <v>2.8799937237638941E-2</v>
      </c>
      <c r="CD28" s="223">
        <f t="shared" si="1"/>
        <v>0.42317054420352557</v>
      </c>
      <c r="CE28" s="223">
        <f t="shared" si="1"/>
        <v>0</v>
      </c>
      <c r="CF28" s="223">
        <f t="shared" si="1"/>
        <v>0</v>
      </c>
      <c r="CG28" s="223">
        <f t="shared" si="1"/>
        <v>0</v>
      </c>
      <c r="CH28" s="223">
        <f t="shared" si="1"/>
        <v>0</v>
      </c>
      <c r="CI28" s="223">
        <f t="shared" si="12"/>
        <v>0.45197048144116447</v>
      </c>
      <c r="CK28" s="18" t="str">
        <f t="shared" si="13"/>
        <v>02446</v>
      </c>
      <c r="CL28" s="18" t="str">
        <f t="shared" si="14"/>
        <v>階上町</v>
      </c>
      <c r="CM28" s="18">
        <f>VLOOKUP($CK28&amp;"_"&amp;$AZ$7,データシート1!$A:$BT,MATCH("ca_太陽光発電（10kW未満）",データシート1!$A$1:$BT$1,0),0)</f>
        <v>333</v>
      </c>
      <c r="CN28" s="18">
        <f>VLOOKUP($CK28&amp;"_"&amp;$AZ$5,データシート1!$A:$BT,MATCH("ab_家庭",データシート1!$A$1:$BT$1,0),0)</f>
        <v>6022</v>
      </c>
      <c r="CO28" s="223">
        <f t="shared" si="15"/>
        <v>5.5297243440717368E-2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34309</v>
      </c>
      <c r="AY29" s="18" t="str">
        <f>IF(IFERROR(比較地域マスタ!$Z22,"")=0,"",IFERROR(比較地域マスタ!$Z22,""))</f>
        <v>坂町</v>
      </c>
      <c r="BC29" s="844" t="str">
        <f t="shared" si="0"/>
        <v>34309</v>
      </c>
      <c r="BD29" s="1031" t="str">
        <f t="shared" si="2"/>
        <v>坂町</v>
      </c>
      <c r="BE29" s="34">
        <f>VLOOKUP($BC29&amp;"_"&amp;$AZ$7,データシート1!$A:$BT,MATCH("cb_"&amp;BE$12,データシート1!$A$1:$BT$1,0),0)</f>
        <v>1029.3699999999992</v>
      </c>
      <c r="BF29" s="34">
        <f>VLOOKUP($BC29&amp;"_"&amp;$AZ$7,データシート1!$A:$BT,MATCH("cb_"&amp;BF$12,データシート1!$A$1:$BT$1,0),0)</f>
        <v>1298.1999999999996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816</v>
      </c>
      <c r="BK29" s="34">
        <f t="shared" si="3"/>
        <v>3143.5699999999988</v>
      </c>
      <c r="BL29" s="36"/>
      <c r="BM29" s="844" t="str">
        <f t="shared" si="4"/>
        <v>34309</v>
      </c>
      <c r="BN29" s="1031" t="str">
        <f t="shared" si="5"/>
        <v>坂町</v>
      </c>
      <c r="BO29" s="34">
        <f>BE29*VLOOKUP(BO$12,別紙!$B$4:$E$10,MATCH("設備利用率",別紙!$B$4:$E$4,0),0)/100*8760/10^3</f>
        <v>1235.3675243999987</v>
      </c>
      <c r="BP29" s="34">
        <f>BF29*VLOOKUP(BP$12,別紙!$B$4:$E$10,MATCH("設備利用率",別紙!$B$4:$E$4,0),0)/100*8760/10^3</f>
        <v>1717.2070319999991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5718.5280000000002</v>
      </c>
      <c r="BU29" s="34">
        <f t="shared" si="6"/>
        <v>8671.1025563999974</v>
      </c>
      <c r="BV29" s="36"/>
      <c r="BW29" s="33" t="str">
        <f t="shared" si="7"/>
        <v>34309</v>
      </c>
      <c r="BX29" s="33" t="str">
        <f t="shared" si="8"/>
        <v>坂町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170097.28518509996</v>
      </c>
      <c r="BZ29" s="36"/>
      <c r="CA29" s="33" t="str">
        <f t="shared" si="9"/>
        <v>34309</v>
      </c>
      <c r="CB29" s="33" t="str">
        <f t="shared" si="10"/>
        <v>坂町</v>
      </c>
      <c r="CC29" s="223">
        <f t="shared" si="11"/>
        <v>7.2627115891689339E-3</v>
      </c>
      <c r="CD29" s="223">
        <f t="shared" ref="CD29:CD60" si="16">BP29/$BY29</f>
        <v>1.0095440559979152E-2</v>
      </c>
      <c r="CE29" s="223">
        <f t="shared" ref="CE29:CE60" si="17">BQ29/$BY29</f>
        <v>0</v>
      </c>
      <c r="CF29" s="223">
        <f t="shared" ref="CF29:CF60" si="18">BR29/$BY29</f>
        <v>0</v>
      </c>
      <c r="CG29" s="223">
        <f t="shared" ref="CG29:CG60" si="19">BS29/$BY29</f>
        <v>0</v>
      </c>
      <c r="CH29" s="223">
        <f t="shared" ref="CH29:CH60" si="20">BT29/$BY29</f>
        <v>3.361916090416784E-2</v>
      </c>
      <c r="CI29" s="223">
        <f t="shared" si="12"/>
        <v>5.0977313053315924E-2</v>
      </c>
      <c r="CK29" s="18" t="str">
        <f t="shared" si="13"/>
        <v>34309</v>
      </c>
      <c r="CL29" s="18" t="str">
        <f t="shared" si="14"/>
        <v>坂町</v>
      </c>
      <c r="CM29" s="18">
        <f>VLOOKUP($CK29&amp;"_"&amp;$AZ$7,データシート1!$A:$BT,MATCH("ca_太陽光発電（10kW未満）",データシート1!$A$1:$BT$1,0),0)</f>
        <v>220</v>
      </c>
      <c r="CN29" s="18">
        <f>VLOOKUP($CK29&amp;"_"&amp;$AZ$5,データシート1!$A:$BT,MATCH("ab_家庭",データシート1!$A$1:$BT$1,0),0)</f>
        <v>5797</v>
      </c>
      <c r="CO29" s="223">
        <f t="shared" si="15"/>
        <v>3.7950664136622389E-2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20402</v>
      </c>
      <c r="AY30" s="18" t="str">
        <f>IF(IFERROR(比較地域マスタ!$Z23,"")=0,"",IFERROR(比較地域マスタ!$Z23,""))</f>
        <v>松川町</v>
      </c>
      <c r="BC30" s="844" t="str">
        <f t="shared" si="0"/>
        <v>20402</v>
      </c>
      <c r="BD30" s="1031" t="str">
        <f t="shared" si="2"/>
        <v>松川町</v>
      </c>
      <c r="BE30" s="34">
        <f>VLOOKUP($BC30&amp;"_"&amp;$AZ$7,データシート1!$A:$BT,MATCH("cb_"&amp;BE$12,データシート1!$A$1:$BT$1,0),0)</f>
        <v>4337.2000000000035</v>
      </c>
      <c r="BF30" s="34">
        <f>VLOOKUP($BC30&amp;"_"&amp;$AZ$7,データシート1!$A:$BT,MATCH("cb_"&amp;BF$12,データシート1!$A$1:$BT$1,0),0)</f>
        <v>19915.500000000018</v>
      </c>
      <c r="BG30" s="34">
        <f>VLOOKUP($BC30&amp;"_"&amp;$AZ$7,データシート1!$A:$BT,MATCH("cb_"&amp;BG$12,データシート1!$A$1:$BT$1,0),0)</f>
        <v>0</v>
      </c>
      <c r="BH30" s="34">
        <f>VLOOKUP($BC30&amp;"_"&amp;$AZ$7,データシート1!$A:$BT,MATCH("cb_"&amp;BH$12,データシート1!$A$1:$BT$1,0),0)</f>
        <v>1129</v>
      </c>
      <c r="BI30" s="34">
        <f>VLOOKUP($BC30&amp;"_"&amp;$AZ$7,データシート1!$A:$BT,MATCH("cb_"&amp;BI$12,データシート1!$A$1:$BT$1,0),0)</f>
        <v>0</v>
      </c>
      <c r="BJ30" s="34">
        <f>VLOOKUP($BC30&amp;"_"&amp;$AZ$7,データシート1!$A:$BT,MATCH("cb_"&amp;BJ$12,データシート1!$A$1:$BT$1,0),0)</f>
        <v>0</v>
      </c>
      <c r="BK30" s="34">
        <f t="shared" si="3"/>
        <v>25381.700000000023</v>
      </c>
      <c r="BL30" s="36"/>
      <c r="BM30" s="844" t="str">
        <f t="shared" si="4"/>
        <v>20402</v>
      </c>
      <c r="BN30" s="1031" t="str">
        <f t="shared" si="5"/>
        <v>松川町</v>
      </c>
      <c r="BO30" s="34">
        <f>BE30*VLOOKUP(BO$12,別紙!$B$4:$E$10,MATCH("設備利用率",別紙!$B$4:$E$4,0),0)/100*8760/10^3</f>
        <v>5205.1604640000032</v>
      </c>
      <c r="BP30" s="34">
        <f>BF30*VLOOKUP(BP$12,別紙!$B$4:$E$10,MATCH("設備利用率",別紙!$B$4:$E$4,0),0)/100*8760/10^3</f>
        <v>26343.426780000023</v>
      </c>
      <c r="BQ30" s="34">
        <f>BG30*VLOOKUP(BQ$12,別紙!$B$4:$E$10,MATCH("設備利用率",別紙!$B$4:$E$4,0),0)/100*8760/10^3</f>
        <v>0</v>
      </c>
      <c r="BR30" s="34">
        <f>BH30*VLOOKUP(BR$12,別紙!$B$4:$E$10,MATCH("設備利用率",別紙!$B$4:$E$4,0),0)/100*8760/10^3</f>
        <v>5934.0240000000003</v>
      </c>
      <c r="BS30" s="34">
        <f>BI30*VLOOKUP(BS$12,別紙!$B$4:$E$10,MATCH("設備利用率",別紙!$B$4:$E$4,0),0)/100*8760/10^3</f>
        <v>0</v>
      </c>
      <c r="BT30" s="34">
        <f>BJ30*VLOOKUP(BT$12,別紙!$B$4:$E$10,MATCH("設備利用率",別紙!$B$4:$E$4,0),0)/100*8760/10^3</f>
        <v>0</v>
      </c>
      <c r="BU30" s="34">
        <f t="shared" si="6"/>
        <v>37482.611244000029</v>
      </c>
      <c r="BV30" s="36"/>
      <c r="BW30" s="33" t="str">
        <f t="shared" si="7"/>
        <v>20402</v>
      </c>
      <c r="BX30" s="33" t="str">
        <f t="shared" si="8"/>
        <v>松川町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70253.14786114161</v>
      </c>
      <c r="BZ30" s="36"/>
      <c r="CA30" s="33" t="str">
        <f t="shared" si="9"/>
        <v>20402</v>
      </c>
      <c r="CB30" s="33" t="str">
        <f t="shared" si="10"/>
        <v>松川町</v>
      </c>
      <c r="CC30" s="223">
        <f t="shared" si="11"/>
        <v>7.4091490879358582E-2</v>
      </c>
      <c r="CD30" s="223">
        <f t="shared" si="16"/>
        <v>0.37497859643341458</v>
      </c>
      <c r="CE30" s="223">
        <f t="shared" si="17"/>
        <v>0</v>
      </c>
      <c r="CF30" s="223">
        <f t="shared" si="18"/>
        <v>8.446630764117298E-2</v>
      </c>
      <c r="CG30" s="223">
        <f t="shared" si="19"/>
        <v>0</v>
      </c>
      <c r="CH30" s="223">
        <f t="shared" si="20"/>
        <v>0</v>
      </c>
      <c r="CI30" s="223">
        <f t="shared" si="12"/>
        <v>0.53353639495394622</v>
      </c>
      <c r="CK30" s="18" t="str">
        <f t="shared" si="13"/>
        <v>20402</v>
      </c>
      <c r="CL30" s="18" t="str">
        <f t="shared" si="14"/>
        <v>松川町</v>
      </c>
      <c r="CM30" s="18">
        <f>VLOOKUP($CK30&amp;"_"&amp;$AZ$7,データシート1!$A:$BT,MATCH("ca_太陽光発電（10kW未満）",データシート1!$A$1:$BT$1,0),0)</f>
        <v>865</v>
      </c>
      <c r="CN30" s="18">
        <f>VLOOKUP($CK30&amp;"_"&amp;$AZ$5,データシート1!$A:$BT,MATCH("ab_家庭",データシート1!$A$1:$BT$1,0),0)</f>
        <v>4769</v>
      </c>
      <c r="CO30" s="223">
        <f t="shared" si="15"/>
        <v>0.18137974418117006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17205</v>
      </c>
      <c r="AY31" s="18" t="str">
        <f>IF(IFERROR(比較地域マスタ!$Z24,"")=0,"",IFERROR(比較地域マスタ!$Z24,""))</f>
        <v>珠洲市</v>
      </c>
      <c r="BC31" s="844" t="str">
        <f t="shared" si="0"/>
        <v>17205</v>
      </c>
      <c r="BD31" s="1031" t="str">
        <f t="shared" si="2"/>
        <v>珠洲市</v>
      </c>
      <c r="BE31" s="34">
        <f>VLOOKUP($BC31&amp;"_"&amp;$AZ$7,データシート1!$A:$BT,MATCH("cb_"&amp;BE$12,データシート1!$A$1:$BT$1,0),0)</f>
        <v>554.16399999999999</v>
      </c>
      <c r="BF31" s="34">
        <f>VLOOKUP($BC31&amp;"_"&amp;$AZ$7,データシート1!$A:$BT,MATCH("cb_"&amp;BF$12,データシート1!$A$1:$BT$1,0),0)</f>
        <v>12967.099999999999</v>
      </c>
      <c r="BG31" s="34">
        <f>VLOOKUP($BC31&amp;"_"&amp;$AZ$7,データシート1!$A:$BT,MATCH("cb_"&amp;BG$12,データシート1!$A$1:$BT$1,0),0)</f>
        <v>45000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58521.263999999996</v>
      </c>
      <c r="BL31" s="36"/>
      <c r="BM31" s="844" t="str">
        <f t="shared" si="4"/>
        <v>17205</v>
      </c>
      <c r="BN31" s="1031" t="str">
        <f t="shared" si="5"/>
        <v>珠洲市</v>
      </c>
      <c r="BO31" s="34">
        <f>BE31*VLOOKUP(BO$12,別紙!$B$4:$E$10,MATCH("設備利用率",別紙!$B$4:$E$4,0),0)/100*8760/10^3</f>
        <v>665.06329967999977</v>
      </c>
      <c r="BP31" s="34">
        <f>BF31*VLOOKUP(BP$12,別紙!$B$4:$E$10,MATCH("設備利用率",別紙!$B$4:$E$4,0),0)/100*8760/10^3</f>
        <v>17152.361195999998</v>
      </c>
      <c r="BQ31" s="34">
        <f>BG31*VLOOKUP(BQ$12,別紙!$B$4:$E$10,MATCH("設備利用率",別紙!$B$4:$E$4,0),0)/100*8760/10^3</f>
        <v>97761.600000000006</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115579.02449568</v>
      </c>
      <c r="BV31" s="36"/>
      <c r="BW31" s="33" t="str">
        <f t="shared" si="7"/>
        <v>17205</v>
      </c>
      <c r="BX31" s="33" t="str">
        <f t="shared" si="8"/>
        <v>珠洲市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72462.315928448268</v>
      </c>
      <c r="BZ31" s="36"/>
      <c r="CA31" s="33" t="str">
        <f t="shared" si="9"/>
        <v>17205</v>
      </c>
      <c r="CB31" s="33" t="str">
        <f t="shared" si="10"/>
        <v>珠洲市</v>
      </c>
      <c r="CC31" s="223">
        <f t="shared" si="11"/>
        <v>9.1780574655757029E-3</v>
      </c>
      <c r="CD31" s="223">
        <f t="shared" si="16"/>
        <v>0.23670732816401863</v>
      </c>
      <c r="CE31" s="223">
        <f t="shared" si="17"/>
        <v>1.349137116960671</v>
      </c>
      <c r="CF31" s="223">
        <f t="shared" si="18"/>
        <v>0</v>
      </c>
      <c r="CG31" s="223">
        <f t="shared" si="19"/>
        <v>0</v>
      </c>
      <c r="CH31" s="223">
        <f t="shared" si="20"/>
        <v>0</v>
      </c>
      <c r="CI31" s="223">
        <f t="shared" si="12"/>
        <v>1.5950225025902653</v>
      </c>
      <c r="CK31" s="18" t="str">
        <f t="shared" si="13"/>
        <v>17205</v>
      </c>
      <c r="CL31" s="18" t="str">
        <f t="shared" si="14"/>
        <v>珠洲市</v>
      </c>
      <c r="CM31" s="18">
        <f>VLOOKUP($CK31&amp;"_"&amp;$AZ$7,データシート1!$A:$BT,MATCH("ca_太陽光発電（10kW未満）",データシート1!$A$1:$BT$1,0),0)</f>
        <v>111</v>
      </c>
      <c r="CN31" s="18">
        <f>VLOOKUP($CK31&amp;"_"&amp;$AZ$5,データシート1!$A:$BT,MATCH("ab_家庭",データシート1!$A$1:$BT$1,0),0)</f>
        <v>5902</v>
      </c>
      <c r="CO31" s="223">
        <f t="shared" si="15"/>
        <v>1.880718400542189E-2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06402</v>
      </c>
      <c r="AY32" s="18" t="str">
        <f>IF(IFERROR(比較地域マスタ!$Z25,"")=0,"",IFERROR(比較地域マスタ!$Z25,""))</f>
        <v>白鷹町</v>
      </c>
      <c r="AZ32" s="22"/>
      <c r="BA32" s="22"/>
      <c r="BB32" s="22"/>
      <c r="BC32" s="844" t="str">
        <f t="shared" si="0"/>
        <v>06402</v>
      </c>
      <c r="BD32" s="1031" t="str">
        <f t="shared" si="2"/>
        <v>白鷹町</v>
      </c>
      <c r="BE32" s="34">
        <f>VLOOKUP($BC32&amp;"_"&amp;$AZ$7,データシート1!$A:$BT,MATCH("cb_"&amp;BE$12,データシート1!$A$1:$BT$1,0),0)</f>
        <v>1218.1999999999998</v>
      </c>
      <c r="BF32" s="34">
        <f>VLOOKUP($BC32&amp;"_"&amp;$AZ$7,データシート1!$A:$BT,MATCH("cb_"&amp;BF$12,データシート1!$A$1:$BT$1,0),0)</f>
        <v>1142.4000000000001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2360.6</v>
      </c>
      <c r="BL32" s="36"/>
      <c r="BM32" s="844" t="str">
        <f t="shared" si="4"/>
        <v>06402</v>
      </c>
      <c r="BN32" s="1031" t="str">
        <f t="shared" si="5"/>
        <v>白鷹町</v>
      </c>
      <c r="BO32" s="34">
        <f>BE32*VLOOKUP(BO$12,別紙!$B$4:$E$10,MATCH("設備利用率",別紙!$B$4:$E$4,0),0)/100*8760/10^3</f>
        <v>1461.9861839999996</v>
      </c>
      <c r="BP32" s="34">
        <f>BF32*VLOOKUP(BP$12,別紙!$B$4:$E$10,MATCH("設備利用率",別紙!$B$4:$E$4,0),0)/100*8760/10^3</f>
        <v>1511.1210240000003</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2973.1072079999999</v>
      </c>
      <c r="BV32" s="36"/>
      <c r="BW32" s="33" t="str">
        <f t="shared" si="7"/>
        <v>06402</v>
      </c>
      <c r="BX32" s="33" t="str">
        <f t="shared" si="8"/>
        <v>白鷹町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70023.271914401543</v>
      </c>
      <c r="BZ32" s="36"/>
      <c r="CA32" s="33" t="str">
        <f t="shared" si="9"/>
        <v>06402</v>
      </c>
      <c r="CB32" s="33" t="str">
        <f t="shared" si="10"/>
        <v>白鷹町</v>
      </c>
      <c r="CC32" s="223">
        <f t="shared" si="11"/>
        <v>2.0878575708189892E-2</v>
      </c>
      <c r="CD32" s="223">
        <f t="shared" si="16"/>
        <v>2.1580268711911061E-2</v>
      </c>
      <c r="CE32" s="223">
        <f t="shared" si="17"/>
        <v>0</v>
      </c>
      <c r="CF32" s="223">
        <f t="shared" si="18"/>
        <v>0</v>
      </c>
      <c r="CG32" s="223">
        <f t="shared" si="19"/>
        <v>0</v>
      </c>
      <c r="CH32" s="223">
        <f t="shared" si="20"/>
        <v>0</v>
      </c>
      <c r="CI32" s="223">
        <f t="shared" si="12"/>
        <v>4.2458844420100957E-2</v>
      </c>
      <c r="CJ32" s="22"/>
      <c r="CK32" s="18" t="str">
        <f t="shared" si="13"/>
        <v>06402</v>
      </c>
      <c r="CL32" s="18" t="str">
        <f t="shared" si="14"/>
        <v>白鷹町</v>
      </c>
      <c r="CM32" s="18">
        <f>VLOOKUP($CK32&amp;"_"&amp;$AZ$7,データシート1!$A:$BT,MATCH("ca_太陽光発電（10kW未満）",データシート1!$A$1:$BT$1,0),0)</f>
        <v>253</v>
      </c>
      <c r="CN32" s="18">
        <f>VLOOKUP($CK32&amp;"_"&amp;$AZ$5,データシート1!$A:$BT,MATCH("ab_家庭",データシート1!$A$1:$BT$1,0),0)</f>
        <v>4706</v>
      </c>
      <c r="CO32" s="223">
        <f t="shared" si="15"/>
        <v>5.3761155971100726E-2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10384</v>
      </c>
      <c r="AY33" s="18" t="str">
        <f>IF(IFERROR(比較地域マスタ!$Z26,"")=0,"",IFERROR(比較地域マスタ!$Z26,""))</f>
        <v>甘楽町</v>
      </c>
      <c r="BC33" s="844" t="str">
        <f t="shared" si="0"/>
        <v>10384</v>
      </c>
      <c r="BD33" s="1031" t="str">
        <f t="shared" si="2"/>
        <v>甘楽町</v>
      </c>
      <c r="BE33" s="34">
        <f>VLOOKUP($BC33&amp;"_"&amp;$AZ$7,データシート1!$A:$BT,MATCH("cb_"&amp;BE$12,データシート1!$A$1:$BT$1,0),0)</f>
        <v>1897.800000000002</v>
      </c>
      <c r="BF33" s="34">
        <f>VLOOKUP($BC33&amp;"_"&amp;$AZ$7,データシート1!$A:$BT,MATCH("cb_"&amp;BF$12,データシート1!$A$1:$BT$1,0),0)</f>
        <v>13733.599999999995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15631.399999999998</v>
      </c>
      <c r="BL33" s="36"/>
      <c r="BM33" s="844" t="str">
        <f t="shared" si="4"/>
        <v>10384</v>
      </c>
      <c r="BN33" s="1031" t="str">
        <f t="shared" si="5"/>
        <v>甘楽町</v>
      </c>
      <c r="BO33" s="34">
        <f>BE33*VLOOKUP(BO$12,別紙!$B$4:$E$10,MATCH("設備利用率",別紙!$B$4:$E$4,0),0)/100*8760/10^3</f>
        <v>2277.5877360000018</v>
      </c>
      <c r="BP33" s="34">
        <f>BF33*VLOOKUP(BP$12,別紙!$B$4:$E$10,MATCH("設備利用率",別紙!$B$4:$E$4,0),0)/100*8760/10^3</f>
        <v>18166.256735999988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20443.84447199999</v>
      </c>
      <c r="BV33" s="36"/>
      <c r="BW33" s="33" t="str">
        <f t="shared" si="7"/>
        <v>10384</v>
      </c>
      <c r="BX33" s="33" t="str">
        <f t="shared" si="8"/>
        <v>甘楽町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70376.098984095835</v>
      </c>
      <c r="BZ33" s="36"/>
      <c r="CA33" s="33" t="str">
        <f t="shared" si="9"/>
        <v>10384</v>
      </c>
      <c r="CB33" s="33" t="str">
        <f t="shared" si="10"/>
        <v>甘楽町</v>
      </c>
      <c r="CC33" s="223">
        <f t="shared" si="11"/>
        <v>3.2363085889638606E-2</v>
      </c>
      <c r="CD33" s="223">
        <f t="shared" si="16"/>
        <v>0.25813105583055046</v>
      </c>
      <c r="CE33" s="223">
        <f t="shared" si="17"/>
        <v>0</v>
      </c>
      <c r="CF33" s="223">
        <f t="shared" si="18"/>
        <v>0</v>
      </c>
      <c r="CG33" s="223">
        <f t="shared" si="19"/>
        <v>0</v>
      </c>
      <c r="CH33" s="223">
        <f t="shared" si="20"/>
        <v>0</v>
      </c>
      <c r="CI33" s="223">
        <f t="shared" si="12"/>
        <v>0.29049414172018906</v>
      </c>
      <c r="CK33" s="18" t="str">
        <f t="shared" si="13"/>
        <v>10384</v>
      </c>
      <c r="CL33" s="18" t="str">
        <f t="shared" si="14"/>
        <v>甘楽町</v>
      </c>
      <c r="CM33" s="18">
        <f>VLOOKUP($CK33&amp;"_"&amp;$AZ$7,データシート1!$A:$BT,MATCH("ca_太陽光発電（10kW未満）",データシート1!$A$1:$BT$1,0),0)</f>
        <v>347</v>
      </c>
      <c r="CN33" s="18">
        <f>VLOOKUP($CK33&amp;"_"&amp;$AZ$5,データシート1!$A:$BT,MATCH("ab_家庭",データシート1!$A$1:$BT$1,0),0)</f>
        <v>5081</v>
      </c>
      <c r="CO33" s="223">
        <f t="shared" si="15"/>
        <v>6.8293642983664637E-2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06461</v>
      </c>
      <c r="AY34" s="18" t="str">
        <f>IF(IFERROR(比較地域マスタ!$Z27,"")=0,"",IFERROR(比較地域マスタ!$Z27,""))</f>
        <v>遊佐町</v>
      </c>
      <c r="BC34" s="844" t="str">
        <f t="shared" si="0"/>
        <v>06461</v>
      </c>
      <c r="BD34" s="1031" t="str">
        <f t="shared" si="2"/>
        <v>遊佐町</v>
      </c>
      <c r="BE34" s="34">
        <f>VLOOKUP($BC34&amp;"_"&amp;$AZ$7,データシート1!$A:$BT,MATCH("cb_"&amp;BE$12,データシート1!$A$1:$BT$1,0),0)</f>
        <v>971.7999999999995</v>
      </c>
      <c r="BF34" s="34">
        <f>VLOOKUP($BC34&amp;"_"&amp;$AZ$7,データシート1!$A:$BT,MATCH("cb_"&amp;BF$12,データシート1!$A$1:$BT$1,0),0)</f>
        <v>45103.3</v>
      </c>
      <c r="BG34" s="34">
        <f>VLOOKUP($BC34&amp;"_"&amp;$AZ$7,データシート1!$A:$BT,MATCH("cb_"&amp;BG$12,データシート1!$A$1:$BT$1,0),0)</f>
        <v>23549</v>
      </c>
      <c r="BH34" s="34">
        <f>VLOOKUP($BC34&amp;"_"&amp;$AZ$7,データシート1!$A:$BT,MATCH("cb_"&amp;BH$12,データシート1!$A$1:$BT$1,0),0)</f>
        <v>630.1</v>
      </c>
      <c r="BI34" s="34">
        <f>VLOOKUP($BC34&amp;"_"&amp;$AZ$7,データシート1!$A:$BT,MATCH("cb_"&amp;BI$12,データシート1!$A$1:$BT$1,0),0)</f>
        <v>0</v>
      </c>
      <c r="BJ34" s="34">
        <f>VLOOKUP($BC34&amp;"_"&amp;$AZ$7,データシート1!$A:$BT,MATCH("cb_"&amp;BJ$12,データシート1!$A$1:$BT$1,0),0)</f>
        <v>0</v>
      </c>
      <c r="BK34" s="34">
        <f t="shared" si="3"/>
        <v>70254.200000000012</v>
      </c>
      <c r="BL34" s="36"/>
      <c r="BM34" s="844" t="str">
        <f t="shared" si="4"/>
        <v>06461</v>
      </c>
      <c r="BN34" s="1031" t="str">
        <f t="shared" si="5"/>
        <v>遊佐町</v>
      </c>
      <c r="BO34" s="34">
        <f>BE34*VLOOKUP(BO$12,別紙!$B$4:$E$10,MATCH("設備利用率",別紙!$B$4:$E$4,0),0)/100*8760/10^3</f>
        <v>1166.2766159999994</v>
      </c>
      <c r="BP34" s="34">
        <f>BF34*VLOOKUP(BP$12,別紙!$B$4:$E$10,MATCH("設備利用率",別紙!$B$4:$E$4,0),0)/100*8760/10^3</f>
        <v>59660.841108000001</v>
      </c>
      <c r="BQ34" s="34">
        <f>BG34*VLOOKUP(BQ$12,別紙!$B$4:$E$10,MATCH("設備利用率",別紙!$B$4:$E$4,0),0)/100*8760/10^3</f>
        <v>51159.731520000008</v>
      </c>
      <c r="BR34" s="34">
        <f>BH34*VLOOKUP(BR$12,別紙!$B$4:$E$10,MATCH("設備利用率",別紙!$B$4:$E$4,0),0)/100*8760/10^3</f>
        <v>3311.8056000000001</v>
      </c>
      <c r="BS34" s="34">
        <f>BI34*VLOOKUP(BS$12,別紙!$B$4:$E$10,MATCH("設備利用率",別紙!$B$4:$E$4,0),0)/100*8760/10^3</f>
        <v>0</v>
      </c>
      <c r="BT34" s="34">
        <f>BJ34*VLOOKUP(BT$12,別紙!$B$4:$E$10,MATCH("設備利用率",別紙!$B$4:$E$4,0),0)/100*8760/10^3</f>
        <v>0</v>
      </c>
      <c r="BU34" s="34">
        <f t="shared" si="6"/>
        <v>115298.65484400002</v>
      </c>
      <c r="BV34" s="36"/>
      <c r="BW34" s="33" t="str">
        <f t="shared" si="7"/>
        <v>06461</v>
      </c>
      <c r="BX34" s="33" t="str">
        <f t="shared" si="8"/>
        <v>遊佐町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64015.080500234682</v>
      </c>
      <c r="BZ34" s="36"/>
      <c r="CA34" s="33" t="str">
        <f t="shared" si="9"/>
        <v>06461</v>
      </c>
      <c r="CB34" s="33" t="str">
        <f t="shared" si="10"/>
        <v>遊佐町</v>
      </c>
      <c r="CC34" s="223">
        <f t="shared" si="11"/>
        <v>1.8218779182754035E-2</v>
      </c>
      <c r="CD34" s="223">
        <f t="shared" si="16"/>
        <v>0.93198103699613843</v>
      </c>
      <c r="CE34" s="223">
        <f t="shared" si="17"/>
        <v>0.79918249137892527</v>
      </c>
      <c r="CF34" s="223">
        <f t="shared" si="18"/>
        <v>5.1734772089958692E-2</v>
      </c>
      <c r="CG34" s="223">
        <f t="shared" si="19"/>
        <v>0</v>
      </c>
      <c r="CH34" s="223">
        <f t="shared" si="20"/>
        <v>0</v>
      </c>
      <c r="CI34" s="223">
        <f t="shared" si="12"/>
        <v>1.8011170796477765</v>
      </c>
      <c r="CK34" s="18" t="str">
        <f t="shared" si="13"/>
        <v>06461</v>
      </c>
      <c r="CL34" s="18" t="str">
        <f t="shared" si="14"/>
        <v>遊佐町</v>
      </c>
      <c r="CM34" s="18">
        <f>VLOOKUP($CK34&amp;"_"&amp;$AZ$7,データシート1!$A:$BT,MATCH("ca_太陽光発電（10kW未満）",データシート1!$A$1:$BT$1,0),0)</f>
        <v>183</v>
      </c>
      <c r="CN34" s="18">
        <f>VLOOKUP($CK34&amp;"_"&amp;$AZ$5,データシート1!$A:$BT,MATCH("ab_家庭",データシート1!$A$1:$BT$1,0),0)</f>
        <v>4934</v>
      </c>
      <c r="CO34" s="223">
        <f t="shared" si="15"/>
        <v>3.7089582488852857E-2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02381</v>
      </c>
      <c r="AY35" s="18" t="str">
        <f>IF(IFERROR(比較地域マスタ!$Z28,"")=0,"",IFERROR(比較地域マスタ!$Z28,""))</f>
        <v>板柳町</v>
      </c>
      <c r="BC35" s="844" t="str">
        <f t="shared" si="0"/>
        <v>02381</v>
      </c>
      <c r="BD35" s="1031" t="str">
        <f t="shared" si="2"/>
        <v>板柳町</v>
      </c>
      <c r="BE35" s="34">
        <f>VLOOKUP($BC35&amp;"_"&amp;$AZ$7,データシート1!$A:$BT,MATCH("cb_"&amp;BE$12,データシート1!$A$1:$BT$1,0),0)</f>
        <v>589.59999999999991</v>
      </c>
      <c r="BF35" s="34">
        <f>VLOOKUP($BC35&amp;"_"&amp;$AZ$7,データシート1!$A:$BT,MATCH("cb_"&amp;BF$12,データシート1!$A$1:$BT$1,0),0)</f>
        <v>717.4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1307</v>
      </c>
      <c r="BL35" s="36"/>
      <c r="BM35" s="844" t="str">
        <f t="shared" si="4"/>
        <v>02381</v>
      </c>
      <c r="BN35" s="1031" t="str">
        <f t="shared" si="5"/>
        <v>板柳町</v>
      </c>
      <c r="BO35" s="34">
        <f>BE35*VLOOKUP(BO$12,別紙!$B$4:$E$10,MATCH("設備利用率",別紙!$B$4:$E$4,0),0)/100*8760/10^3</f>
        <v>707.59075199999984</v>
      </c>
      <c r="BP35" s="34">
        <f>BF35*VLOOKUP(BP$12,別紙!$B$4:$E$10,MATCH("設備利用率",別紙!$B$4:$E$4,0),0)/100*8760/10^3</f>
        <v>948.94802400000003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1656.5387759999999</v>
      </c>
      <c r="BV35" s="36"/>
      <c r="BW35" s="33" t="str">
        <f t="shared" si="7"/>
        <v>02381</v>
      </c>
      <c r="BX35" s="33" t="str">
        <f t="shared" si="8"/>
        <v>板柳町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55417.775982178609</v>
      </c>
      <c r="BZ35" s="36"/>
      <c r="CA35" s="33" t="str">
        <f t="shared" si="9"/>
        <v>02381</v>
      </c>
      <c r="CB35" s="33" t="str">
        <f t="shared" si="10"/>
        <v>板柳町</v>
      </c>
      <c r="CC35" s="223">
        <f t="shared" si="11"/>
        <v>1.276829933102239E-2</v>
      </c>
      <c r="CD35" s="223">
        <f t="shared" si="16"/>
        <v>1.7123531343177054E-2</v>
      </c>
      <c r="CE35" s="223">
        <f t="shared" si="17"/>
        <v>0</v>
      </c>
      <c r="CF35" s="223">
        <f t="shared" si="18"/>
        <v>0</v>
      </c>
      <c r="CG35" s="223">
        <f t="shared" si="19"/>
        <v>0</v>
      </c>
      <c r="CH35" s="223">
        <f t="shared" si="20"/>
        <v>0</v>
      </c>
      <c r="CI35" s="223">
        <f t="shared" si="12"/>
        <v>2.9891830674199444E-2</v>
      </c>
      <c r="CK35" s="18" t="str">
        <f t="shared" si="13"/>
        <v>02381</v>
      </c>
      <c r="CL35" s="18" t="str">
        <f t="shared" si="14"/>
        <v>板柳町</v>
      </c>
      <c r="CM35" s="18">
        <f>VLOOKUP($CK35&amp;"_"&amp;$AZ$7,データシート1!$A:$BT,MATCH("ca_太陽光発電（10kW未満）",データシート1!$A$1:$BT$1,0),0)</f>
        <v>118</v>
      </c>
      <c r="CN35" s="18">
        <f>VLOOKUP($CK35&amp;"_"&amp;$AZ$5,データシート1!$A:$BT,MATCH("ab_家庭",データシート1!$A$1:$BT$1,0),0)</f>
        <v>5455</v>
      </c>
      <c r="CO35" s="223">
        <f t="shared" si="15"/>
        <v>2.1631530705774518E-2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07342</v>
      </c>
      <c r="AY36" s="18" t="str">
        <f>IF(IFERROR(比較地域マスタ!$Z29,"")=0,"",IFERROR(比較地域マスタ!$Z29,""))</f>
        <v>鏡石町</v>
      </c>
      <c r="BC36" s="844" t="str">
        <f t="shared" si="0"/>
        <v>07342</v>
      </c>
      <c r="BD36" s="1031" t="str">
        <f t="shared" si="2"/>
        <v>鏡石町</v>
      </c>
      <c r="BE36" s="34">
        <f>VLOOKUP($BC36&amp;"_"&amp;$AZ$7,データシート1!$A:$BT,MATCH("cb_"&amp;BE$12,データシート1!$A$1:$BT$1,0),0)</f>
        <v>2609.5000000000018</v>
      </c>
      <c r="BF36" s="34">
        <f>VLOOKUP($BC36&amp;"_"&amp;$AZ$7,データシート1!$A:$BT,MATCH("cb_"&amp;BF$12,データシート1!$A$1:$BT$1,0),0)</f>
        <v>22203.400000000012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24812.900000000016</v>
      </c>
      <c r="BL36" s="36"/>
      <c r="BM36" s="844" t="str">
        <f t="shared" si="4"/>
        <v>07342</v>
      </c>
      <c r="BN36" s="1031" t="str">
        <f t="shared" si="5"/>
        <v>鏡石町</v>
      </c>
      <c r="BO36" s="34">
        <f>BE36*VLOOKUP(BO$12,別紙!$B$4:$E$10,MATCH("設備利用率",別紙!$B$4:$E$4,0),0)/100*8760/10^3</f>
        <v>3131.7131400000021</v>
      </c>
      <c r="BP36" s="34">
        <f>BF36*VLOOKUP(BP$12,別紙!$B$4:$E$10,MATCH("設備利用率",別紙!$B$4:$E$4,0),0)/100*8760/10^3</f>
        <v>29369.769384000017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32501.482524000021</v>
      </c>
      <c r="BV36" s="36"/>
      <c r="BW36" s="33" t="str">
        <f t="shared" si="7"/>
        <v>07342</v>
      </c>
      <c r="BX36" s="33" t="str">
        <f t="shared" si="8"/>
        <v>鏡石町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92852.608437072398</v>
      </c>
      <c r="BZ36" s="36"/>
      <c r="CA36" s="33" t="str">
        <f t="shared" si="9"/>
        <v>07342</v>
      </c>
      <c r="CB36" s="33" t="str">
        <f t="shared" si="10"/>
        <v>鏡石町</v>
      </c>
      <c r="CC36" s="223">
        <f t="shared" si="11"/>
        <v>3.3727788510350909E-2</v>
      </c>
      <c r="CD36" s="223">
        <f t="shared" si="16"/>
        <v>0.31630527002269787</v>
      </c>
      <c r="CE36" s="223">
        <f t="shared" si="17"/>
        <v>0</v>
      </c>
      <c r="CF36" s="223">
        <f t="shared" si="18"/>
        <v>0</v>
      </c>
      <c r="CG36" s="223">
        <f t="shared" si="19"/>
        <v>0</v>
      </c>
      <c r="CH36" s="223">
        <f t="shared" si="20"/>
        <v>0</v>
      </c>
      <c r="CI36" s="223">
        <f t="shared" si="12"/>
        <v>0.35003305853304878</v>
      </c>
      <c r="CK36" s="18" t="str">
        <f t="shared" si="13"/>
        <v>07342</v>
      </c>
      <c r="CL36" s="18" t="str">
        <f t="shared" si="14"/>
        <v>鏡石町</v>
      </c>
      <c r="CM36" s="18">
        <f>VLOOKUP($CK36&amp;"_"&amp;$AZ$7,データシート1!$A:$BT,MATCH("ca_太陽光発電（10kW未満）",データシート1!$A$1:$BT$1,0),0)</f>
        <v>536</v>
      </c>
      <c r="CN36" s="18">
        <f>VLOOKUP($CK36&amp;"_"&amp;$AZ$5,データシート1!$A:$BT,MATCH("ab_家庭",データシート1!$A$1:$BT$1,0),0)</f>
        <v>4929</v>
      </c>
      <c r="CO36" s="223">
        <f t="shared" si="15"/>
        <v>0.10874416717386894</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10429</v>
      </c>
      <c r="AY37" s="18" t="str">
        <f>IF(IFERROR(比較地域マスタ!$Z30,"")=0,"",IFERROR(比較地域マスタ!$Z30,""))</f>
        <v>東吾妻町</v>
      </c>
      <c r="BC37" s="844" t="str">
        <f t="shared" si="0"/>
        <v>10429</v>
      </c>
      <c r="BD37" s="1031" t="str">
        <f t="shared" si="2"/>
        <v>東吾妻町</v>
      </c>
      <c r="BE37" s="34">
        <f>VLOOKUP($BC37&amp;"_"&amp;$AZ$7,データシート1!$A:$BT,MATCH("cb_"&amp;BE$12,データシート1!$A$1:$BT$1,0),0)</f>
        <v>2267.3000000000034</v>
      </c>
      <c r="BF37" s="34">
        <f>VLOOKUP($BC37&amp;"_"&amp;$AZ$7,データシート1!$A:$BT,MATCH("cb_"&amp;BF$12,データシート1!$A$1:$BT$1,0),0)</f>
        <v>54762.999999999978</v>
      </c>
      <c r="BG37" s="34">
        <f>VLOOKUP($BC37&amp;"_"&amp;$AZ$7,データシート1!$A:$BT,MATCH("cb_"&amp;BG$12,データシート1!$A$1:$BT$1,0),0)</f>
        <v>0</v>
      </c>
      <c r="BH37" s="34">
        <f>VLOOKUP($BC37&amp;"_"&amp;$AZ$7,データシート1!$A:$BT,MATCH("cb_"&amp;BH$12,データシート1!$A$1:$BT$1,0),0)</f>
        <v>207</v>
      </c>
      <c r="BI37" s="34">
        <f>VLOOKUP($BC37&amp;"_"&amp;$AZ$7,データシート1!$A:$BT,MATCH("cb_"&amp;BI$12,データシート1!$A$1:$BT$1,0),0)</f>
        <v>0</v>
      </c>
      <c r="BJ37" s="34">
        <f>VLOOKUP($BC37&amp;"_"&amp;$AZ$7,データシート1!$A:$BT,MATCH("cb_"&amp;BJ$12,データシート1!$A$1:$BT$1,0),0)</f>
        <v>13720</v>
      </c>
      <c r="BK37" s="34">
        <f t="shared" si="3"/>
        <v>70957.299999999988</v>
      </c>
      <c r="BL37" s="36"/>
      <c r="BM37" s="844" t="str">
        <f t="shared" si="4"/>
        <v>10429</v>
      </c>
      <c r="BN37" s="1031" t="str">
        <f t="shared" si="5"/>
        <v>東吾妻町</v>
      </c>
      <c r="BO37" s="34">
        <f>BE37*VLOOKUP(BO$12,別紙!$B$4:$E$10,MATCH("設備利用率",別紙!$B$4:$E$4,0),0)/100*8760/10^3</f>
        <v>2721.0320760000036</v>
      </c>
      <c r="BP37" s="34">
        <f>BF37*VLOOKUP(BP$12,別紙!$B$4:$E$10,MATCH("設備利用率",別紙!$B$4:$E$4,0),0)/100*8760/10^3</f>
        <v>72438.305879999971</v>
      </c>
      <c r="BQ37" s="34">
        <f>BG37*VLOOKUP(BQ$12,別紙!$B$4:$E$10,MATCH("設備利用率",別紙!$B$4:$E$4,0),0)/100*8760/10^3</f>
        <v>0</v>
      </c>
      <c r="BR37" s="34">
        <f>BH37*VLOOKUP(BR$12,別紙!$B$4:$E$10,MATCH("設備利用率",別紙!$B$4:$E$4,0),0)/100*8760/10^3</f>
        <v>1087.992</v>
      </c>
      <c r="BS37" s="34">
        <f>BI37*VLOOKUP(BS$12,別紙!$B$4:$E$10,MATCH("設備利用率",別紙!$B$4:$E$4,0),0)/100*8760/10^3</f>
        <v>0</v>
      </c>
      <c r="BT37" s="34">
        <f>BJ37*VLOOKUP(BT$12,別紙!$B$4:$E$10,MATCH("設備利用率",別紙!$B$4:$E$4,0),0)/100*8760/10^3</f>
        <v>96149.759999999995</v>
      </c>
      <c r="BU37" s="34">
        <f t="shared" si="6"/>
        <v>172397.08995599998</v>
      </c>
      <c r="BV37" s="36"/>
      <c r="BW37" s="33" t="str">
        <f t="shared" si="7"/>
        <v>10429</v>
      </c>
      <c r="BX37" s="33" t="str">
        <f t="shared" si="8"/>
        <v>東吾妻町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78958.856529613375</v>
      </c>
      <c r="BZ37" s="36"/>
      <c r="CA37" s="33" t="str">
        <f t="shared" si="9"/>
        <v>10429</v>
      </c>
      <c r="CB37" s="33" t="str">
        <f t="shared" si="10"/>
        <v>東吾妻町</v>
      </c>
      <c r="CC37" s="223">
        <f t="shared" si="11"/>
        <v>3.4461391610698992E-2</v>
      </c>
      <c r="CD37" s="223">
        <f t="shared" si="16"/>
        <v>0.91741837538936644</v>
      </c>
      <c r="CE37" s="223">
        <f t="shared" si="17"/>
        <v>0</v>
      </c>
      <c r="CF37" s="223">
        <f t="shared" si="18"/>
        <v>1.3779226901442659E-2</v>
      </c>
      <c r="CG37" s="223">
        <f t="shared" si="19"/>
        <v>0</v>
      </c>
      <c r="CH37" s="223">
        <f t="shared" si="20"/>
        <v>1.2177197622402143</v>
      </c>
      <c r="CI37" s="223">
        <f t="shared" si="12"/>
        <v>2.1833787561417224</v>
      </c>
      <c r="CK37" s="18" t="str">
        <f t="shared" si="13"/>
        <v>10429</v>
      </c>
      <c r="CL37" s="18" t="str">
        <f t="shared" si="14"/>
        <v>東吾妻町</v>
      </c>
      <c r="CM37" s="18">
        <f>VLOOKUP($CK37&amp;"_"&amp;$AZ$7,データシート1!$A:$BT,MATCH("ca_太陽光発電（10kW未満）",データシート1!$A$1:$BT$1,0),0)</f>
        <v>415</v>
      </c>
      <c r="CN37" s="18">
        <f>VLOOKUP($CK37&amp;"_"&amp;$AZ$5,データシート1!$A:$BT,MATCH("ab_家庭",データシート1!$A$1:$BT$1,0),0)</f>
        <v>5489</v>
      </c>
      <c r="CO37" s="223">
        <f t="shared" si="15"/>
        <v>7.5605756968482415E-2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12421</v>
      </c>
      <c r="AY38" s="18" t="str">
        <f>IF(IFERROR(比較地域マスタ!$Z31,"")=0,"",IFERROR(比較地域マスタ!$Z31,""))</f>
        <v>一宮町</v>
      </c>
      <c r="BC38" s="844" t="str">
        <f t="shared" si="0"/>
        <v>12421</v>
      </c>
      <c r="BD38" s="1031" t="str">
        <f t="shared" si="2"/>
        <v>一宮町</v>
      </c>
      <c r="BE38" s="34">
        <f>VLOOKUP($BC38&amp;"_"&amp;$AZ$7,データシート1!$A:$BT,MATCH("cb_"&amp;BE$12,データシート1!$A$1:$BT$1,0),0)</f>
        <v>1910.4000000000028</v>
      </c>
      <c r="BF38" s="34">
        <f>VLOOKUP($BC38&amp;"_"&amp;$AZ$7,データシート1!$A:$BT,MATCH("cb_"&amp;BF$12,データシート1!$A$1:$BT$1,0),0)</f>
        <v>7592.9</v>
      </c>
      <c r="BG38" s="34">
        <f>VLOOKUP($BC38&amp;"_"&amp;$AZ$7,データシート1!$A:$BT,MATCH("cb_"&amp;BG$12,データシート1!$A$1:$BT$1,0),0)</f>
        <v>38.4</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9541.7000000000025</v>
      </c>
      <c r="BL38" s="36"/>
      <c r="BM38" s="844" t="str">
        <f t="shared" si="4"/>
        <v>12421</v>
      </c>
      <c r="BN38" s="1031" t="str">
        <f t="shared" si="5"/>
        <v>一宮町</v>
      </c>
      <c r="BO38" s="34">
        <f>BE38*VLOOKUP(BO$12,別紙!$B$4:$E$10,MATCH("設備利用率",別紙!$B$4:$E$4,0),0)/100*8760/10^3</f>
        <v>2292.7092480000028</v>
      </c>
      <c r="BP38" s="34">
        <f>BF38*VLOOKUP(BP$12,別紙!$B$4:$E$10,MATCH("設備利用率",別紙!$B$4:$E$4,0),0)/100*8760/10^3</f>
        <v>10043.584404000001</v>
      </c>
      <c r="BQ38" s="34">
        <f>BG38*VLOOKUP(BQ$12,別紙!$B$4:$E$10,MATCH("設備利用率",別紙!$B$4:$E$4,0),0)/100*8760/10^3</f>
        <v>83.423231999999985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12419.716884000003</v>
      </c>
      <c r="BV38" s="36"/>
      <c r="BW38" s="33" t="str">
        <f t="shared" si="7"/>
        <v>12421</v>
      </c>
      <c r="BX38" s="33" t="str">
        <f t="shared" si="8"/>
        <v>一宮町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63807.045641490004</v>
      </c>
      <c r="BZ38" s="36"/>
      <c r="CA38" s="33" t="str">
        <f t="shared" si="9"/>
        <v>12421</v>
      </c>
      <c r="CB38" s="33" t="str">
        <f t="shared" si="10"/>
        <v>一宮町</v>
      </c>
      <c r="CC38" s="223">
        <f t="shared" si="11"/>
        <v>3.5931913552022972E-2</v>
      </c>
      <c r="CD38" s="223">
        <f t="shared" si="16"/>
        <v>0.15740557023171817</v>
      </c>
      <c r="CE38" s="223">
        <f t="shared" si="17"/>
        <v>1.3074297855557619E-3</v>
      </c>
      <c r="CF38" s="223">
        <f t="shared" si="18"/>
        <v>0</v>
      </c>
      <c r="CG38" s="223">
        <f t="shared" si="19"/>
        <v>0</v>
      </c>
      <c r="CH38" s="223">
        <f t="shared" si="20"/>
        <v>0</v>
      </c>
      <c r="CI38" s="223">
        <f t="shared" si="12"/>
        <v>0.19464491356929689</v>
      </c>
      <c r="CK38" s="18" t="str">
        <f t="shared" si="13"/>
        <v>12421</v>
      </c>
      <c r="CL38" s="18" t="str">
        <f t="shared" si="14"/>
        <v>一宮町</v>
      </c>
      <c r="CM38" s="18">
        <f>VLOOKUP($CK38&amp;"_"&amp;$AZ$7,データシート1!$A:$BT,MATCH("ca_太陽光発電（10kW未満）",データシート1!$A$1:$BT$1,0),0)</f>
        <v>342</v>
      </c>
      <c r="CN38" s="18">
        <f>VLOOKUP($CK38&amp;"_"&amp;$AZ$5,データシート1!$A:$BT,MATCH("ab_家庭",データシート1!$A$1:$BT$1,0),0)</f>
        <v>5631</v>
      </c>
      <c r="CO38" s="223">
        <f t="shared" si="15"/>
        <v>6.0735215769845495E-2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33606</v>
      </c>
      <c r="AY39" s="18" t="str">
        <f>IF(IFERROR(比較地域マスタ!$Z32,"")=0,"",IFERROR(比較地域マスタ!$Z32,""))</f>
        <v>鏡野町</v>
      </c>
      <c r="BC39" s="844" t="str">
        <f t="shared" si="0"/>
        <v>33606</v>
      </c>
      <c r="BD39" s="1031" t="str">
        <f t="shared" si="2"/>
        <v>鏡野町</v>
      </c>
      <c r="BE39" s="34">
        <f>VLOOKUP($BC39&amp;"_"&amp;$AZ$7,データシート1!$A:$BT,MATCH("cb_"&amp;BE$12,データシート1!$A$1:$BT$1,0),0)</f>
        <v>1849.8000000000006</v>
      </c>
      <c r="BF39" s="34">
        <f>VLOOKUP($BC39&amp;"_"&amp;$AZ$7,データシート1!$A:$BT,MATCH("cb_"&amp;BF$12,データシート1!$A$1:$BT$1,0),0)</f>
        <v>11194.400000000003</v>
      </c>
      <c r="BG39" s="34">
        <f>VLOOKUP($BC39&amp;"_"&amp;$AZ$7,データシート1!$A:$BT,MATCH("cb_"&amp;BG$12,データシート1!$A$1:$BT$1,0),0)</f>
        <v>0</v>
      </c>
      <c r="BH39" s="34">
        <f>VLOOKUP($BC39&amp;"_"&amp;$AZ$7,データシート1!$A:$BT,MATCH("cb_"&amp;BH$12,データシート1!$A$1:$BT$1,0),0)</f>
        <v>15560</v>
      </c>
      <c r="BI39" s="34">
        <f>VLOOKUP($BC39&amp;"_"&amp;$AZ$7,データシート1!$A:$BT,MATCH("cb_"&amp;BI$12,データシート1!$A$1:$BT$1,0),0)</f>
        <v>0</v>
      </c>
      <c r="BJ39" s="34">
        <f>VLOOKUP($BC39&amp;"_"&amp;$AZ$7,データシート1!$A:$BT,MATCH("cb_"&amp;BJ$12,データシート1!$A$1:$BT$1,0),0)</f>
        <v>0</v>
      </c>
      <c r="BK39" s="34">
        <f t="shared" si="3"/>
        <v>28604.200000000004</v>
      </c>
      <c r="BL39" s="36"/>
      <c r="BM39" s="844" t="str">
        <f t="shared" si="4"/>
        <v>33606</v>
      </c>
      <c r="BN39" s="1031" t="str">
        <f t="shared" si="5"/>
        <v>鏡野町</v>
      </c>
      <c r="BO39" s="34">
        <f>BE39*VLOOKUP(BO$12,別紙!$B$4:$E$10,MATCH("設備利用率",別紙!$B$4:$E$4,0),0)/100*8760/10^3</f>
        <v>2219.981976</v>
      </c>
      <c r="BP39" s="34">
        <f>BF39*VLOOKUP(BP$12,別紙!$B$4:$E$10,MATCH("設備利用率",別紙!$B$4:$E$4,0),0)/100*8760/10^3</f>
        <v>14807.504544000003</v>
      </c>
      <c r="BQ39" s="34">
        <f>BG39*VLOOKUP(BQ$12,別紙!$B$4:$E$10,MATCH("設備利用率",別紙!$B$4:$E$4,0),0)/100*8760/10^3</f>
        <v>0</v>
      </c>
      <c r="BR39" s="34">
        <f>BH39*VLOOKUP(BR$12,別紙!$B$4:$E$10,MATCH("設備利用率",別紙!$B$4:$E$4,0),0)/100*8760/10^3</f>
        <v>81783.360000000001</v>
      </c>
      <c r="BS39" s="34">
        <f>BI39*VLOOKUP(BS$12,別紙!$B$4:$E$10,MATCH("設備利用率",別紙!$B$4:$E$4,0),0)/100*8760/10^3</f>
        <v>0</v>
      </c>
      <c r="BT39" s="34">
        <f>BJ39*VLOOKUP(BT$12,別紙!$B$4:$E$10,MATCH("設備利用率",別紙!$B$4:$E$4,0),0)/100*8760/10^3</f>
        <v>0</v>
      </c>
      <c r="BU39" s="34">
        <f t="shared" si="6"/>
        <v>98810.846520000006</v>
      </c>
      <c r="BV39" s="36"/>
      <c r="BW39" s="33" t="str">
        <f t="shared" si="7"/>
        <v>33606</v>
      </c>
      <c r="BX39" s="33" t="str">
        <f t="shared" si="8"/>
        <v>鏡野町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82072.557191960979</v>
      </c>
      <c r="BZ39" s="36"/>
      <c r="CA39" s="33" t="str">
        <f t="shared" si="9"/>
        <v>33606</v>
      </c>
      <c r="CB39" s="33" t="str">
        <f t="shared" si="10"/>
        <v>鏡野町</v>
      </c>
      <c r="CC39" s="223">
        <f t="shared" si="11"/>
        <v>2.7049016771923461E-2</v>
      </c>
      <c r="CD39" s="223">
        <f t="shared" si="16"/>
        <v>0.18041968047086024</v>
      </c>
      <c r="CE39" s="223">
        <f t="shared" si="17"/>
        <v>0</v>
      </c>
      <c r="CF39" s="223">
        <f t="shared" si="18"/>
        <v>0.99647632287995402</v>
      </c>
      <c r="CG39" s="223">
        <f t="shared" si="19"/>
        <v>0</v>
      </c>
      <c r="CH39" s="223">
        <f t="shared" si="20"/>
        <v>0</v>
      </c>
      <c r="CI39" s="223">
        <f t="shared" si="12"/>
        <v>1.2039450201227377</v>
      </c>
      <c r="CK39" s="18" t="str">
        <f t="shared" si="13"/>
        <v>33606</v>
      </c>
      <c r="CL39" s="18" t="str">
        <f t="shared" si="14"/>
        <v>鏡野町</v>
      </c>
      <c r="CM39" s="18">
        <f>VLOOKUP($CK39&amp;"_"&amp;$AZ$7,データシート1!$A:$BT,MATCH("ca_太陽光発電（10kW未満）",データシート1!$A$1:$BT$1,0),0)</f>
        <v>332</v>
      </c>
      <c r="CN39" s="18">
        <f>VLOOKUP($CK39&amp;"_"&amp;$AZ$5,データシート1!$A:$BT,MATCH("ab_家庭",データシート1!$A$1:$BT$1,0),0)</f>
        <v>5650</v>
      </c>
      <c r="CO39" s="223">
        <f t="shared" si="15"/>
        <v>5.8761061946902657E-2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46468</v>
      </c>
      <c r="AY40" s="18" t="str">
        <f>IF(IFERROR(比較地域マスタ!$Z33,"")=0,"",IFERROR(比較地域マスタ!$Z33,""))</f>
        <v>大崎町</v>
      </c>
      <c r="BC40" s="844" t="str">
        <f t="shared" si="0"/>
        <v>46468</v>
      </c>
      <c r="BD40" s="1031" t="str">
        <f t="shared" si="2"/>
        <v>大崎町</v>
      </c>
      <c r="BE40" s="34">
        <f>VLOOKUP($BC40&amp;"_"&amp;$AZ$7,データシート1!$A:$BT,MATCH("cb_"&amp;BE$12,データシート1!$A$1:$BT$1,0),0)</f>
        <v>3171.0800000000031</v>
      </c>
      <c r="BF40" s="34">
        <f>VLOOKUP($BC40&amp;"_"&amp;$AZ$7,データシート1!$A:$BT,MATCH("cb_"&amp;BF$12,データシート1!$A$1:$BT$1,0),0)</f>
        <v>135198.00000000003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138369.08000000005</v>
      </c>
      <c r="BL40" s="36"/>
      <c r="BM40" s="844" t="str">
        <f t="shared" si="4"/>
        <v>46468</v>
      </c>
      <c r="BN40" s="1031" t="str">
        <f t="shared" si="5"/>
        <v>大崎町</v>
      </c>
      <c r="BO40" s="34">
        <f>BE40*VLOOKUP(BO$12,別紙!$B$4:$E$10,MATCH("設備利用率",別紙!$B$4:$E$4,0),0)/100*8760/10^3</f>
        <v>3805.6765296000031</v>
      </c>
      <c r="BP40" s="34">
        <f>BF40*VLOOKUP(BP$12,別紙!$B$4:$E$10,MATCH("設備利用率",別紙!$B$4:$E$4,0),0)/100*8760/10^3</f>
        <v>178834.50648000001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182640.1830096</v>
      </c>
      <c r="BV40" s="36"/>
      <c r="BW40" s="33" t="str">
        <f t="shared" si="7"/>
        <v>46468</v>
      </c>
      <c r="BX40" s="33" t="str">
        <f t="shared" si="8"/>
        <v>大崎町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83532.956497189662</v>
      </c>
      <c r="BZ40" s="36"/>
      <c r="CA40" s="33" t="str">
        <f t="shared" si="9"/>
        <v>46468</v>
      </c>
      <c r="CB40" s="33" t="str">
        <f t="shared" si="10"/>
        <v>大崎町</v>
      </c>
      <c r="CC40" s="223">
        <f t="shared" si="11"/>
        <v>4.5558982815699083E-2</v>
      </c>
      <c r="CD40" s="223">
        <f t="shared" si="16"/>
        <v>2.1408856333968811</v>
      </c>
      <c r="CE40" s="223">
        <f t="shared" si="17"/>
        <v>0</v>
      </c>
      <c r="CF40" s="223">
        <f t="shared" si="18"/>
        <v>0</v>
      </c>
      <c r="CG40" s="223">
        <f t="shared" si="19"/>
        <v>0</v>
      </c>
      <c r="CH40" s="223">
        <f t="shared" si="20"/>
        <v>0</v>
      </c>
      <c r="CI40" s="223">
        <f t="shared" si="12"/>
        <v>2.1864446162125803</v>
      </c>
      <c r="CK40" s="18" t="str">
        <f t="shared" si="13"/>
        <v>46468</v>
      </c>
      <c r="CL40" s="18" t="str">
        <f t="shared" si="14"/>
        <v>大崎町</v>
      </c>
      <c r="CM40" s="18">
        <f>VLOOKUP($CK40&amp;"_"&amp;$AZ$7,データシート1!$A:$BT,MATCH("ca_太陽光発電（10kW未満）",データシート1!$A$1:$BT$1,0),0)</f>
        <v>565</v>
      </c>
      <c r="CN40" s="18">
        <f>VLOOKUP($CK40&amp;"_"&amp;$AZ$5,データシート1!$A:$BT,MATCH("ab_家庭",データシート1!$A$1:$BT$1,0),0)</f>
        <v>6685</v>
      </c>
      <c r="CO40" s="223">
        <f t="shared" si="15"/>
        <v>8.4517576664173519E-2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02401</v>
      </c>
      <c r="AY41" s="18" t="str">
        <f>IF(IFERROR(比較地域マスタ!$Z34,"")=0,"",IFERROR(比較地域マスタ!$Z34,""))</f>
        <v>野辺地町</v>
      </c>
      <c r="BC41" s="844" t="str">
        <f t="shared" si="0"/>
        <v>02401</v>
      </c>
      <c r="BD41" s="1031" t="str">
        <f t="shared" si="2"/>
        <v>野辺地町</v>
      </c>
      <c r="BE41" s="34">
        <f>VLOOKUP($BC41&amp;"_"&amp;$AZ$7,データシート1!$A:$BT,MATCH("cb_"&amp;BE$12,データシート1!$A$1:$BT$1,0),0)</f>
        <v>567.5</v>
      </c>
      <c r="BF41" s="34">
        <f>VLOOKUP($BC41&amp;"_"&amp;$AZ$7,データシート1!$A:$BT,MATCH("cb_"&amp;BF$12,データシート1!$A$1:$BT$1,0),0)</f>
        <v>13870.199999999999</v>
      </c>
      <c r="BG41" s="34">
        <f>VLOOKUP($BC41&amp;"_"&amp;$AZ$7,データシート1!$A:$BT,MATCH("cb_"&amp;BG$12,データシート1!$A$1:$BT$1,0),0)</f>
        <v>94330.8</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108768.5</v>
      </c>
      <c r="BL41" s="36"/>
      <c r="BM41" s="844" t="str">
        <f t="shared" si="4"/>
        <v>02401</v>
      </c>
      <c r="BN41" s="1031" t="str">
        <f t="shared" si="5"/>
        <v>野辺地町</v>
      </c>
      <c r="BO41" s="34">
        <f>BE41*VLOOKUP(BO$12,別紙!$B$4:$E$10,MATCH("設備利用率",別紙!$B$4:$E$4,0),0)/100*8760/10^3</f>
        <v>681.06809999999996</v>
      </c>
      <c r="BP41" s="34">
        <f>BF41*VLOOKUP(BP$12,別紙!$B$4:$E$10,MATCH("設備利用率",別紙!$B$4:$E$4,0),0)/100*8760/10^3</f>
        <v>18346.945752</v>
      </c>
      <c r="BQ41" s="34">
        <f>BG41*VLOOKUP(BQ$12,別紙!$B$4:$E$10,MATCH("設備利用率",別紙!$B$4:$E$4,0),0)/100*8760/10^3</f>
        <v>204931.77638400003</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223959.79023600003</v>
      </c>
      <c r="BV41" s="36"/>
      <c r="BW41" s="33" t="str">
        <f t="shared" si="7"/>
        <v>02401</v>
      </c>
      <c r="BX41" s="33" t="str">
        <f t="shared" si="8"/>
        <v>野辺地町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69962.091696393487</v>
      </c>
      <c r="BZ41" s="36"/>
      <c r="CA41" s="33" t="str">
        <f t="shared" si="9"/>
        <v>02401</v>
      </c>
      <c r="CB41" s="33" t="str">
        <f t="shared" si="10"/>
        <v>野辺地町</v>
      </c>
      <c r="CC41" s="223">
        <f t="shared" si="11"/>
        <v>9.7348161480870742E-3</v>
      </c>
      <c r="CD41" s="223">
        <f t="shared" si="16"/>
        <v>0.26224124103690538</v>
      </c>
      <c r="CE41" s="223">
        <f t="shared" si="17"/>
        <v>2.9291830963733774</v>
      </c>
      <c r="CF41" s="223">
        <f t="shared" si="18"/>
        <v>0</v>
      </c>
      <c r="CG41" s="223">
        <f t="shared" si="19"/>
        <v>0</v>
      </c>
      <c r="CH41" s="223">
        <f t="shared" si="20"/>
        <v>0</v>
      </c>
      <c r="CI41" s="223">
        <f t="shared" si="12"/>
        <v>3.2011591535583697</v>
      </c>
      <c r="CK41" s="18" t="str">
        <f t="shared" si="13"/>
        <v>02401</v>
      </c>
      <c r="CL41" s="18" t="str">
        <f t="shared" si="14"/>
        <v>野辺地町</v>
      </c>
      <c r="CM41" s="18">
        <f>VLOOKUP($CK41&amp;"_"&amp;$AZ$7,データシート1!$A:$BT,MATCH("ca_太陽光発電（10kW未満）",データシート1!$A$1:$BT$1,0),0)</f>
        <v>114</v>
      </c>
      <c r="CN41" s="18">
        <f>VLOOKUP($CK41&amp;"_"&amp;$AZ$5,データシート1!$A:$BT,MATCH("ab_家庭",データシート1!$A$1:$BT$1,0),0)</f>
        <v>6372</v>
      </c>
      <c r="CO41" s="223">
        <f t="shared" si="15"/>
        <v>1.7890772128060263E-2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東吾妻町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10429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22.689</v>
      </c>
      <c r="S7" s="910">
        <f t="shared" si="0"/>
        <v>60.394999999999996</v>
      </c>
      <c r="T7" s="910">
        <f t="shared" si="0"/>
        <v>56.278999999999996</v>
      </c>
      <c r="U7" s="910">
        <f t="shared" si="0"/>
        <v>60.998999999999995</v>
      </c>
      <c r="V7" s="910">
        <f t="shared" si="0"/>
        <v>58.486999999999995</v>
      </c>
      <c r="W7" s="910">
        <f t="shared" si="0"/>
        <v>57.864000000000004</v>
      </c>
      <c r="X7" s="910">
        <f t="shared" si="0"/>
        <v>59.185000000000002</v>
      </c>
      <c r="Y7" s="910">
        <f t="shared" si="0"/>
        <v>55.317999999999998</v>
      </c>
      <c r="Z7" s="910">
        <f>SUM(Z8:Z13)</f>
        <v>58.313999999999993</v>
      </c>
      <c r="AA7" s="910">
        <f>SUM(AA8:AA13)</f>
        <v>61.445999999999998</v>
      </c>
      <c r="AB7" s="911">
        <f t="shared" si="0"/>
        <v>61.558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22.689</v>
      </c>
      <c r="S10" s="916">
        <f>VLOOKUP($D$3&amp;"_"&amp;S$3,データシート1!$A:$BU,MATCH($R$2&amp;"_"&amp;$C10,データシート1!$A$1:$BU$1,0),0)</f>
        <v>24.065999999999999</v>
      </c>
      <c r="T10" s="916">
        <f>VLOOKUP($D$3&amp;"_"&amp;T$3,データシート1!$A:$BU,MATCH($R$2&amp;"_"&amp;$C10,データシート1!$A$1:$BU$1,0),0)</f>
        <v>24.608000000000001</v>
      </c>
      <c r="U10" s="916">
        <f>VLOOKUP($D$3&amp;"_"&amp;U$3,データシート1!$A:$BU,MATCH($R$2&amp;"_"&amp;$C10,データシート1!$A$1:$BU$1,0),0)</f>
        <v>24.401</v>
      </c>
      <c r="V10" s="916">
        <f>VLOOKUP($D$3&amp;"_"&amp;V$3,データシート1!$A:$BU,MATCH($R$2&amp;"_"&amp;$C10,データシート1!$A$1:$BU$1,0),0)</f>
        <v>24.434000000000001</v>
      </c>
      <c r="W10" s="916">
        <f>VLOOKUP($D$3&amp;"_"&amp;W$3,データシート1!$A:$BU,MATCH($R$2&amp;"_"&amp;$C10,データシート1!$A$1:$BU$1,0),0)</f>
        <v>23.803000000000001</v>
      </c>
      <c r="X10" s="916">
        <f>VLOOKUP($D$3&amp;"_"&amp;X$3,データシート1!$A:$BU,MATCH($R$2&amp;"_"&amp;$C10,データシート1!$A$1:$BU$1,0),0)</f>
        <v>24.792000000000002</v>
      </c>
      <c r="Y10" s="916">
        <f>VLOOKUP($D$3&amp;"_"&amp;Y$3,データシート1!$A:$BU,MATCH($R$2&amp;"_"&amp;$C10,データシート1!$A$1:$BU$1,0),0)</f>
        <v>21.626999999999999</v>
      </c>
      <c r="Z10" s="916">
        <f>VLOOKUP($D$3&amp;"_"&amp;Z$3,データシート1!$A:$BU,MATCH($R$2&amp;"_"&amp;$C10,データシート1!$A$1:$BU$1,0),0)</f>
        <v>23.364999999999998</v>
      </c>
      <c r="AA10" s="916">
        <f>VLOOKUP($D$3&amp;"_"&amp;AA$3,データシート1!$A:$BU,MATCH($R$2&amp;"_"&amp;$C10,データシート1!$A$1:$BU$1,0),0)</f>
        <v>26.163</v>
      </c>
      <c r="AB10" s="917">
        <f>VLOOKUP($D$3&amp;"_"&amp;AB$3,データシート1!$A:$BU,MATCH($R$2&amp;"_"&amp;$C10,データシート1!$A$1:$BU$1,0),0)</f>
        <v>28.076000000000001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0</v>
      </c>
      <c r="S12" s="919">
        <f>VLOOKUP($D$3&amp;"_"&amp;S$3,データシート1!$A:$BU,MATCH($R$2&amp;"_"&amp;$C12,データシート1!$A$1:$BU$1,0),0)</f>
        <v>36.329000000000001</v>
      </c>
      <c r="T12" s="919">
        <f>VLOOKUP($D$3&amp;"_"&amp;T$3,データシート1!$A:$BU,MATCH($R$2&amp;"_"&amp;$C12,データシート1!$A$1:$BU$1,0),0)</f>
        <v>31.670999999999999</v>
      </c>
      <c r="U12" s="919">
        <f>VLOOKUP($D$3&amp;"_"&amp;U$3,データシート1!$A:$BU,MATCH($R$2&amp;"_"&amp;$C12,データシート1!$A$1:$BU$1,0),0)</f>
        <v>36.597999999999999</v>
      </c>
      <c r="V12" s="919">
        <f>VLOOKUP($D$3&amp;"_"&amp;V$3,データシート1!$A:$BU,MATCH($R$2&amp;"_"&amp;$C12,データシート1!$A$1:$BU$1,0),0)</f>
        <v>34.052999999999997</v>
      </c>
      <c r="W12" s="919">
        <f>VLOOKUP($D$3&amp;"_"&amp;W$3,データシート1!$A:$BU,MATCH($R$2&amp;"_"&amp;$C12,データシート1!$A$1:$BU$1,0),0)</f>
        <v>34.061</v>
      </c>
      <c r="X12" s="919">
        <f>VLOOKUP($D$3&amp;"_"&amp;X$3,データシート1!$A:$BU,MATCH($R$2&amp;"_"&amp;$C12,データシート1!$A$1:$BU$1,0),0)</f>
        <v>34.393000000000001</v>
      </c>
      <c r="Y12" s="919">
        <f>VLOOKUP($D$3&amp;"_"&amp;Y$3,データシート1!$A:$BU,MATCH($R$2&amp;"_"&amp;$C12,データシート1!$A$1:$BU$1,0),0)</f>
        <v>33.691000000000003</v>
      </c>
      <c r="Z12" s="919">
        <f>VLOOKUP($D$3&amp;"_"&amp;Z$3,データシート1!$A:$BU,MATCH($R$2&amp;"_"&amp;$C12,データシート1!$A$1:$BU$1,0),0)</f>
        <v>34.948999999999998</v>
      </c>
      <c r="AA12" s="919">
        <f>VLOOKUP($D$3&amp;"_"&amp;AA$3,データシート1!$A:$BU,MATCH($R$2&amp;"_"&amp;$C12,データシート1!$A$1:$BU$1,0),0)</f>
        <v>35.283000000000001</v>
      </c>
      <c r="AB12" s="920">
        <f>VLOOKUP($D$3&amp;"_"&amp;AB$3,データシート1!$A:$BU,MATCH($R$2&amp;"_"&amp;$C12,データシート1!$A$1:$BU$1,0),0)</f>
        <v>33.481999999999999</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22.689</v>
      </c>
      <c r="S26" s="925">
        <f>VLOOKUP($D$3&amp;"_"&amp;S$3,データシート2!$A:$SI,MATCH($R$2&amp;"_"&amp;$B26,データシート2!$A$1:$SI$1,0),0)</f>
        <v>24.065999999999999</v>
      </c>
      <c r="T26" s="925">
        <f>VLOOKUP($D$3&amp;"_"&amp;T$3,データシート2!$A:$SI,MATCH($R$2&amp;"_"&amp;$B26,データシート2!$A$1:$SI$1,0),0)</f>
        <v>24.608000000000001</v>
      </c>
      <c r="U26" s="925">
        <f>VLOOKUP($D$3&amp;"_"&amp;U$3,データシート2!$A:$SI,MATCH($R$2&amp;"_"&amp;$B26,データシート2!$A$1:$SI$1,0),0)</f>
        <v>24.401</v>
      </c>
      <c r="V26" s="925">
        <f>VLOOKUP($D$3&amp;"_"&amp;V$3,データシート2!$A:$SI,MATCH($R$2&amp;"_"&amp;$B26,データシート2!$A$1:$SI$1,0),0)</f>
        <v>24.434000000000001</v>
      </c>
      <c r="W26" s="925">
        <f>VLOOKUP($D$3&amp;"_"&amp;W$3,データシート2!$A:$SI,MATCH($R$2&amp;"_"&amp;$B26,データシート2!$A$1:$SI$1,0),0)</f>
        <v>23.803000000000001</v>
      </c>
      <c r="X26" s="925">
        <f>VLOOKUP($D$3&amp;"_"&amp;X$3,データシート2!$A:$SI,MATCH($R$2&amp;"_"&amp;$B26,データシート2!$A$1:$SI$1,0),0)</f>
        <v>24.792000000000002</v>
      </c>
      <c r="Y26" s="925">
        <f>VLOOKUP($D$3&amp;"_"&amp;Y$3,データシート2!$A:$SI,MATCH($R$2&amp;"_"&amp;$B26,データシート2!$A$1:$SI$1,0),0)</f>
        <v>21.626999999999999</v>
      </c>
      <c r="Z26" s="925">
        <f>VLOOKUP($D$3&amp;"_"&amp;Z$3,データシート2!$A:$SI,MATCH($R$2&amp;"_"&amp;$B26,データシート2!$A$1:$SI$1,0),0)</f>
        <v>23.364999999999998</v>
      </c>
      <c r="AA26" s="925">
        <f>VLOOKUP($D$3&amp;"_"&amp;AA$3,データシート2!$A:$SI,MATCH($R$2&amp;"_"&amp;$B26,データシート2!$A$1:$SI$1,0),0)</f>
        <v>26.163</v>
      </c>
      <c r="AB26" s="926">
        <f>VLOOKUP($D$3&amp;"_"&amp;AB$3,データシート2!$A:$SI,MATCH($R$2&amp;"_"&amp;$B26,データシート2!$A$1:$SI$1,0),0)</f>
        <v>28.076000000000001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20.105</v>
      </c>
      <c r="S38" s="938">
        <f>VLOOKUP($D$3&amp;"_"&amp;S$3,データシート2!$A:$SI,MATCH($R$2&amp;"_"&amp;$C38,データシート2!$A$1:$SI$1,0),0)</f>
        <v>20.675999999999998</v>
      </c>
      <c r="T38" s="938">
        <f>VLOOKUP($D$3&amp;"_"&amp;T$3,データシート2!$A:$SI,MATCH($R$2&amp;"_"&amp;$C38,データシート2!$A$1:$SI$1,0),0)</f>
        <v>21.091999999999999</v>
      </c>
      <c r="U38" s="938">
        <f>VLOOKUP($D$3&amp;"_"&amp;U$3,データシート2!$A:$SI,MATCH($R$2&amp;"_"&amp;$C38,データシート2!$A$1:$SI$1,0),0)</f>
        <v>21.109000000000002</v>
      </c>
      <c r="V38" s="938">
        <f>VLOOKUP($D$3&amp;"_"&amp;V$3,データシート2!$A:$SI,MATCH($R$2&amp;"_"&amp;$C38,データシート2!$A$1:$SI$1,0),0)</f>
        <v>20.805</v>
      </c>
      <c r="W38" s="938">
        <f>VLOOKUP($D$3&amp;"_"&amp;W$3,データシート2!$A:$SI,MATCH($R$2&amp;"_"&amp;$C38,データシート2!$A$1:$SI$1,0),0)</f>
        <v>20.120999999999999</v>
      </c>
      <c r="X38" s="938">
        <f>VLOOKUP($D$3&amp;"_"&amp;X$3,データシート2!$A:$SI,MATCH($R$2&amp;"_"&amp;$C38,データシート2!$A$1:$SI$1,0),0)</f>
        <v>21.007000000000001</v>
      </c>
      <c r="Y38" s="938">
        <f>VLOOKUP($D$3&amp;"_"&amp;Y$3,データシート2!$A:$SI,MATCH($R$2&amp;"_"&amp;$C38,データシート2!$A$1:$SI$1,0),0)</f>
        <v>17.866</v>
      </c>
      <c r="Z38" s="938">
        <f>VLOOKUP($D$3&amp;"_"&amp;Z$3,データシート2!$A:$SI,MATCH($R$2&amp;"_"&amp;$C38,データシート2!$A$1:$SI$1,0),0)</f>
        <v>19.817</v>
      </c>
      <c r="AA38" s="938">
        <f>VLOOKUP($D$3&amp;"_"&amp;AA$3,データシート2!$A:$SI,MATCH($R$2&amp;"_"&amp;$C38,データシート2!$A$1:$SI$1,0),0)</f>
        <v>22.768000000000001</v>
      </c>
      <c r="AB38" s="939">
        <f>VLOOKUP($D$3&amp;"_"&amp;AB$3,データシート2!$A:$SI,MATCH($R$2&amp;"_"&amp;$C38,データシート2!$A$1:$SI$1,0),0)</f>
        <v>24.515000000000001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2.5840000000000001</v>
      </c>
      <c r="S49" s="938">
        <f>VLOOKUP($D$3&amp;"_"&amp;S$3,データシート2!$A:$SI,MATCH($R$2&amp;"_"&amp;$C49,データシート2!$A$1:$SI$1,0),0)</f>
        <v>3.39</v>
      </c>
      <c r="T49" s="938">
        <f>VLOOKUP($D$3&amp;"_"&amp;T$3,データシート2!$A:$SI,MATCH($R$2&amp;"_"&amp;$C49,データシート2!$A$1:$SI$1,0),0)</f>
        <v>3.516</v>
      </c>
      <c r="U49" s="938">
        <f>VLOOKUP($D$3&amp;"_"&amp;U$3,データシート2!$A:$SI,MATCH($R$2&amp;"_"&amp;$C49,データシート2!$A$1:$SI$1,0),0)</f>
        <v>3.2919999999999998</v>
      </c>
      <c r="V49" s="938">
        <f>VLOOKUP($D$3&amp;"_"&amp;V$3,データシート2!$A:$SI,MATCH($R$2&amp;"_"&amp;$C49,データシート2!$A$1:$SI$1,0),0)</f>
        <v>3.629</v>
      </c>
      <c r="W49" s="938">
        <f>VLOOKUP($D$3&amp;"_"&amp;W$3,データシート2!$A:$SI,MATCH($R$2&amp;"_"&amp;$C49,データシート2!$A$1:$SI$1,0),0)</f>
        <v>3.6819999999999999</v>
      </c>
      <c r="X49" s="938">
        <f>VLOOKUP($D$3&amp;"_"&amp;X$3,データシート2!$A:$SI,MATCH($R$2&amp;"_"&amp;$C49,データシート2!$A$1:$SI$1,0),0)</f>
        <v>3.7850000000000001</v>
      </c>
      <c r="Y49" s="938">
        <f>VLOOKUP($D$3&amp;"_"&amp;Y$3,データシート2!$A:$SI,MATCH($R$2&amp;"_"&amp;$C49,データシート2!$A$1:$SI$1,0),0)</f>
        <v>3.7610000000000001</v>
      </c>
      <c r="Z49" s="938">
        <f>VLOOKUP($D$3&amp;"_"&amp;Z$3,データシート2!$A:$SI,MATCH($R$2&amp;"_"&amp;$C49,データシート2!$A$1:$SI$1,0),0)</f>
        <v>3.548</v>
      </c>
      <c r="AA49" s="938">
        <f>VLOOKUP($D$3&amp;"_"&amp;AA$3,データシート2!$A:$SI,MATCH($R$2&amp;"_"&amp;$C49,データシート2!$A$1:$SI$1,0),0)</f>
        <v>3.395</v>
      </c>
      <c r="AB49" s="939">
        <f>VLOOKUP($D$3&amp;"_"&amp;AB$3,データシート2!$A:$SI,MATCH($R$2&amp;"_"&amp;$C49,データシート2!$A$1:$SI$1,0),0)</f>
        <v>3.5609999999999999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36.329000000000001</v>
      </c>
      <c r="T53" s="925">
        <f>VLOOKUP($D$3&amp;"_"&amp;T$3,データシート2!$A:$SI,MATCH($R$2&amp;"_"&amp;$B53,データシート2!$A$1:$SI$1,0),0)</f>
        <v>31.670999999999999</v>
      </c>
      <c r="U53" s="925">
        <f>VLOOKUP($D$3&amp;"_"&amp;U$3,データシート2!$A:$SI,MATCH($R$2&amp;"_"&amp;$B53,データシート2!$A$1:$SI$1,0),0)</f>
        <v>36.597999999999999</v>
      </c>
      <c r="V53" s="925">
        <f>VLOOKUP($D$3&amp;"_"&amp;V$3,データシート2!$A:$SI,MATCH($R$2&amp;"_"&amp;$B53,データシート2!$A$1:$SI$1,0),0)</f>
        <v>34.052999999999997</v>
      </c>
      <c r="W53" s="925">
        <f>VLOOKUP($D$3&amp;"_"&amp;W$3,データシート2!$A:$SI,MATCH($R$2&amp;"_"&amp;$B53,データシート2!$A$1:$SI$1,0),0)</f>
        <v>34.061</v>
      </c>
      <c r="X53" s="925">
        <f>VLOOKUP($D$3&amp;"_"&amp;X$3,データシート2!$A:$SI,MATCH($R$2&amp;"_"&amp;$B53,データシート2!$A$1:$SI$1,0),0)</f>
        <v>34.393000000000001</v>
      </c>
      <c r="Y53" s="925">
        <f>VLOOKUP($D$3&amp;"_"&amp;Y$3,データシート2!$A:$SI,MATCH($R$2&amp;"_"&amp;$B53,データシート2!$A$1:$SI$1,0),0)</f>
        <v>33.691000000000003</v>
      </c>
      <c r="Z53" s="925">
        <f>VLOOKUP($D$3&amp;"_"&amp;Z$3,データシート2!$A:$SI,MATCH($R$2&amp;"_"&amp;$B53,データシート2!$A$1:$SI$1,0),0)</f>
        <v>34.948999999999998</v>
      </c>
      <c r="AA53" s="925">
        <f>VLOOKUP($D$3&amp;"_"&amp;AA$3,データシート2!$A:$SI,MATCH($R$2&amp;"_"&amp;$B53,データシート2!$A$1:$SI$1,0),0)</f>
        <v>35.283000000000001</v>
      </c>
      <c r="AB53" s="926">
        <f>VLOOKUP($D$3&amp;"_"&amp;AB$3,データシート2!$A:$SI,MATCH($R$2&amp;"_"&amp;$B53,データシート2!$A$1:$SI$1,0),0)</f>
        <v>33.481999999999999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0</v>
      </c>
      <c r="S54" s="928">
        <f>VLOOKUP($D$3&amp;"_"&amp;S$3,データシート2!$A:$SI,MATCH($R$2&amp;"_"&amp;$C54,データシート2!$A$1:$SI$1,0),0)</f>
        <v>36.329000000000001</v>
      </c>
      <c r="T54" s="928">
        <f>VLOOKUP($D$3&amp;"_"&amp;T$3,データシート2!$A:$SI,MATCH($R$2&amp;"_"&amp;$C54,データシート2!$A$1:$SI$1,0),0)</f>
        <v>31.670999999999999</v>
      </c>
      <c r="U54" s="928">
        <f>VLOOKUP($D$3&amp;"_"&amp;U$3,データシート2!$A:$SI,MATCH($R$2&amp;"_"&amp;$C54,データシート2!$A$1:$SI$1,0),0)</f>
        <v>36.597999999999999</v>
      </c>
      <c r="V54" s="928">
        <f>VLOOKUP($D$3&amp;"_"&amp;V$3,データシート2!$A:$SI,MATCH($R$2&amp;"_"&amp;$C54,データシート2!$A$1:$SI$1,0),0)</f>
        <v>34.052999999999997</v>
      </c>
      <c r="W54" s="928">
        <f>VLOOKUP($D$3&amp;"_"&amp;W$3,データシート2!$A:$SI,MATCH($R$2&amp;"_"&amp;$C54,データシート2!$A$1:$SI$1,0),0)</f>
        <v>34.061</v>
      </c>
      <c r="X54" s="928">
        <f>VLOOKUP($D$3&amp;"_"&amp;X$3,データシート2!$A:$SI,MATCH($R$2&amp;"_"&amp;$C54,データシート2!$A$1:$SI$1,0),0)</f>
        <v>34.393000000000001</v>
      </c>
      <c r="Y54" s="928">
        <f>VLOOKUP($D$3&amp;"_"&amp;Y$3,データシート2!$A:$SI,MATCH($R$2&amp;"_"&amp;$C54,データシート2!$A$1:$SI$1,0),0)</f>
        <v>33.691000000000003</v>
      </c>
      <c r="Z54" s="928">
        <f>VLOOKUP($D$3&amp;"_"&amp;Z$3,データシート2!$A:$SI,MATCH($R$2&amp;"_"&amp;$C54,データシート2!$A$1:$SI$1,0),0)</f>
        <v>34.948999999999998</v>
      </c>
      <c r="AA54" s="928">
        <f>VLOOKUP($D$3&amp;"_"&amp;AA$3,データシート2!$A:$SI,MATCH($R$2&amp;"_"&amp;$C54,データシート2!$A$1:$SI$1,0),0)</f>
        <v>35.283000000000001</v>
      </c>
      <c r="AB54" s="929">
        <f>VLOOKUP($D$3&amp;"_"&amp;AB$3,データシート2!$A:$SI,MATCH($R$2&amp;"_"&amp;$C54,データシート2!$A$1:$SI$1,0),0)</f>
        <v>33.481999999999999</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0</v>
      </c>
      <c r="S55" s="979">
        <f>VLOOKUP($D$3&amp;"_"&amp;S$3,データシート2!$A:$SI,MATCH($R$2&amp;"_"&amp;$E55,データシート2!$A$1:$SI$1,0),0)</f>
        <v>36.329000000000001</v>
      </c>
      <c r="T55" s="979">
        <f>VLOOKUP($D$3&amp;"_"&amp;T$3,データシート2!$A:$SI,MATCH($R$2&amp;"_"&amp;$E55,データシート2!$A$1:$SI$1,0),0)</f>
        <v>31.670999999999999</v>
      </c>
      <c r="U55" s="979">
        <f>VLOOKUP($D$3&amp;"_"&amp;U$3,データシート2!$A:$SI,MATCH($R$2&amp;"_"&amp;$E55,データシート2!$A$1:$SI$1,0),0)</f>
        <v>36.597999999999999</v>
      </c>
      <c r="V55" s="979">
        <f>VLOOKUP($D$3&amp;"_"&amp;V$3,データシート2!$A:$SI,MATCH($R$2&amp;"_"&amp;$E55,データシート2!$A$1:$SI$1,0),0)</f>
        <v>34.052999999999997</v>
      </c>
      <c r="W55" s="979">
        <f>VLOOKUP($D$3&amp;"_"&amp;W$3,データシート2!$A:$SI,MATCH($R$2&amp;"_"&amp;$E55,データシート2!$A$1:$SI$1,0),0)</f>
        <v>34.061</v>
      </c>
      <c r="X55" s="979">
        <f>VLOOKUP($D$3&amp;"_"&amp;X$3,データシート2!$A:$SI,MATCH($R$2&amp;"_"&amp;$E55,データシート2!$A$1:$SI$1,0),0)</f>
        <v>34.393000000000001</v>
      </c>
      <c r="Y55" s="979">
        <f>VLOOKUP($D$3&amp;"_"&amp;Y$3,データシート2!$A:$SI,MATCH($R$2&amp;"_"&amp;$E55,データシート2!$A$1:$SI$1,0),0)</f>
        <v>33.691000000000003</v>
      </c>
      <c r="Z55" s="979">
        <f>VLOOKUP($D$3&amp;"_"&amp;Z$3,データシート2!$A:$SI,MATCH($R$2&amp;"_"&amp;$E55,データシート2!$A$1:$SI$1,0),0)</f>
        <v>34.948999999999998</v>
      </c>
      <c r="AA55" s="979">
        <f>VLOOKUP($D$3&amp;"_"&amp;AA$3,データシート2!$A:$SI,MATCH($R$2&amp;"_"&amp;$E55,データシート2!$A$1:$SI$1,0),0)</f>
        <v>35.283000000000001</v>
      </c>
      <c r="AB55" s="980">
        <f>VLOOKUP($D$3&amp;"_"&amp;AB$3,データシート2!$A:$SI,MATCH($R$2&amp;"_"&amp;$E55,データシート2!$A$1:$SI$1,0),0)</f>
        <v>33.481999999999999</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2025-03-04T09:23:21Z</dcterms:created>
  <dcterms:modified xsi:type="dcterms:W3CDTF">2025-03-04T09:23:22Z</dcterms:modified>
  <cp:category/>
  <cp:contentStatus/>
</cp:coreProperties>
</file>