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A723D46-E7B0-403B-A5A6-2B07DD949F4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<sst xmlns="http://schemas.openxmlformats.org/spreadsheetml/2006/main" count="16741" uniqueCount="2455">
  <si>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</si>
  <si>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</si>
  <si>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</si>
  <si>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</si>
  <si>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</si>
  <si>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</si>
  <si>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</si>
  <si>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</si>
  <si>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</si>
  <si>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</si>
  <si>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</si>
  <si>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</si>
  <si>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</si>
  <si>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</si>
  <si>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</si>
  <si>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</si>
  <si>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</si>
  <si>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</si>
  <si>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</si>
  <si>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</si>
  <si>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</si>
  <si>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</si>
  <si>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</si>
  <si>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</si>
  <si>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</si>
  <si>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</si>
  <si>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</si>
  <si>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</si>
  <si>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</si>
  <si>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</si>
  <si>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</si>
  <si>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</si>
  <si>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</si>
  <si>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</si>
  <si>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</si>
  <si>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</si>
  <si>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</si>
  <si>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</si>
  <si>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</si>
  <si>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</si>
  <si>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</si>
  <si>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</si>
  <si>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</si>
  <si>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</si>
  <si>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</si>
  <si>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</si>
  <si>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</si>
  <si>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</si>
  <si>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</si>
  <si>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</si>
  <si>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</si>
  <si>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</si>
  <si>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</si>
  <si>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</si>
  <si>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</si>
  <si>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</si>
  <si>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</si>
  <si>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</si>
  <si>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</si>
  <si>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</si>
  <si>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</si>
  <si>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</si>
  <si>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</si>
  <si>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</si>
  <si>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</si>
  <si>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</si>
  <si>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</si>
  <si>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</si>
  <si>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</si>
  <si>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</si>
  <si>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</si>
  <si>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</si>
  <si>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</si>
  <si>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</si>
  <si>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</si>
  <si>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</si>
  <si>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</si>
  <si>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</si>
  <si>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</si>
  <si>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</si>
  <si>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</si>
  <si>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</si>
  <si>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</si>
  <si>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</si>
  <si>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</si>
  <si>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</si>
  <si>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</si>
  <si>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</si>
  <si>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</si>
  <si>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</si>
  <si>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</si>
  <si>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</si>
  <si>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</si>
  <si>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</si>
  <si>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</si>
  <si>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</si>
  <si>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</si>
  <si>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</si>
  <si>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</si>
  <si>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</si>
  <si>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</si>
  <si>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</si>
  <si>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</si>
  <si>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</si>
  <si>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</si>
  <si>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</si>
  <si>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</si>
  <si>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</si>
  <si>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</si>
  <si>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</si>
  <si>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</si>
  <si>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</si>
  <si>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</si>
  <si>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</si>
  <si>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</si>
  <si>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</si>
  <si>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</si>
  <si>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</si>
  <si>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</si>
  <si>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</si>
  <si>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</si>
  <si>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</si>
  <si>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</si>
  <si>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</si>
  <si>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</si>
  <si>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</si>
  <si>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</si>
  <si>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</si>
  <si>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</si>
  <si>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</si>
  <si>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</si>
  <si>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</si>
  <si>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</si>
  <si>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</si>
  <si>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</si>
  <si>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</si>
  <si>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</si>
  <si>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</si>
  <si>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</si>
  <si>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</si>
  <si>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</si>
  <si>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</si>
  <si>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</si>
  <si>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</si>
  <si>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</si>
  <si>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</si>
  <si>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</si>
  <si>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</si>
  <si>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</si>
  <si>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</si>
  <si>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</si>
  <si>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</si>
  <si>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</si>
  <si>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</si>
  <si>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</si>
  <si>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</si>
  <si>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</si>
  <si>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</si>
  <si>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</si>
  <si>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</si>
  <si>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</si>
  <si>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</si>
  <si>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</si>
  <si>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</si>
  <si>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</si>
  <si>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</si>
  <si>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</si>
  <si>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</si>
  <si>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</si>
  <si>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</si>
  <si>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</si>
  <si>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</si>
  <si>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</si>
  <si>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</si>
  <si>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</si>
  <si>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</si>
  <si>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</si>
  <si>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</si>
  <si>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</si>
  <si>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</si>
  <si>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</si>
  <si>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</si>
  <si>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</si>
  <si>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</si>
  <si>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</si>
  <si>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</si>
  <si>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</si>
  <si>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</si>
  <si>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</si>
  <si>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</si>
  <si>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</si>
  <si>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</si>
  <si>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</si>
  <si>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</si>
  <si>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</si>
  <si>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</si>
  <si>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</si>
  <si>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</si>
  <si>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</si>
  <si>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</si>
  <si>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</si>
  <si>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</si>
  <si>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</si>
  <si>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</si>
  <si>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</si>
  <si>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</si>
  <si>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</si>
  <si>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</si>
  <si>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</si>
  <si>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</si>
  <si>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</si>
  <si>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</si>
  <si>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</si>
  <si>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</si>
  <si>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</si>
  <si>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</si>
  <si>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</si>
  <si>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</si>
  <si>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</si>
  <si>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</si>
  <si>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</si>
  <si>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</si>
  <si>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</si>
  <si>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</si>
  <si>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</si>
  <si>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</si>
  <si>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</si>
  <si>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</si>
  <si>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</si>
  <si>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</si>
  <si>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</si>
  <si>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</si>
  <si>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</si>
  <si>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</si>
  <si>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</si>
  <si>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</si>
  <si>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</si>
  <si>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</si>
  <si>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</si>
  <si>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</si>
  <si>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</si>
  <si>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</si>
  <si>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</si>
  <si>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</si>
  <si>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</si>
  <si>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</si>
  <si>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</si>
  <si>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</si>
  <si>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</si>
  <si>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</si>
  <si>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</si>
  <si>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</si>
  <si>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</si>
  <si>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</si>
  <si>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</si>
  <si>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</si>
  <si>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</si>
  <si>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</si>
  <si>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</si>
  <si>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</si>
  <si>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</si>
  <si>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</si>
  <si>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</si>
  <si>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</si>
  <si>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</si>
  <si>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</si>
  <si>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</si>
  <si>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</si>
  <si>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</si>
  <si>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</si>
  <si>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</si>
  <si>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</si>
  <si>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</si>
  <si>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</si>
  <si>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</si>
  <si>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</si>
  <si>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</si>
  <si>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</si>
  <si>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</si>
  <si>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</si>
  <si>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</si>
  <si>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</si>
  <si>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</si>
  <si>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</si>
  <si>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</si>
  <si>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</si>
  <si>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</si>
  <si>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</si>
  <si>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</si>
  <si>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</si>
  <si>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</si>
  <si>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</si>
  <si>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</si>
  <si>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</si>
  <si>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</si>
  <si>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</si>
  <si>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</si>
  <si>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</si>
  <si>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</si>
  <si>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</si>
  <si>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</si>
  <si>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</si>
  <si>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</si>
  <si>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</si>
  <si>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</si>
  <si>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</si>
  <si>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</si>
  <si>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</si>
  <si>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</si>
  <si>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</si>
  <si>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</si>
  <si>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</si>
  <si>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</si>
  <si>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</si>
  <si>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</si>
  <si>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</si>
  <si>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</si>
  <si>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</si>
  <si>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</si>
  <si>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</si>
  <si>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</si>
  <si>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</si>
  <si>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</si>
  <si>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</si>
  <si>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</si>
  <si>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</si>
  <si>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</si>
  <si>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</si>
  <si>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</si>
  <si>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</si>
  <si>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</si>
  <si>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</si>
  <si>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</si>
  <si>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</si>
  <si>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</si>
  <si>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</si>
  <si>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</si>
  <si>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</si>
  <si>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</si>
  <si>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</si>
  <si>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</si>
  <si>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</si>
  <si>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</si>
  <si>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</si>
  <si>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</si>
  <si>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</si>
  <si>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</si>
  <si>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</si>
  <si>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</si>
  <si>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</si>
  <si>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</si>
  <si>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</si>
  <si>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</si>
  <si>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</si>
  <si>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</si>
  <si>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</si>
  <si>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</si>
  <si>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</si>
  <si>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</si>
  <si>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</si>
  <si>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</si>
  <si>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</si>
  <si>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</si>
  <si>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</si>
  <si>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</si>
  <si>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</si>
  <si>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</si>
  <si>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</si>
  <si>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</si>
  <si>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</si>
  <si>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</si>
  <si>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</si>
  <si>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</si>
  <si>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</si>
  <si>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</si>
  <si>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</si>
  <si>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</si>
  <si>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</si>
  <si>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</si>
  <si>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</si>
  <si>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</si>
  <si>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</si>
  <si>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</si>
  <si>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</si>
  <si>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</si>
  <si>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</si>
  <si>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</si>
  <si>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</si>
  <si>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</si>
  <si>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</si>
  <si>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</si>
  <si>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</si>
  <si>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</si>
  <si>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</si>
  <si>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</si>
  <si>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</si>
  <si>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</si>
  <si>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</si>
  <si>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</si>
  <si>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</si>
  <si>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</si>
  <si>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</si>
  <si>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</si>
  <si>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</si>
  <si>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</si>
  <si>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</si>
  <si>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</si>
  <si>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</si>
  <si>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</si>
  <si>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</si>
  <si>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</si>
  <si>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</si>
  <si>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</si>
  <si>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</si>
  <si>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</si>
  <si>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</si>
  <si>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</si>
  <si>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</si>
  <si>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</si>
  <si>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</si>
  <si>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</si>
  <si>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</si>
  <si>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</si>
  <si>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</si>
  <si>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</si>
  <si>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</si>
  <si>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</si>
  <si>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</si>
  <si>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</si>
  <si>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</si>
  <si>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</si>
  <si>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</si>
  <si>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</si>
  <si>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</si>
  <si>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</si>
  <si>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</si>
  <si>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</si>
  <si>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</si>
  <si>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</si>
  <si>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</si>
  <si>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</si>
  <si>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</si>
  <si>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</si>
  <si>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</si>
  <si>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</si>
  <si>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</si>
  <si>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</si>
  <si>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</si>
  <si>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</si>
  <si>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</si>
  <si>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</si>
  <si>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</si>
  <si>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</si>
  <si>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</si>
  <si>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</si>
  <si>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</si>
  <si>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</si>
  <si>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</si>
  <si>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</si>
  <si>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</si>
  <si>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</si>
  <si>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</si>
  <si>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</si>
  <si>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</si>
  <si>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</si>
  <si>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</si>
  <si>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</si>
  <si>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</si>
  <si>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</si>
  <si>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</si>
  <si>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</si>
  <si>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</si>
  <si>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</si>
  <si>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</si>
  <si>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</si>
  <si>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</si>
  <si>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</si>
  <si>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</si>
  <si>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</si>
  <si>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</si>
  <si>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</si>
  <si>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</si>
  <si>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</si>
  <si>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</si>
  <si>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</si>
  <si>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</si>
  <si>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</si>
  <si>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</si>
  <si>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</si>
  <si>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</si>
  <si>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</si>
  <si>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</si>
  <si>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</si>
  <si>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</si>
  <si>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</si>
  <si>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</si>
  <si>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</si>
  <si>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</si>
  <si>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</si>
  <si>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</si>
  <si>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</si>
  <si>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</si>
  <si>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</si>
  <si>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</si>
  <si>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</si>
  <si>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</si>
  <si>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</si>
  <si>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</si>
  <si>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</si>
  <si>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</si>
  <si>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</si>
  <si>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</si>
  <si>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</si>
  <si>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</si>
  <si>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</si>
  <si>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</si>
  <si>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</si>
  <si>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</si>
  <si>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</si>
  <si>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</si>
  <si>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</si>
  <si>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</si>
  <si>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</si>
  <si>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</si>
  <si>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</si>
  <si>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</si>
  <si>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</si>
  <si>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</si>
  <si>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</si>
  <si>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</si>
  <si>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</si>
  <si>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</si>
  <si>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</si>
  <si>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</si>
  <si>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</si>
  <si>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</si>
  <si>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</si>
  <si>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</si>
  <si>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</si>
  <si>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</si>
  <si>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</si>
  <si>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</si>
  <si>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</si>
  <si>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</si>
  <si>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</si>
  <si>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</si>
  <si>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</si>
  <si>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</si>
  <si>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</si>
  <si>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</si>
  <si>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</si>
  <si>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</si>
  <si>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</si>
  <si>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</si>
  <si>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</si>
  <si>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</si>
  <si>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</si>
  <si>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</si>
  <si>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</si>
  <si>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</si>
  <si>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</si>
  <si>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</si>
  <si>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</si>
  <si>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</si>
  <si>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</si>
  <si>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</si>
  <si>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</si>
  <si>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</si>
  <si>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</si>
  <si>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</si>
  <si>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</si>
  <si>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</si>
  <si>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</si>
  <si>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</si>
  <si>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</si>
  <si>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</si>
  <si>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</si>
  <si>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</si>
  <si>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</si>
  <si>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</si>
  <si>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</si>
  <si>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</si>
  <si>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</si>
  <si>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</si>
  <si>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</si>
  <si>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</si>
  <si>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</si>
  <si>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</si>
  <si>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</si>
  <si>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</si>
  <si>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</si>
  <si>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</si>
  <si>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</si>
  <si>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</si>
  <si>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</si>
  <si>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</si>
  <si>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</si>
  <si>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</si>
  <si>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</si>
  <si>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</si>
  <si>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</si>
  <si>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</si>
  <si>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</si>
  <si>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</si>
  <si>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</si>
  <si>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</si>
  <si>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</si>
  <si>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</si>
  <si>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</si>
  <si>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</si>
  <si>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</si>
  <si>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</si>
  <si>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</si>
  <si>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</si>
  <si>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</si>
  <si>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</si>
  <si>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</si>
  <si>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</si>
  <si>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</si>
  <si>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</si>
  <si>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</si>
  <si>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</si>
  <si>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</si>
  <si>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</si>
  <si>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</si>
  <si>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</si>
  <si>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</si>
  <si>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</si>
  <si>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</si>
  <si>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</si>
  <si>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</si>
  <si>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</si>
  <si>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</si>
  <si>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</si>
  <si>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</si>
  <si>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</si>
  <si>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</si>
  <si>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</si>
  <si>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</si>
  <si>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</si>
  <si>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</si>
  <si>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</si>
  <si>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</si>
  <si>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</si>
  <si>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</si>
  <si>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</si>
  <si>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</si>
  <si>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</si>
  <si>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</si>
  <si>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</si>
  <si>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</si>
  <si>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</si>
  <si>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</si>
  <si>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</si>
  <si>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</si>
  <si>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</si>
  <si>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</si>
  <si>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</si>
  <si>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</si>
  <si>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</si>
  <si>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</si>
  <si>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</si>
  <si>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</si>
  <si>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</si>
  <si>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</si>
  <si>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</si>
  <si>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</si>
  <si>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</si>
  <si>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</si>
  <si>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</si>
  <si>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</si>
  <si>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</si>
  <si>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</si>
  <si>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</si>
  <si>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</si>
  <si>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</si>
  <si>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</si>
  <si>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</si>
  <si>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</si>
  <si>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</si>
  <si>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</si>
  <si>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</si>
  <si>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</si>
  <si>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</si>
  <si>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</si>
  <si>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</si>
  <si>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</si>
  <si>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</si>
  <si>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</si>
  <si>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</si>
  <si>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</si>
  <si>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</si>
  <si>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</si>
  <si>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</si>
  <si>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</si>
  <si>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</si>
  <si>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</si>
  <si>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</si>
  <si>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</si>
  <si>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</si>
  <si>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</si>
  <si>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</si>
  <si>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</si>
  <si>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</si>
  <si>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</si>
  <si>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</si>
  <si>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</si>
  <si>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</si>
  <si>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</si>
  <si>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</si>
  <si>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</si>
  <si>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</si>
  <si>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</si>
  <si>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</si>
  <si>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</si>
  <si>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</si>
  <si>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</si>
  <si>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</si>
  <si>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</si>
  <si>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</si>
  <si>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</si>
  <si>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</si>
  <si>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</si>
  <si>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</si>
  <si>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</si>
  <si>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</si>
  <si>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</si>
  <si>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</si>
  <si>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</si>
  <si>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</si>
  <si>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</si>
  <si>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</si>
  <si>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</si>
  <si>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</si>
  <si>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</si>
  <si>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</si>
  <si>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</si>
  <si>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</si>
  <si>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</si>
  <si>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</si>
  <si>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</si>
  <si>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</si>
  <si>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</si>
  <si>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</si>
  <si>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</si>
  <si>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</si>
  <si>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</si>
  <si>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</si>
  <si>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</si>
  <si>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</si>
  <si>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</si>
  <si>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</si>
  <si>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</si>
  <si>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</si>
  <si>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</si>
  <si>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</si>
  <si>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</si>
  <si>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</si>
  <si>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</si>
  <si>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</si>
  <si>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</si>
  <si>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</si>
  <si>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</si>
  <si>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</si>
  <si>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</si>
  <si>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</si>
  <si>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</si>
  <si>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</si>
  <si>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</si>
  <si>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</si>
  <si>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</si>
  <si>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</si>
  <si>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</si>
  <si>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</si>
  <si>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</si>
  <si>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</si>
  <si>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</si>
  <si>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</si>
  <si>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</si>
  <si>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</si>
  <si>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</si>
  <si>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</si>
  <si>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</si>
  <si>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</si>
  <si>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</si>
  <si>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</si>
  <si>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</si>
  <si>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</si>
  <si>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</si>
  <si>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</si>
  <si>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</si>
  <si>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</si>
  <si>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</si>
  <si>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</si>
  <si>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</si>
  <si>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</si>
  <si>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</si>
  <si>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</si>
  <si>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</si>
  <si>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</si>
  <si>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</si>
  <si>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</si>
  <si>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</si>
  <si>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</si>
  <si>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</si>
  <si>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</si>
  <si>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</si>
  <si>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</si>
  <si>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</si>
  <si>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</si>
  <si>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</si>
  <si>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</si>
  <si>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</si>
  <si>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</si>
  <si>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</si>
  <si>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</si>
  <si>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</si>
  <si>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</si>
  <si>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</si>
  <si>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</si>
  <si>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</si>
  <si>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</si>
  <si>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</si>
  <si>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</si>
  <si>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</si>
  <si>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</si>
  <si>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</si>
  <si>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</si>
  <si>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</si>
  <si>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</si>
  <si>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</si>
  <si>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</si>
  <si>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</si>
  <si>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</si>
  <si>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</si>
  <si>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</si>
  <si>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</si>
  <si>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</si>
  <si>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</si>
  <si>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</si>
  <si>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</si>
  <si>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</si>
  <si>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</si>
  <si>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</si>
  <si>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</si>
  <si>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</si>
  <si>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</si>
  <si>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</si>
  <si>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</si>
  <si>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</si>
  <si>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</si>
  <si>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</si>
  <si>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</si>
  <si>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</si>
  <si>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</si>
  <si>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</si>
  <si>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</si>
  <si>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</si>
  <si>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</si>
  <si>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</si>
  <si>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</si>
  <si>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</si>
  <si>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</si>
  <si>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</si>
  <si>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</si>
  <si>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</si>
  <si>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</si>
  <si>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</si>
  <si>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</si>
  <si>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</si>
  <si>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</si>
  <si>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</si>
  <si>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</si>
  <si>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</si>
  <si>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</si>
  <si>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</si>
  <si>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</si>
  <si>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</si>
  <si>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</si>
  <si>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</si>
  <si>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</si>
  <si>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</si>
  <si>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</si>
  <si>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</si>
  <si>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</si>
  <si>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</si>
  <si>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</si>
  <si>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</si>
  <si>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</si>
  <si>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</si>
  <si>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</si>
  <si>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</si>
  <si>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</si>
  <si>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</si>
  <si>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</si>
  <si>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</si>
  <si>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</si>
  <si>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</si>
  <si>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</si>
  <si>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</si>
  <si>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</si>
  <si>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</si>
  <si>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</si>
  <si>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</si>
  <si>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</si>
  <si>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</si>
  <si>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</si>
  <si>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</si>
  <si>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</si>
  <si>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</si>
  <si>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</si>
  <si>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</si>
  <si>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</si>
  <si>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</si>
  <si>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</si>
  <si>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</si>
  <si>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</si>
  <si>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</si>
  <si>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</si>
  <si>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</si>
  <si>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</si>
  <si>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</si>
  <si>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</si>
  <si>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</si>
  <si>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</si>
  <si>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</si>
  <si>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</si>
  <si>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</si>
  <si>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</si>
  <si>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</si>
  <si>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</si>
  <si>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</si>
  <si>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</si>
  <si>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</si>
  <si>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</si>
  <si>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</si>
  <si>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</si>
  <si>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</si>
  <si>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</si>
  <si>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</si>
  <si>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</si>
  <si>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</si>
  <si>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</si>
  <si>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</si>
  <si>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</si>
  <si>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</si>
  <si>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</si>
  <si>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</si>
  <si>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</si>
  <si>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</si>
  <si>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</si>
  <si>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</si>
  <si>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</si>
  <si>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</si>
  <si>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</si>
  <si>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</si>
  <si>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</si>
  <si>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</si>
  <si>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</si>
  <si>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</si>
  <si>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</si>
  <si>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</si>
  <si>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</si>
  <si>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</si>
  <si>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</si>
  <si>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</si>
  <si>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</si>
  <si>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</si>
  <si>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</si>
  <si>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</si>
  <si>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</si>
  <si>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</si>
  <si>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</si>
  <si>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</si>
  <si>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</si>
  <si>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</si>
  <si>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</si>
  <si>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</si>
  <si>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</si>
  <si>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</si>
  <si>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</si>
  <si>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</si>
  <si>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</si>
  <si>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</si>
  <si>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</si>
  <si>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</si>
  <si>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</si>
  <si>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</si>
  <si>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</si>
  <si>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</si>
  <si>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</si>
  <si>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</si>
  <si>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</si>
  <si>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</si>
  <si>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</si>
  <si>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</si>
  <si>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</si>
  <si>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</si>
  <si>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</si>
  <si>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</si>
  <si>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</si>
  <si>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</si>
  <si>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</si>
  <si>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</si>
  <si>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</si>
  <si>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</si>
  <si>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</si>
  <si>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</si>
  <si>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</si>
  <si>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</si>
  <si>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</si>
  <si>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</si>
  <si>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</si>
  <si>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</si>
  <si>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</si>
  <si>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</si>
  <si>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</si>
  <si>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</si>
  <si>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</si>
  <si>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</si>
  <si>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</si>
  <si>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</si>
  <si>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</si>
  <si>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</si>
  <si>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</si>
  <si>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</si>
  <si>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</si>
  <si>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</si>
  <si>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</si>
  <si>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</si>
  <si>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</si>
  <si>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</si>
  <si>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</si>
  <si>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</si>
  <si>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</si>
  <si>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</si>
  <si>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</si>
  <si>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</si>
  <si>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</si>
  <si>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</si>
  <si>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</si>
  <si>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</si>
  <si>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</si>
  <si>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</si>
  <si>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</si>
  <si>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</si>
  <si>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</si>
  <si>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</si>
  <si>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</si>
  <si>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</si>
  <si>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</si>
  <si>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</si>
  <si>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</si>
  <si>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</si>
  <si>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</si>
  <si>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</si>
  <si>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</si>
  <si>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</si>
  <si>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</si>
  <si>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</si>
  <si>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</si>
  <si>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</si>
  <si>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</si>
  <si>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</si>
  <si>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</si>
  <si>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</si>
  <si>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</si>
  <si>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</si>
  <si>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</si>
  <si>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</si>
  <si>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</si>
  <si>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</si>
  <si>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</si>
  <si>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</si>
  <si>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</si>
  <si>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</si>
  <si>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</si>
  <si>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</si>
  <si>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</si>
  <si>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</si>
  <si>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</si>
  <si>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</si>
  <si>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</si>
  <si>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</si>
  <si>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</si>
  <si>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</si>
  <si>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</si>
  <si>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</si>
  <si>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</si>
  <si>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</si>
  <si>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</si>
  <si>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</si>
  <si>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</si>
  <si>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</si>
  <si>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</si>
  <si>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</si>
  <si>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</si>
  <si>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</si>
  <si>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</si>
  <si>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</si>
  <si>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</si>
  <si>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</si>
  <si>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</si>
  <si>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</si>
  <si>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</si>
  <si>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</si>
  <si>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</si>
  <si>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</si>
  <si>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</si>
  <si>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</si>
  <si>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</si>
  <si>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</si>
  <si>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</si>
  <si>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</si>
  <si>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</si>
  <si>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</si>
  <si>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</si>
  <si>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</si>
  <si>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</si>
  <si>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</si>
  <si>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</si>
  <si>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</si>
  <si>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</si>
  <si>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</si>
  <si>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</si>
  <si>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</si>
  <si>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</si>
  <si>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</si>
  <si>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</si>
  <si>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</si>
  <si>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</si>
  <si>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</si>
  <si>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</si>
  <si>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</si>
  <si>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</si>
  <si>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</si>
  <si>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</si>
  <si>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</si>
  <si>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</si>
  <si>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</si>
  <si>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</si>
  <si>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</si>
  <si>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</si>
  <si>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</si>
  <si>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</si>
  <si>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</si>
  <si>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</si>
  <si>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</si>
  <si>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</si>
  <si>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</si>
  <si>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</si>
  <si>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</si>
  <si>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</si>
  <si>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</si>
  <si>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</si>
  <si>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</si>
  <si>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</si>
  <si>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</si>
  <si>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</si>
  <si>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</si>
  <si>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</si>
  <si>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</si>
  <si>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</si>
  <si>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</si>
  <si>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</si>
  <si>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</si>
  <si>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</si>
  <si>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</si>
  <si>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</si>
  <si>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</si>
  <si>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</si>
  <si>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</si>
  <si>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</si>
  <si>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</si>
  <si>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</si>
  <si>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</si>
  <si>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</si>
  <si>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</si>
  <si>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</si>
  <si>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</si>
  <si>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</si>
  <si>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</si>
  <si>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</si>
  <si>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</si>
  <si>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</si>
  <si>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</si>
  <si>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</si>
  <si>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</si>
  <si>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</si>
  <si>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</si>
  <si>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</si>
  <si>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</si>
  <si>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</si>
  <si>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</si>
  <si>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</si>
  <si>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</si>
  <si>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</si>
  <si>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</si>
  <si>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</si>
  <si>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</si>
  <si>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</si>
  <si>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</si>
  <si>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</si>
  <si>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</si>
  <si>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</si>
  <si>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</si>
  <si>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</si>
  <si>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</si>
  <si>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</si>
  <si>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</si>
  <si>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</si>
  <si>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</si>
  <si>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</si>
  <si>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</si>
  <si>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</si>
  <si>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</si>
  <si>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</si>
  <si>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</si>
  <si>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</si>
  <si>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</si>
  <si>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</si>
  <si>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</si>
  <si>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</si>
  <si>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</si>
  <si>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</si>
  <si>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</si>
  <si>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</si>
  <si>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</si>
  <si>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</si>
  <si>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</si>
  <si>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</si>
  <si>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</si>
  <si>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</si>
  <si>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</si>
  <si>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</si>
  <si>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</si>
  <si>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</si>
  <si>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</si>
  <si>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</si>
  <si>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</si>
  <si>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</si>
  <si>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</si>
  <si>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</si>
  <si>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</si>
  <si>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</si>
  <si>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</si>
  <si>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</si>
  <si>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</si>
  <si>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</si>
  <si>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</si>
  <si>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</si>
  <si>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</si>
  <si>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</si>
  <si>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</si>
  <si>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</si>
  <si>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</si>
  <si>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</si>
  <si>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</si>
  <si>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</si>
  <si>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</si>
  <si>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</si>
  <si>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</si>
  <si>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</si>
  <si>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</si>
  <si>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</si>
  <si>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</si>
  <si>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</si>
  <si>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</si>
  <si>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</si>
  <si>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</si>
  <si>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</si>
  <si>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</si>
  <si>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</si>
  <si>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</si>
  <si>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</si>
  <si>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</si>
  <si>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</si>
  <si>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</si>
  <si>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</si>
  <si>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</si>
  <si>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</si>
  <si>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</si>
  <si>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</si>
  <si>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</si>
  <si>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</si>
  <si>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</si>
  <si>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</si>
  <si>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</si>
  <si>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</si>
  <si>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</si>
  <si>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</si>
  <si>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</si>
  <si>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</si>
  <si>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</si>
  <si>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</si>
  <si>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</si>
  <si>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</si>
  <si>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</si>
  <si>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</si>
  <si>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</si>
  <si>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</si>
  <si>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</si>
  <si>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</si>
  <si>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</si>
  <si>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</si>
  <si>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</si>
  <si>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</si>
  <si>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</si>
  <si>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</si>
  <si>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</si>
  <si>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</si>
  <si>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</si>
  <si>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</si>
  <si>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</si>
  <si>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</si>
  <si>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</si>
  <si>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</si>
  <si>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</si>
  <si>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</si>
  <si>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</si>
  <si>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</si>
  <si>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</si>
  <si>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</si>
  <si>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</si>
  <si>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</si>
  <si>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</si>
  <si>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</si>
  <si>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</si>
  <si>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</si>
  <si>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</si>
  <si>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</si>
  <si>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</si>
  <si>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</si>
  <si>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</si>
  <si>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</si>
  <si>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</si>
  <si>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</si>
  <si>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</si>
  <si>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</si>
  <si>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</si>
  <si>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</si>
  <si>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</si>
  <si>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</si>
  <si>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</si>
  <si>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</si>
  <si>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</si>
  <si>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</si>
  <si>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</si>
  <si>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</si>
  <si>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</si>
  <si>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</si>
  <si>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</si>
  <si>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</si>
  <si>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</si>
  <si>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</si>
  <si>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</si>
  <si>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</si>
  <si>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</si>
  <si>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</si>
  <si>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</si>
  <si>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</si>
  <si>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</si>
  <si>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</si>
  <si>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</si>
  <si>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</si>
  <si>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</si>
  <si>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</si>
  <si>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</si>
  <si>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</si>
  <si>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</si>
  <si>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</si>
  <si>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</si>
  <si>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</si>
  <si>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</si>
  <si>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</si>
  <si>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</si>
  <si>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</si>
  <si>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</si>
  <si>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</si>
  <si>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</si>
  <si>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</si>
  <si>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</si>
  <si>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</si>
  <si>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</si>
  <si>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</si>
  <si>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</si>
  <si>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</si>
  <si>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</si>
  <si>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</si>
  <si>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</si>
  <si>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</si>
  <si>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</si>
  <si>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</si>
  <si>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</si>
  <si>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</si>
  <si>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</si>
  <si>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</si>
  <si>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</si>
  <si>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</si>
  <si>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</si>
  <si>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</si>
  <si>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</si>
  <si>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</si>
  <si>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</si>
  <si>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</si>
  <si>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</si>
  <si>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</si>
  <si>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</si>
  <si>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</si>
  <si>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</si>
  <si>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</si>
  <si>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</si>
  <si>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</si>
  <si>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</si>
  <si>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</si>
  <si>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</si>
  <si>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</si>
  <si>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</si>
  <si>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</si>
  <si>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</si>
  <si>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</si>
  <si>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</si>
  <si>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</si>
  <si>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</si>
  <si>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</si>
  <si>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</si>
  <si>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</si>
  <si>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</si>
  <si>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</si>
  <si>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</si>
  <si>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</si>
  <si>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</si>
  <si>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</si>
  <si>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</si>
  <si>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</si>
  <si>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</si>
  <si>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</si>
  <si>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</si>
  <si>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</si>
  <si>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</si>
  <si>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</si>
  <si>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</si>
  <si>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</si>
  <si>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</si>
  <si>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</si>
  <si>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</si>
  <si>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</si>
  <si>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</si>
  <si>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</si>
  <si>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</si>
  <si>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</si>
  <si>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</si>
  <si>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</si>
  <si>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</si>
  <si>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</si>
  <si>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</si>
  <si>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</si>
  <si>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</si>
  <si>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</si>
  <si>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</si>
  <si>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</si>
  <si>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</si>
  <si>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</si>
  <si>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</si>
  <si>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</si>
  <si>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</si>
  <si>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</si>
  <si>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</si>
  <si>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</si>
  <si>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</si>
  <si>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</si>
  <si>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</si>
  <si>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</si>
  <si>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</si>
  <si>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</si>
  <si>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</si>
  <si>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</si>
  <si>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</si>
  <si>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</si>
  <si>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</si>
  <si>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</si>
  <si>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</si>
  <si>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</si>
  <si>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</si>
  <si>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</si>
  <si>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</si>
  <si>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</si>
  <si>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</si>
  <si>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</si>
  <si>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</si>
  <si>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</si>
  <si>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</si>
  <si>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</si>
  <si>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</si>
  <si>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</si>
  <si>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</si>
  <si>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</si>
  <si>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</si>
  <si>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</si>
  <si>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</si>
  <si>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</si>
  <si>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</si>
  <si>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</si>
  <si>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</si>
  <si>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</si>
  <si>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</si>
  <si>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</si>
  <si>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</si>
  <si>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</si>
  <si>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</si>
  <si>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</si>
  <si>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</si>
  <si>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</si>
  <si>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</si>
  <si>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</si>
  <si>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</si>
  <si>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</si>
  <si>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</si>
  <si>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</si>
  <si>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</si>
  <si>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</si>
  <si>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</si>
  <si>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</si>
  <si>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</si>
  <si>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</si>
  <si>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</si>
  <si>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</si>
  <si>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</si>
  <si>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</si>
  <si>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</si>
  <si>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</si>
  <si>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</si>
  <si>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</si>
  <si>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</si>
  <si>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</si>
  <si>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</si>
  <si>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</si>
  <si>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</si>
  <si>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</si>
  <si>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</si>
  <si>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</si>
  <si>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</si>
  <si>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</si>
  <si>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</si>
  <si>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</si>
  <si>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</si>
  <si>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</si>
  <si>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</si>
  <si>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</si>
  <si>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</si>
  <si>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</si>
  <si>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</si>
  <si>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</si>
  <si>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</si>
  <si>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</si>
  <si>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</si>
  <si>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</si>
  <si>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</si>
  <si>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</si>
  <si>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</si>
  <si>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</si>
  <si>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</si>
  <si>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</si>
  <si>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</si>
  <si>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</si>
  <si>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</si>
  <si>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</si>
  <si>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</si>
  <si>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</si>
  <si>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01407_令和6年度</t>
  </si>
  <si>
    <t>01407</t>
  </si>
  <si>
    <t>仁木町</t>
  </si>
  <si>
    <t>_令和6年度</t>
  </si>
  <si>
    <t>市区町村コード_令和4年度</t>
  </si>
  <si>
    <t>01407_令和4年度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</si>
  <si>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</si>
  <si>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</si>
  <si>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</si>
  <si>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</si>
  <si>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</si>
  <si>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</si>
  <si>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</si>
  <si>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</si>
  <si>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</si>
  <si>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</si>
  <si>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</si>
  <si>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</si>
  <si>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</si>
  <si>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</si>
  <si>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</si>
  <si>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</si>
  <si>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</si>
  <si>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</si>
  <si>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</si>
  <si>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</si>
  <si>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</si>
  <si>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</si>
  <si>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</si>
  <si>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</si>
  <si>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</si>
  <si>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</si>
  <si>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</si>
  <si>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</si>
  <si>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</si>
  <si>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</si>
  <si>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</si>
  <si>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</si>
  <si>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</si>
  <si>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</si>
  <si>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</si>
  <si>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</si>
  <si>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</si>
  <si>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</si>
  <si>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</si>
  <si>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</si>
  <si>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</si>
  <si>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</si>
  <si>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</si>
  <si>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</si>
  <si>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</si>
  <si>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</si>
  <si>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</si>
  <si>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</si>
  <si>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</si>
  <si>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</si>
  <si>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</si>
  <si>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</si>
  <si>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</si>
  <si>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</si>
  <si>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</si>
  <si>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</si>
  <si>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</si>
  <si>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01363_令和6年度</t>
  </si>
  <si>
    <t>01363</t>
  </si>
  <si>
    <t>厚沢部町</t>
  </si>
  <si>
    <t>01364_令和6年度</t>
  </si>
  <si>
    <t>01364</t>
  </si>
  <si>
    <t>乙部町</t>
  </si>
  <si>
    <t>01332_令和6年度</t>
  </si>
  <si>
    <t>01332</t>
  </si>
  <si>
    <t>福島町</t>
  </si>
  <si>
    <t>01363_令和4年度</t>
  </si>
  <si>
    <t>01364_令和4年度</t>
  </si>
  <si>
    <t>01332_令和4年度</t>
  </si>
  <si>
    <t>10203</t>
  </si>
  <si>
    <t>桐生市</t>
  </si>
  <si>
    <t>10203_令和4年度</t>
  </si>
  <si>
    <t>10203_令和6年度</t>
  </si>
  <si>
    <t>10202</t>
  </si>
  <si>
    <t>高崎市</t>
  </si>
  <si>
    <t>10202_令和4年度</t>
  </si>
  <si>
    <t>10202_令和6年度</t>
  </si>
  <si>
    <t>10201</t>
  </si>
  <si>
    <t>前橋市</t>
  </si>
  <si>
    <t>10201_令和4年度</t>
  </si>
  <si>
    <t>10201_令和6年度</t>
  </si>
  <si>
    <t>01457_令和6年度</t>
  </si>
  <si>
    <t>01457</t>
  </si>
  <si>
    <t>上川町</t>
  </si>
  <si>
    <t>01512_令和6年度</t>
  </si>
  <si>
    <t>01512</t>
  </si>
  <si>
    <t>浜頓別町</t>
  </si>
  <si>
    <t>01455_令和6年度</t>
  </si>
  <si>
    <t>01455</t>
  </si>
  <si>
    <t>比布町</t>
  </si>
  <si>
    <t>01457_令和4年度</t>
  </si>
  <si>
    <t>01512_令和4年度</t>
  </si>
  <si>
    <t>01455_令和4年度</t>
  </si>
  <si>
    <t>10207</t>
  </si>
  <si>
    <t>館林市</t>
  </si>
  <si>
    <t>10207_令和4年度</t>
  </si>
  <si>
    <t>10207_令和6年度</t>
  </si>
  <si>
    <t>01639_令和6年度</t>
  </si>
  <si>
    <t>01639</t>
  </si>
  <si>
    <t>更別村</t>
  </si>
  <si>
    <t>01639_令和4年度</t>
  </si>
  <si>
    <t>高山村</t>
  </si>
  <si>
    <t>10449</t>
  </si>
  <si>
    <t>みなかみ町</t>
  </si>
  <si>
    <t>10449_令和4年度</t>
  </si>
  <si>
    <t>10449_令和6年度</t>
  </si>
  <si>
    <t>10525</t>
  </si>
  <si>
    <t>邑楽町</t>
  </si>
  <si>
    <t>10525_令和4年度</t>
  </si>
  <si>
    <t>10525_令和6年度</t>
  </si>
  <si>
    <t>明和町</t>
  </si>
  <si>
    <t>10464</t>
  </si>
  <si>
    <t>玉村町</t>
  </si>
  <si>
    <t>10464_令和4年度</t>
  </si>
  <si>
    <t>10464_令和6年度</t>
  </si>
  <si>
    <t>10210</t>
  </si>
  <si>
    <t>富岡市</t>
  </si>
  <si>
    <t>10210_令和4年度</t>
  </si>
  <si>
    <t>10210_令和6年度</t>
  </si>
  <si>
    <t>10206</t>
  </si>
  <si>
    <t>沼田市</t>
  </si>
  <si>
    <t>10206_令和4年度</t>
  </si>
  <si>
    <t>10206_令和6年度</t>
  </si>
  <si>
    <t>10208</t>
  </si>
  <si>
    <t>渋川市</t>
  </si>
  <si>
    <t>10208_令和4年度</t>
  </si>
  <si>
    <t>10208_令和6年度</t>
  </si>
  <si>
    <t>10211</t>
  </si>
  <si>
    <t>安中市</t>
  </si>
  <si>
    <t>10211_令和4年度</t>
  </si>
  <si>
    <t>10211_令和6年度</t>
  </si>
  <si>
    <t>10382</t>
  </si>
  <si>
    <t>下仁田町</t>
  </si>
  <si>
    <t>10382_令和4年度</t>
  </si>
  <si>
    <t>10382_令和6年度</t>
  </si>
  <si>
    <t>10426</t>
  </si>
  <si>
    <t>草津町</t>
  </si>
  <si>
    <t>10426_令和4年度</t>
  </si>
  <si>
    <t>10426_令和6年度</t>
  </si>
  <si>
    <t>43506_平成2年度</t>
  </si>
  <si>
    <t>43506</t>
  </si>
  <si>
    <t>湯前町</t>
  </si>
  <si>
    <t>43506_平成17年度</t>
  </si>
  <si>
    <t>43506_平成18年度</t>
  </si>
  <si>
    <t>43506_平成19年度</t>
  </si>
  <si>
    <t>43506_平成20年度</t>
  </si>
  <si>
    <t>43506_平成21年度</t>
  </si>
  <si>
    <t>43506_平成22年度</t>
  </si>
  <si>
    <t>43506_平成23年度</t>
  </si>
  <si>
    <t>43506_平成24年度</t>
  </si>
  <si>
    <t>43506_平成25年度</t>
  </si>
  <si>
    <t>43506_平成26年度</t>
  </si>
  <si>
    <t>43506_平成27年度</t>
  </si>
  <si>
    <t>43506_平成28年度</t>
  </si>
  <si>
    <t>43506_平成29年度</t>
  </si>
  <si>
    <t>43506_平成30年度</t>
  </si>
  <si>
    <t>43506_令和元年度</t>
  </si>
  <si>
    <t>43506_令和2年度</t>
  </si>
  <si>
    <t>43506_令和3年度</t>
  </si>
  <si>
    <t>43506_令和4年度</t>
  </si>
  <si>
    <t>43506_令和5年度</t>
  </si>
  <si>
    <t>43506_令和6年度</t>
  </si>
  <si>
    <t>26365_平成2年度</t>
  </si>
  <si>
    <t>26365</t>
  </si>
  <si>
    <t>和束町</t>
  </si>
  <si>
    <t>26365_平成17年度</t>
  </si>
  <si>
    <t>26365_平成18年度</t>
  </si>
  <si>
    <t>26365_平成19年度</t>
  </si>
  <si>
    <t>26365_平成20年度</t>
  </si>
  <si>
    <t>26365_平成21年度</t>
  </si>
  <si>
    <t>26365_平成22年度</t>
  </si>
  <si>
    <t>26365_平成23年度</t>
  </si>
  <si>
    <t>26365_平成24年度</t>
  </si>
  <si>
    <t>26365_平成25年度</t>
  </si>
  <si>
    <t>26365_平成26年度</t>
  </si>
  <si>
    <t>26365_平成27年度</t>
  </si>
  <si>
    <t>26365_平成28年度</t>
  </si>
  <si>
    <t>26365_平成29年度</t>
  </si>
  <si>
    <t>26365_平成30年度</t>
  </si>
  <si>
    <t>26365_令和元年度</t>
  </si>
  <si>
    <t>26365_令和2年度</t>
  </si>
  <si>
    <t>26365_令和3年度</t>
  </si>
  <si>
    <t>26365_令和4年度</t>
  </si>
  <si>
    <t>26365_令和5年度</t>
  </si>
  <si>
    <t>26365_令和6年度</t>
  </si>
  <si>
    <t>45442_平成2年度</t>
  </si>
  <si>
    <t>45442</t>
  </si>
  <si>
    <t>日之影町</t>
  </si>
  <si>
    <t>45442_平成17年度</t>
  </si>
  <si>
    <t>45442_平成18年度</t>
  </si>
  <si>
    <t>45442_平成19年度</t>
  </si>
  <si>
    <t>45442_平成20年度</t>
  </si>
  <si>
    <t>45442_平成21年度</t>
  </si>
  <si>
    <t>45442_平成22年度</t>
  </si>
  <si>
    <t>45442_平成23年度</t>
  </si>
  <si>
    <t>45442_平成24年度</t>
  </si>
  <si>
    <t>45442_平成25年度</t>
  </si>
  <si>
    <t>45442_平成26年度</t>
  </si>
  <si>
    <t>45442_平成27年度</t>
  </si>
  <si>
    <t>45442_平成28年度</t>
  </si>
  <si>
    <t>45442_平成29年度</t>
  </si>
  <si>
    <t>45442_平成30年度</t>
  </si>
  <si>
    <t>45442_令和元年度</t>
  </si>
  <si>
    <t>45442_令和2年度</t>
  </si>
  <si>
    <t>45442_令和3年度</t>
  </si>
  <si>
    <t>45442_令和4年度</t>
  </si>
  <si>
    <t>45442_令和5年度</t>
  </si>
  <si>
    <t>45442_令和6年度</t>
  </si>
  <si>
    <t>20411_平成2年度</t>
  </si>
  <si>
    <t>20411</t>
  </si>
  <si>
    <t>下條村</t>
  </si>
  <si>
    <t>20411_平成17年度</t>
  </si>
  <si>
    <t>20411_平成18年度</t>
  </si>
  <si>
    <t>20411_平成19年度</t>
  </si>
  <si>
    <t>20411_平成20年度</t>
  </si>
  <si>
    <t>20411_平成21年度</t>
  </si>
  <si>
    <t>20411_平成22年度</t>
  </si>
  <si>
    <t>20411_平成23年度</t>
  </si>
  <si>
    <t>20411_平成24年度</t>
  </si>
  <si>
    <t>20411_平成25年度</t>
  </si>
  <si>
    <t>20411_平成26年度</t>
  </si>
  <si>
    <t>20411_平成27年度</t>
  </si>
  <si>
    <t>20411_平成28年度</t>
  </si>
  <si>
    <t>20411_平成29年度</t>
  </si>
  <si>
    <t>20411_平成30年度</t>
  </si>
  <si>
    <t>20411_令和元年度</t>
  </si>
  <si>
    <t>20411_令和2年度</t>
  </si>
  <si>
    <t>20411_令和3年度</t>
  </si>
  <si>
    <t>20411_令和4年度</t>
  </si>
  <si>
    <t>20411_令和5年度</t>
  </si>
  <si>
    <t>20411_令和6年度</t>
  </si>
  <si>
    <t>01455_平成2年度</t>
  </si>
  <si>
    <t>01455_平成17年度</t>
  </si>
  <si>
    <t>01455_平成18年度</t>
  </si>
  <si>
    <t>01455_平成19年度</t>
  </si>
  <si>
    <t>01455_平成20年度</t>
  </si>
  <si>
    <t>01455_平成21年度</t>
  </si>
  <si>
    <t>01455_平成22年度</t>
  </si>
  <si>
    <t>01455_平成23年度</t>
  </si>
  <si>
    <t>01455_平成24年度</t>
  </si>
  <si>
    <t>01455_平成25年度</t>
  </si>
  <si>
    <t>01455_平成26年度</t>
  </si>
  <si>
    <t>01455_平成27年度</t>
  </si>
  <si>
    <t>01455_平成28年度</t>
  </si>
  <si>
    <t>01455_平成29年度</t>
  </si>
  <si>
    <t>01455_平成30年度</t>
  </si>
  <si>
    <t>01455_令和元年度</t>
  </si>
  <si>
    <t>01455_令和2年度</t>
  </si>
  <si>
    <t>01455_令和3年度</t>
  </si>
  <si>
    <t>01455_令和5年度</t>
  </si>
  <si>
    <t>01332_平成2年度</t>
  </si>
  <si>
    <t>01332_平成17年度</t>
  </si>
  <si>
    <t>01332_平成18年度</t>
  </si>
  <si>
    <t>01332_平成19年度</t>
  </si>
  <si>
    <t>01332_平成20年度</t>
  </si>
  <si>
    <t>01332_平成21年度</t>
  </si>
  <si>
    <t>01332_平成22年度</t>
  </si>
  <si>
    <t>01332_平成23年度</t>
  </si>
  <si>
    <t>01332_平成24年度</t>
  </si>
  <si>
    <t>01332_平成25年度</t>
  </si>
  <si>
    <t>01332_平成26年度</t>
  </si>
  <si>
    <t>01332_平成27年度</t>
  </si>
  <si>
    <t>01332_平成28年度</t>
  </si>
  <si>
    <t>01332_平成29年度</t>
  </si>
  <si>
    <t>01332_平成30年度</t>
  </si>
  <si>
    <t>01332_令和元年度</t>
  </si>
  <si>
    <t>01332_令和2年度</t>
  </si>
  <si>
    <t>01332_令和3年度</t>
  </si>
  <si>
    <t>01332_令和5年度</t>
  </si>
  <si>
    <t>01363_平成2年度</t>
  </si>
  <si>
    <t>01363_平成17年度</t>
  </si>
  <si>
    <t>01363_平成18年度</t>
  </si>
  <si>
    <t>01363_平成19年度</t>
  </si>
  <si>
    <t>01363_平成20年度</t>
  </si>
  <si>
    <t>01363_平成21年度</t>
  </si>
  <si>
    <t>01363_平成22年度</t>
  </si>
  <si>
    <t>01363_平成23年度</t>
  </si>
  <si>
    <t>01363_平成24年度</t>
  </si>
  <si>
    <t>01363_平成25年度</t>
  </si>
  <si>
    <t>01363_平成26年度</t>
  </si>
  <si>
    <t>01363_平成27年度</t>
  </si>
  <si>
    <t>01363_平成28年度</t>
  </si>
  <si>
    <t>01363_平成29年度</t>
  </si>
  <si>
    <t>01363_平成30年度</t>
  </si>
  <si>
    <t>01363_令和元年度</t>
  </si>
  <si>
    <t>01363_令和2年度</t>
  </si>
  <si>
    <t>01363_令和3年度</t>
  </si>
  <si>
    <t>01363_令和5年度</t>
  </si>
  <si>
    <t>45443_平成2年度</t>
  </si>
  <si>
    <t>45443</t>
  </si>
  <si>
    <t>五ヶ瀬町</t>
  </si>
  <si>
    <t>45443_平成17年度</t>
  </si>
  <si>
    <t>45443_平成18年度</t>
  </si>
  <si>
    <t>45443_平成19年度</t>
  </si>
  <si>
    <t>45443_平成20年度</t>
  </si>
  <si>
    <t>45443_平成21年度</t>
  </si>
  <si>
    <t>45443_平成22年度</t>
  </si>
  <si>
    <t>45443_平成23年度</t>
  </si>
  <si>
    <t>45443_平成24年度</t>
  </si>
  <si>
    <t>45443_平成25年度</t>
  </si>
  <si>
    <t>45443_平成26年度</t>
  </si>
  <si>
    <t>45443_平成27年度</t>
  </si>
  <si>
    <t>45443_平成28年度</t>
  </si>
  <si>
    <t>45443_平成29年度</t>
  </si>
  <si>
    <t>45443_平成30年度</t>
  </si>
  <si>
    <t>45443_令和元年度</t>
  </si>
  <si>
    <t>45443_令和2年度</t>
  </si>
  <si>
    <t>45443_令和3年度</t>
  </si>
  <si>
    <t>45443_令和4年度</t>
  </si>
  <si>
    <t>45443_令和5年度</t>
  </si>
  <si>
    <t>45443_令和6年度</t>
  </si>
  <si>
    <t>20430_平成2年度</t>
  </si>
  <si>
    <t>20430</t>
  </si>
  <si>
    <t>大桑村</t>
  </si>
  <si>
    <t>20430_平成17年度</t>
  </si>
  <si>
    <t>20430_平成18年度</t>
  </si>
  <si>
    <t>20430_平成19年度</t>
  </si>
  <si>
    <t>20430_平成20年度</t>
  </si>
  <si>
    <t>20430_平成21年度</t>
  </si>
  <si>
    <t>20430_平成22年度</t>
  </si>
  <si>
    <t>20430_平成23年度</t>
  </si>
  <si>
    <t>20430_平成24年度</t>
  </si>
  <si>
    <t>20430_平成25年度</t>
  </si>
  <si>
    <t>20430_平成26年度</t>
  </si>
  <si>
    <t>20430_平成27年度</t>
  </si>
  <si>
    <t>20430_平成28年度</t>
  </si>
  <si>
    <t>20430_平成29年度</t>
  </si>
  <si>
    <t>20430_平成30年度</t>
  </si>
  <si>
    <t>20430_令和元年度</t>
  </si>
  <si>
    <t>20430_令和2年度</t>
  </si>
  <si>
    <t>20430_令和3年度</t>
  </si>
  <si>
    <t>20430_令和4年度</t>
  </si>
  <si>
    <t>20430_令和5年度</t>
  </si>
  <si>
    <t>20430_令和6年度</t>
  </si>
  <si>
    <t>01512_平成2年度</t>
  </si>
  <si>
    <t>01512_平成17年度</t>
  </si>
  <si>
    <t>01512_平成18年度</t>
  </si>
  <si>
    <t>01512_平成19年度</t>
  </si>
  <si>
    <t>01512_平成20年度</t>
  </si>
  <si>
    <t>01512_平成21年度</t>
  </si>
  <si>
    <t>01512_平成22年度</t>
  </si>
  <si>
    <t>01512_平成23年度</t>
  </si>
  <si>
    <t>01512_平成24年度</t>
  </si>
  <si>
    <t>01512_平成25年度</t>
  </si>
  <si>
    <t>01512_平成26年度</t>
  </si>
  <si>
    <t>01512_平成27年度</t>
  </si>
  <si>
    <t>01512_平成28年度</t>
  </si>
  <si>
    <t>01512_平成29年度</t>
  </si>
  <si>
    <t>01512_平成30年度</t>
  </si>
  <si>
    <t>01512_令和元年度</t>
  </si>
  <si>
    <t>01512_令和2年度</t>
  </si>
  <si>
    <t>01512_令和3年度</t>
  </si>
  <si>
    <t>01512_令和5年度</t>
  </si>
  <si>
    <t>16321_平成2年度</t>
  </si>
  <si>
    <t>16321</t>
  </si>
  <si>
    <t>舟橋村</t>
  </si>
  <si>
    <t>16321_平成17年度</t>
  </si>
  <si>
    <t>16321_平成18年度</t>
  </si>
  <si>
    <t>16321_平成19年度</t>
  </si>
  <si>
    <t>16321_平成20年度</t>
  </si>
  <si>
    <t>16321_平成21年度</t>
  </si>
  <si>
    <t>16321_平成22年度</t>
  </si>
  <si>
    <t>16321_平成23年度</t>
  </si>
  <si>
    <t>16321_平成24年度</t>
  </si>
  <si>
    <t>16321_平成25年度</t>
  </si>
  <si>
    <t>16321_平成26年度</t>
  </si>
  <si>
    <t>16321_平成27年度</t>
  </si>
  <si>
    <t>16321_平成28年度</t>
  </si>
  <si>
    <t>16321_平成29年度</t>
  </si>
  <si>
    <t>16321_平成30年度</t>
  </si>
  <si>
    <t>16321_令和元年度</t>
  </si>
  <si>
    <t>16321_令和2年度</t>
  </si>
  <si>
    <t>16321_令和3年度</t>
  </si>
  <si>
    <t>16321_令和4年度</t>
  </si>
  <si>
    <t>16321_令和5年度</t>
  </si>
  <si>
    <t>16321_令和6年度</t>
  </si>
  <si>
    <t>21504_平成2年度</t>
  </si>
  <si>
    <t>21504</t>
  </si>
  <si>
    <t>七宗町</t>
  </si>
  <si>
    <t>21504_平成17年度</t>
  </si>
  <si>
    <t>21504_平成18年度</t>
  </si>
  <si>
    <t>21504_平成19年度</t>
  </si>
  <si>
    <t>21504_平成20年度</t>
  </si>
  <si>
    <t>21504_平成21年度</t>
  </si>
  <si>
    <t>21504_平成22年度</t>
  </si>
  <si>
    <t>21504_平成23年度</t>
  </si>
  <si>
    <t>21504_平成24年度</t>
  </si>
  <si>
    <t>21504_平成25年度</t>
  </si>
  <si>
    <t>21504_平成26年度</t>
  </si>
  <si>
    <t>21504_平成27年度</t>
  </si>
  <si>
    <t>21504_平成28年度</t>
  </si>
  <si>
    <t>21504_平成29年度</t>
  </si>
  <si>
    <t>21504_平成30年度</t>
  </si>
  <si>
    <t>21504_令和元年度</t>
  </si>
  <si>
    <t>21504_令和2年度</t>
  </si>
  <si>
    <t>21504_令和3年度</t>
  </si>
  <si>
    <t>21504_令和4年度</t>
  </si>
  <si>
    <t>21504_令和5年度</t>
  </si>
  <si>
    <t>21504_令和6年度</t>
  </si>
  <si>
    <t>10428_平成2年度</t>
  </si>
  <si>
    <t>10428</t>
  </si>
  <si>
    <t>10428_平成17年度</t>
  </si>
  <si>
    <t>10428_平成18年度</t>
  </si>
  <si>
    <t>10428_平成19年度</t>
  </si>
  <si>
    <t>10428_平成20年度</t>
  </si>
  <si>
    <t>10428_平成21年度</t>
  </si>
  <si>
    <t>10428_平成22年度</t>
  </si>
  <si>
    <t>10428_平成23年度</t>
  </si>
  <si>
    <t>10428_平成24年度</t>
  </si>
  <si>
    <t>10428_平成25年度</t>
  </si>
  <si>
    <t>10428_平成26年度</t>
  </si>
  <si>
    <t>10428_平成27年度</t>
  </si>
  <si>
    <t>10428_平成28年度</t>
  </si>
  <si>
    <t>10428_平成29年度</t>
  </si>
  <si>
    <t>10428_平成30年度</t>
  </si>
  <si>
    <t>10428_令和元年度</t>
  </si>
  <si>
    <t>10428_令和2年度</t>
  </si>
  <si>
    <t>10428_令和3年度</t>
  </si>
  <si>
    <t>10428_令和4年度</t>
  </si>
  <si>
    <t>10428_令和5年度</t>
  </si>
  <si>
    <t>10428_令和6年度</t>
  </si>
  <si>
    <t>01364_平成2年度</t>
  </si>
  <si>
    <t>01364_平成17年度</t>
  </si>
  <si>
    <t>01364_平成18年度</t>
  </si>
  <si>
    <t>01364_平成19年度</t>
  </si>
  <si>
    <t>01364_平成20年度</t>
  </si>
  <si>
    <t>01364_平成21年度</t>
  </si>
  <si>
    <t>01364_平成22年度</t>
  </si>
  <si>
    <t>01364_平成23年度</t>
  </si>
  <si>
    <t>01364_平成24年度</t>
  </si>
  <si>
    <t>01364_平成25年度</t>
  </si>
  <si>
    <t>01364_平成26年度</t>
  </si>
  <si>
    <t>01364_平成27年度</t>
  </si>
  <si>
    <t>01364_平成28年度</t>
  </si>
  <si>
    <t>01364_平成29年度</t>
  </si>
  <si>
    <t>01364_平成30年度</t>
  </si>
  <si>
    <t>01364_令和元年度</t>
  </si>
  <si>
    <t>01364_令和2年度</t>
  </si>
  <si>
    <t>01364_令和3年度</t>
  </si>
  <si>
    <t>01364_令和5年度</t>
  </si>
  <si>
    <t>07407_平成2年度</t>
  </si>
  <si>
    <t>07407</t>
  </si>
  <si>
    <t>磐梯町</t>
  </si>
  <si>
    <t>07407_平成17年度</t>
  </si>
  <si>
    <t>07407_平成18年度</t>
  </si>
  <si>
    <t>07407_平成19年度</t>
  </si>
  <si>
    <t>07407_平成20年度</t>
  </si>
  <si>
    <t>07407_平成21年度</t>
  </si>
  <si>
    <t>07407_平成22年度</t>
  </si>
  <si>
    <t>07407_平成23年度</t>
  </si>
  <si>
    <t>07407_平成24年度</t>
  </si>
  <si>
    <t>07407_平成25年度</t>
  </si>
  <si>
    <t>07407_平成26年度</t>
  </si>
  <si>
    <t>07407_平成27年度</t>
  </si>
  <si>
    <t>07407_平成28年度</t>
  </si>
  <si>
    <t>07407_平成29年度</t>
  </si>
  <si>
    <t>07407_平成30年度</t>
  </si>
  <si>
    <t>07407_令和元年度</t>
  </si>
  <si>
    <t>07407_令和2年度</t>
  </si>
  <si>
    <t>07407_令和3年度</t>
  </si>
  <si>
    <t>07407_令和4年度</t>
  </si>
  <si>
    <t>07407_令和5年度</t>
  </si>
  <si>
    <t>07407_令和6年度</t>
  </si>
  <si>
    <t>43512_平成2年度</t>
  </si>
  <si>
    <t>43512</t>
  </si>
  <si>
    <t>山江村</t>
  </si>
  <si>
    <t>43512_平成17年度</t>
  </si>
  <si>
    <t>43512_平成18年度</t>
  </si>
  <si>
    <t>43512_平成19年度</t>
  </si>
  <si>
    <t>43512_平成20年度</t>
  </si>
  <si>
    <t>43512_平成21年度</t>
  </si>
  <si>
    <t>43512_平成22年度</t>
  </si>
  <si>
    <t>43512_平成23年度</t>
  </si>
  <si>
    <t>43512_平成24年度</t>
  </si>
  <si>
    <t>43512_平成25年度</t>
  </si>
  <si>
    <t>43512_平成26年度</t>
  </si>
  <si>
    <t>43512_平成27年度</t>
  </si>
  <si>
    <t>43512_平成28年度</t>
  </si>
  <si>
    <t>43512_平成29年度</t>
  </si>
  <si>
    <t>43512_平成30年度</t>
  </si>
  <si>
    <t>43512_令和元年度</t>
  </si>
  <si>
    <t>43512_令和2年度</t>
  </si>
  <si>
    <t>43512_令和3年度</t>
  </si>
  <si>
    <t>43512_令和4年度</t>
  </si>
  <si>
    <t>43512_令和5年度</t>
  </si>
  <si>
    <t>43512_令和6年度</t>
  </si>
  <si>
    <t>39341_平成2年度</t>
  </si>
  <si>
    <t>39341</t>
  </si>
  <si>
    <t>本山町</t>
  </si>
  <si>
    <t>39341_平成17年度</t>
  </si>
  <si>
    <t>39341_平成18年度</t>
  </si>
  <si>
    <t>39341_平成19年度</t>
  </si>
  <si>
    <t>39341_平成20年度</t>
  </si>
  <si>
    <t>39341_平成21年度</t>
  </si>
  <si>
    <t>39341_平成22年度</t>
  </si>
  <si>
    <t>39341_平成23年度</t>
  </si>
  <si>
    <t>39341_平成24年度</t>
  </si>
  <si>
    <t>39341_平成25年度</t>
  </si>
  <si>
    <t>39341_平成26年度</t>
  </si>
  <si>
    <t>39341_平成27年度</t>
  </si>
  <si>
    <t>39341_平成28年度</t>
  </si>
  <si>
    <t>39341_平成29年度</t>
  </si>
  <si>
    <t>39341_平成30年度</t>
  </si>
  <si>
    <t>39341_令和元年度</t>
  </si>
  <si>
    <t>39341_令和2年度</t>
  </si>
  <si>
    <t>39341_令和3年度</t>
  </si>
  <si>
    <t>39341_令和4年度</t>
  </si>
  <si>
    <t>39341_令和5年度</t>
  </si>
  <si>
    <t>39341_令和6年度</t>
  </si>
  <si>
    <t>39405_平成2年度</t>
  </si>
  <si>
    <t>39405</t>
  </si>
  <si>
    <t>梼原町</t>
  </si>
  <si>
    <t>39405_平成17年度</t>
  </si>
  <si>
    <t>39405_平成18年度</t>
  </si>
  <si>
    <t>39405_平成19年度</t>
  </si>
  <si>
    <t>39405_平成20年度</t>
  </si>
  <si>
    <t>39405_平成21年度</t>
  </si>
  <si>
    <t>39405_平成22年度</t>
  </si>
  <si>
    <t>39405_平成23年度</t>
  </si>
  <si>
    <t>39405_平成24年度</t>
  </si>
  <si>
    <t>39405_平成25年度</t>
  </si>
  <si>
    <t>39405_平成26年度</t>
  </si>
  <si>
    <t>39405_平成27年度</t>
  </si>
  <si>
    <t>39405_平成28年度</t>
  </si>
  <si>
    <t>39405_平成29年度</t>
  </si>
  <si>
    <t>39405_平成30年度</t>
  </si>
  <si>
    <t>39405_令和元年度</t>
  </si>
  <si>
    <t>39405_令和2年度</t>
  </si>
  <si>
    <t>39405_令和3年度</t>
  </si>
  <si>
    <t>39405_令和4年度</t>
  </si>
  <si>
    <t>39405_令和5年度</t>
  </si>
  <si>
    <t>39405_令和6年度</t>
  </si>
  <si>
    <t>01457_平成2年度</t>
  </si>
  <si>
    <t>01457_平成17年度</t>
  </si>
  <si>
    <t>01457_平成18年度</t>
  </si>
  <si>
    <t>01457_平成19年度</t>
  </si>
  <si>
    <t>01457_平成20年度</t>
  </si>
  <si>
    <t>01457_平成21年度</t>
  </si>
  <si>
    <t>01457_平成22年度</t>
  </si>
  <si>
    <t>01457_平成23年度</t>
  </si>
  <si>
    <t>01457_平成24年度</t>
  </si>
  <si>
    <t>01457_平成25年度</t>
  </si>
  <si>
    <t>01457_平成26年度</t>
  </si>
  <si>
    <t>01457_平成27年度</t>
  </si>
  <si>
    <t>01457_平成28年度</t>
  </si>
  <si>
    <t>01457_平成29年度</t>
  </si>
  <si>
    <t>01457_平成30年度</t>
  </si>
  <si>
    <t>01457_令和元年度</t>
  </si>
  <si>
    <t>01457_令和2年度</t>
  </si>
  <si>
    <t>01457_令和3年度</t>
  </si>
  <si>
    <t>01457_令和5年度</t>
  </si>
  <si>
    <t>29322_平成2年度</t>
  </si>
  <si>
    <t>29322</t>
  </si>
  <si>
    <t>山添村</t>
  </si>
  <si>
    <t>29322_平成17年度</t>
  </si>
  <si>
    <t>29322_平成18年度</t>
  </si>
  <si>
    <t>29322_平成19年度</t>
  </si>
  <si>
    <t>29322_平成20年度</t>
  </si>
  <si>
    <t>29322_平成21年度</t>
  </si>
  <si>
    <t>29322_平成22年度</t>
  </si>
  <si>
    <t>29322_平成23年度</t>
  </si>
  <si>
    <t>29322_平成24年度</t>
  </si>
  <si>
    <t>29322_平成25年度</t>
  </si>
  <si>
    <t>29322_平成26年度</t>
  </si>
  <si>
    <t>29322_平成27年度</t>
  </si>
  <si>
    <t>29322_平成28年度</t>
  </si>
  <si>
    <t>29322_平成29年度</t>
  </si>
  <si>
    <t>29322_平成30年度</t>
  </si>
  <si>
    <t>29322_令和元年度</t>
  </si>
  <si>
    <t>29322_令和2年度</t>
  </si>
  <si>
    <t>29322_令和3年度</t>
  </si>
  <si>
    <t>29322_令和4年度</t>
  </si>
  <si>
    <t>29322_令和5年度</t>
  </si>
  <si>
    <t>29322_令和6年度</t>
  </si>
  <si>
    <t>01639_平成2年度</t>
  </si>
  <si>
    <t>01639_平成17年度</t>
  </si>
  <si>
    <t>01639_平成18年度</t>
  </si>
  <si>
    <t>01639_平成19年度</t>
  </si>
  <si>
    <t>01639_平成20年度</t>
  </si>
  <si>
    <t>01639_平成21年度</t>
  </si>
  <si>
    <t>01639_平成22年度</t>
  </si>
  <si>
    <t>01639_平成23年度</t>
  </si>
  <si>
    <t>01639_平成24年度</t>
  </si>
  <si>
    <t>01639_平成25年度</t>
  </si>
  <si>
    <t>01639_平成26年度</t>
  </si>
  <si>
    <t>01639_平成27年度</t>
  </si>
  <si>
    <t>01639_平成28年度</t>
  </si>
  <si>
    <t>01639_平成29年度</t>
  </si>
  <si>
    <t>01639_平成30年度</t>
  </si>
  <si>
    <t>01639_令和元年度</t>
  </si>
  <si>
    <t>01639_令和2年度</t>
  </si>
  <si>
    <t>01639_令和3年度</t>
  </si>
  <si>
    <t>01639_令和5年度</t>
  </si>
  <si>
    <t>39344_平成2年度</t>
  </si>
  <si>
    <t>39344</t>
  </si>
  <si>
    <t>大豊町</t>
  </si>
  <si>
    <t>39344_平成17年度</t>
  </si>
  <si>
    <t>39344_平成18年度</t>
  </si>
  <si>
    <t>39344_平成19年度</t>
  </si>
  <si>
    <t>39344_平成20年度</t>
  </si>
  <si>
    <t>39344_平成21年度</t>
  </si>
  <si>
    <t>39344_平成22年度</t>
  </si>
  <si>
    <t>39344_平成23年度</t>
  </si>
  <si>
    <t>39344_平成24年度</t>
  </si>
  <si>
    <t>39344_平成25年度</t>
  </si>
  <si>
    <t>39344_平成26年度</t>
  </si>
  <si>
    <t>39344_平成27年度</t>
  </si>
  <si>
    <t>39344_平成28年度</t>
  </si>
  <si>
    <t>39344_平成29年度</t>
  </si>
  <si>
    <t>39344_平成30年度</t>
  </si>
  <si>
    <t>39344_令和元年度</t>
  </si>
  <si>
    <t>39344_令和2年度</t>
  </si>
  <si>
    <t>39344_令和3年度</t>
  </si>
  <si>
    <t>39344_令和4年度</t>
  </si>
  <si>
    <t>39344_令和5年度</t>
  </si>
  <si>
    <t>39344_令和6年度</t>
  </si>
  <si>
    <t>19429_平成2年度</t>
  </si>
  <si>
    <t>19429</t>
  </si>
  <si>
    <t>鳴沢村</t>
  </si>
  <si>
    <t>19429_平成17年度</t>
  </si>
  <si>
    <t>19429_平成18年度</t>
  </si>
  <si>
    <t>19429_平成19年度</t>
  </si>
  <si>
    <t>19429_平成20年度</t>
  </si>
  <si>
    <t>19429_平成21年度</t>
  </si>
  <si>
    <t>19429_平成22年度</t>
  </si>
  <si>
    <t>19429_平成23年度</t>
  </si>
  <si>
    <t>19429_平成24年度</t>
  </si>
  <si>
    <t>19429_平成25年度</t>
  </si>
  <si>
    <t>19429_平成26年度</t>
  </si>
  <si>
    <t>19429_平成27年度</t>
  </si>
  <si>
    <t>19429_平成28年度</t>
  </si>
  <si>
    <t>19429_平成29年度</t>
  </si>
  <si>
    <t>19429_平成30年度</t>
  </si>
  <si>
    <t>19429_令和元年度</t>
  </si>
  <si>
    <t>19429_令和2年度</t>
  </si>
  <si>
    <t>19429_令和3年度</t>
  </si>
  <si>
    <t>19429_令和4年度</t>
  </si>
  <si>
    <t>19429_令和5年度</t>
  </si>
  <si>
    <t>19429_令和6年度</t>
  </si>
  <si>
    <t>10444_平成2年度</t>
  </si>
  <si>
    <t>10444</t>
  </si>
  <si>
    <t>川場村</t>
  </si>
  <si>
    <t>10444_平成17年度</t>
  </si>
  <si>
    <t>10444_平成18年度</t>
  </si>
  <si>
    <t>10444_平成19年度</t>
  </si>
  <si>
    <t>10444_平成20年度</t>
  </si>
  <si>
    <t>10444_平成21年度</t>
  </si>
  <si>
    <t>10444_平成22年度</t>
  </si>
  <si>
    <t>10444_平成23年度</t>
  </si>
  <si>
    <t>10444_平成24年度</t>
  </si>
  <si>
    <t>10444_平成25年度</t>
  </si>
  <si>
    <t>10444_平成26年度</t>
  </si>
  <si>
    <t>10444_平成27年度</t>
  </si>
  <si>
    <t>10444_平成28年度</t>
  </si>
  <si>
    <t>10444_平成29年度</t>
  </si>
  <si>
    <t>10444_平成30年度</t>
  </si>
  <si>
    <t>10444_令和元年度</t>
  </si>
  <si>
    <t>10444_令和2年度</t>
  </si>
  <si>
    <t>10444_令和3年度</t>
  </si>
  <si>
    <t>10444_令和4年度</t>
  </si>
  <si>
    <t>10444_令和5年度</t>
  </si>
  <si>
    <t>10444_令和6年度</t>
  </si>
  <si>
    <t>07422_平成2年度</t>
  </si>
  <si>
    <t>07422</t>
  </si>
  <si>
    <t>湯川村</t>
  </si>
  <si>
    <t>07422_平成17年度</t>
  </si>
  <si>
    <t>07422_平成18年度</t>
  </si>
  <si>
    <t>07422_平成19年度</t>
  </si>
  <si>
    <t>07422_平成20年度</t>
  </si>
  <si>
    <t>07422_平成21年度</t>
  </si>
  <si>
    <t>07422_平成22年度</t>
  </si>
  <si>
    <t>07422_平成23年度</t>
  </si>
  <si>
    <t>07422_平成24年度</t>
  </si>
  <si>
    <t>07422_平成25年度</t>
  </si>
  <si>
    <t>07422_平成26年度</t>
  </si>
  <si>
    <t>07422_平成27年度</t>
  </si>
  <si>
    <t>07422_平成28年度</t>
  </si>
  <si>
    <t>07422_平成29年度</t>
  </si>
  <si>
    <t>07422_平成30年度</t>
  </si>
  <si>
    <t>07422_令和元年度</t>
  </si>
  <si>
    <t>07422_令和2年度</t>
  </si>
  <si>
    <t>07422_令和3年度</t>
  </si>
  <si>
    <t>07422_令和4年度</t>
  </si>
  <si>
    <t>07422_令和5年度</t>
  </si>
  <si>
    <t>07422_令和6年度</t>
  </si>
  <si>
    <t>01407_平成2年度</t>
  </si>
  <si>
    <t>01407_平成17年度</t>
  </si>
  <si>
    <t>01407_平成18年度</t>
  </si>
  <si>
    <t>01407_平成19年度</t>
  </si>
  <si>
    <t>01407_平成20年度</t>
  </si>
  <si>
    <t>01407_平成21年度</t>
  </si>
  <si>
    <t>01407_平成22年度</t>
  </si>
  <si>
    <t>01407_平成23年度</t>
  </si>
  <si>
    <t>01407_平成24年度</t>
  </si>
  <si>
    <t>01407_平成25年度</t>
  </si>
  <si>
    <t>01407_平成26年度</t>
  </si>
  <si>
    <t>01407_平成27年度</t>
  </si>
  <si>
    <t>01407_平成28年度</t>
  </si>
  <si>
    <t>01407_平成29年度</t>
  </si>
  <si>
    <t>01407_平成30年度</t>
  </si>
  <si>
    <t>01407_令和元年度</t>
  </si>
  <si>
    <t>01407_令和2年度</t>
  </si>
  <si>
    <t>01407_令和3年度</t>
  </si>
  <si>
    <t>01407_令和5年度</t>
  </si>
  <si>
    <t>32441_平成2年度</t>
  </si>
  <si>
    <t>32441</t>
  </si>
  <si>
    <t>川本町</t>
  </si>
  <si>
    <t>32441_平成17年度</t>
  </si>
  <si>
    <t>32441_平成18年度</t>
  </si>
  <si>
    <t>32441_平成19年度</t>
  </si>
  <si>
    <t>32441_平成20年度</t>
  </si>
  <si>
    <t>32441_平成21年度</t>
  </si>
  <si>
    <t>32441_平成22年度</t>
  </si>
  <si>
    <t>32441_平成23年度</t>
  </si>
  <si>
    <t>32441_平成24年度</t>
  </si>
  <si>
    <t>32441_平成25年度</t>
  </si>
  <si>
    <t>32441_平成26年度</t>
  </si>
  <si>
    <t>32441_平成27年度</t>
  </si>
  <si>
    <t>32441_平成28年度</t>
  </si>
  <si>
    <t>32441_平成29年度</t>
  </si>
  <si>
    <t>32441_平成30年度</t>
  </si>
  <si>
    <t>32441_令和元年度</t>
  </si>
  <si>
    <t>32441_令和2年度</t>
  </si>
  <si>
    <t>32441_令和3年度</t>
  </si>
  <si>
    <t>32441_令和4年度</t>
  </si>
  <si>
    <t>32441_令和5年度</t>
  </si>
  <si>
    <t>32441_令和6年度</t>
  </si>
  <si>
    <t>35502_平成2年度</t>
  </si>
  <si>
    <t>35502</t>
  </si>
  <si>
    <t>阿武町</t>
  </si>
  <si>
    <t>35502_平成17年度</t>
  </si>
  <si>
    <t>35502_平成18年度</t>
  </si>
  <si>
    <t>35502_平成19年度</t>
  </si>
  <si>
    <t>35502_平成20年度</t>
  </si>
  <si>
    <t>35502_平成21年度</t>
  </si>
  <si>
    <t>35502_平成22年度</t>
  </si>
  <si>
    <t>35502_平成23年度</t>
  </si>
  <si>
    <t>35502_平成24年度</t>
  </si>
  <si>
    <t>35502_平成25年度</t>
  </si>
  <si>
    <t>35502_平成26年度</t>
  </si>
  <si>
    <t>35502_平成27年度</t>
  </si>
  <si>
    <t>35502_平成28年度</t>
  </si>
  <si>
    <t>35502_平成29年度</t>
  </si>
  <si>
    <t>35502_平成30年度</t>
  </si>
  <si>
    <t>35502_令和元年度</t>
  </si>
  <si>
    <t>35502_令和2年度</t>
  </si>
  <si>
    <t>35502_令和3年度</t>
  </si>
  <si>
    <t>35502_令和4年度</t>
  </si>
  <si>
    <t>35502_令和5年度</t>
  </si>
  <si>
    <t>35502_令和6年度</t>
  </si>
  <si>
    <t>20305_平成2年度</t>
  </si>
  <si>
    <t>20305</t>
  </si>
  <si>
    <t>南牧村</t>
  </si>
  <si>
    <t>20305_平成17年度</t>
  </si>
  <si>
    <t>20305_平成18年度</t>
  </si>
  <si>
    <t>20305_平成19年度</t>
  </si>
  <si>
    <t>20305_平成20年度</t>
  </si>
  <si>
    <t>20305_平成21年度</t>
  </si>
  <si>
    <t>20305_平成22年度</t>
  </si>
  <si>
    <t>20305_平成23年度</t>
  </si>
  <si>
    <t>20305_平成24年度</t>
  </si>
  <si>
    <t>20305_平成25年度</t>
  </si>
  <si>
    <t>20305_平成26年度</t>
  </si>
  <si>
    <t>20305_平成27年度</t>
  </si>
  <si>
    <t>20305_平成28年度</t>
  </si>
  <si>
    <t>20305_平成29年度</t>
  </si>
  <si>
    <t>20305_平成30年度</t>
  </si>
  <si>
    <t>20305_令和元年度</t>
  </si>
  <si>
    <t>20305_令和2年度</t>
  </si>
  <si>
    <t>20305_令和3年度</t>
  </si>
  <si>
    <t>20305_令和4年度</t>
  </si>
  <si>
    <t>20305_令和5年度</t>
  </si>
  <si>
    <t>20305_令和6年度</t>
  </si>
  <si>
    <t>10443</t>
  </si>
  <si>
    <t>片品村</t>
  </si>
  <si>
    <t>10443_令和4年度</t>
  </si>
  <si>
    <t>10443_令和6年度</t>
  </si>
  <si>
    <t>10521</t>
  </si>
  <si>
    <t>板倉町</t>
  </si>
  <si>
    <t>10521_令和4年度</t>
  </si>
  <si>
    <t>10521_令和6年度</t>
  </si>
  <si>
    <t>10344</t>
  </si>
  <si>
    <t>榛東村</t>
  </si>
  <si>
    <t>10344_令和4年度</t>
  </si>
  <si>
    <t>10344_令和6年度</t>
  </si>
  <si>
    <t>10421</t>
  </si>
  <si>
    <t>中之条町</t>
  </si>
  <si>
    <t>10421_令和4年度</t>
  </si>
  <si>
    <t>10421_令和6年度</t>
  </si>
  <si>
    <t>10448</t>
  </si>
  <si>
    <t>昭和村</t>
  </si>
  <si>
    <t>10448_令和4年度</t>
  </si>
  <si>
    <t>10448_令和6年度</t>
  </si>
  <si>
    <t>10366</t>
  </si>
  <si>
    <t>上野村</t>
  </si>
  <si>
    <t>10366_令和4年度</t>
  </si>
  <si>
    <t>10366_令和6年度</t>
  </si>
  <si>
    <t>10424</t>
  </si>
  <si>
    <t>長野原町</t>
  </si>
  <si>
    <t>10424_令和4年度</t>
  </si>
  <si>
    <t>10424_令和6年度</t>
  </si>
  <si>
    <t>10367</t>
  </si>
  <si>
    <t>神流町</t>
  </si>
  <si>
    <t>10367_令和4年度</t>
  </si>
  <si>
    <t>10367_令和6年度</t>
  </si>
  <si>
    <t>10383</t>
  </si>
  <si>
    <t>10383_令和4年度</t>
  </si>
  <si>
    <t>10383_令和6年度</t>
  </si>
  <si>
    <t>10523</t>
  </si>
  <si>
    <t>千代田町</t>
  </si>
  <si>
    <t>10523_令和4年度</t>
  </si>
  <si>
    <t>10523_令和6年度</t>
  </si>
  <si>
    <t>10522</t>
  </si>
  <si>
    <t>10522_令和4年度</t>
  </si>
  <si>
    <t>10522_令和6年度</t>
  </si>
  <si>
    <t>10425</t>
  </si>
  <si>
    <t>嬬恋村</t>
  </si>
  <si>
    <t>10425_令和4年度</t>
  </si>
  <si>
    <t>10425_令和6年度</t>
  </si>
  <si>
    <t>10345</t>
  </si>
  <si>
    <t>吉岡町</t>
  </si>
  <si>
    <t>10345_令和4年度</t>
  </si>
  <si>
    <t>10345_令和6年度</t>
  </si>
  <si>
    <t>10205</t>
  </si>
  <si>
    <t>太田市</t>
  </si>
  <si>
    <t>10205_令和4年度</t>
  </si>
  <si>
    <t>10205_令和6年度</t>
  </si>
  <si>
    <t>10204</t>
  </si>
  <si>
    <t>伊勢崎市</t>
  </si>
  <si>
    <t>10204_令和4年度</t>
  </si>
  <si>
    <t>10204_令和6年度</t>
  </si>
  <si>
    <t>10384</t>
  </si>
  <si>
    <t>甘楽町</t>
  </si>
  <si>
    <t>10384_令和4年度</t>
  </si>
  <si>
    <t>10384_令和6年度</t>
  </si>
  <si>
    <t>10429</t>
  </si>
  <si>
    <t>東吾妻町</t>
  </si>
  <si>
    <t>10429_令和4年度</t>
  </si>
  <si>
    <t>10429_令和6年度</t>
  </si>
  <si>
    <t>10209</t>
  </si>
  <si>
    <t>藤岡市</t>
  </si>
  <si>
    <t>10209_令和4年度</t>
  </si>
  <si>
    <t>10209_令和6年度</t>
  </si>
  <si>
    <t>10212</t>
  </si>
  <si>
    <t>みどり市</t>
  </si>
  <si>
    <t>10212_令和4年度</t>
  </si>
  <si>
    <t>10212_令和6年度</t>
  </si>
  <si>
    <t>10524</t>
  </si>
  <si>
    <t>大泉町</t>
  </si>
  <si>
    <t>10524_令和4年度</t>
  </si>
  <si>
    <t>10524_令和6年度</t>
  </si>
  <si>
    <t>10_平成2年度</t>
  </si>
  <si>
    <t>10</t>
  </si>
  <si>
    <t>群馬県</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</si>
  <si>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</si>
  <si>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</si>
  <si>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</si>
  <si>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</si>
  <si>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</si>
  <si>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</si>
  <si>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</si>
  <si>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</si>
  <si>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</si>
  <si>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</si>
  <si>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</si>
  <si>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</si>
  <si>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</si>
  <si>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</si>
  <si>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</si>
  <si>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</si>
  <si>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</si>
  <si>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</si>
  <si>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10_令和5年度</t>
  </si>
  <si>
    <t>10_令和6年度</t>
  </si>
  <si>
    <t>10428_令和7年度</t>
  </si>
  <si>
    <t>10428_令和8年度</t>
  </si>
  <si>
    <t>10428_令和9年度</t>
  </si>
  <si>
    <t>10428_令和10年度</t>
  </si>
  <si>
    <t>10428_令和11年度</t>
  </si>
  <si>
    <t>10428_令和12年度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</si>
</sst>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0.44828079479272831</c:v>
                </c:pt>
                <c:pt idx="1">
                  <c:v>0.28946208655284439</c:v>
                </c:pt>
                <c:pt idx="2">
                  <c:v>0.27918022994930142</c:v>
                </c:pt>
                <c:pt idx="3">
                  <c:v>0.4153553176973741</c:v>
                </c:pt>
                <c:pt idx="4">
                  <c:v>0.36017658073008613</c:v>
                </c:pt>
                <c:pt idx="5">
                  <c:v>0.33363286822431498</c:v>
                </c:pt>
                <c:pt idx="6">
                  <c:v>0.32294476465434468</c:v>
                </c:pt>
                <c:pt idx="7">
                  <c:v>0.22074330589939753</c:v>
                </c:pt>
                <c:pt idx="8">
                  <c:v>0.3469115901130882</c:v>
                </c:pt>
                <c:pt idx="9">
                  <c:v>0.45080715400142185</c:v>
                </c:pt>
                <c:pt idx="10">
                  <c:v>0.27425253783997094</c:v>
                </c:pt>
                <c:pt idx="11">
                  <c:v>0.31232929198957671</c:v>
                </c:pt>
                <c:pt idx="12">
                  <c:v>0.40263209872826672</c:v>
                </c:pt>
                <c:pt idx="13">
                  <c:v>0.36798578882970212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12.168659853424732</c:v>
                </c:pt>
                <c:pt idx="1">
                  <c:v>12.237047288744163</c:v>
                </c:pt>
                <c:pt idx="2">
                  <c:v>11.901465057850691</c:v>
                </c:pt>
                <c:pt idx="3">
                  <c:v>11.923500412608597</c:v>
                </c:pt>
                <c:pt idx="4">
                  <c:v>11.802524973375085</c:v>
                </c:pt>
                <c:pt idx="5">
                  <c:v>11.567938917620737</c:v>
                </c:pt>
                <c:pt idx="6">
                  <c:v>11.442331463460244</c:v>
                </c:pt>
                <c:pt idx="7">
                  <c:v>11.134161424983906</c:v>
                </c:pt>
                <c:pt idx="8">
                  <c:v>10.918385324995727</c:v>
                </c:pt>
                <c:pt idx="9">
                  <c:v>10.716484999825285</c:v>
                </c:pt>
                <c:pt idx="10">
                  <c:v>10.457246630952866</c:v>
                </c:pt>
                <c:pt idx="11">
                  <c:v>9.5127469508246172</c:v>
                </c:pt>
                <c:pt idx="12">
                  <c:v>9.4857434860484346</c:v>
                </c:pt>
                <c:pt idx="13">
                  <c:v>9.5572048530316156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3.9853403400434022</c:v>
                </c:pt>
                <c:pt idx="1">
                  <c:v>4.2640808677121473</c:v>
                </c:pt>
                <c:pt idx="2">
                  <c:v>4.5948035271342427</c:v>
                </c:pt>
                <c:pt idx="3">
                  <c:v>5.4214554751697914</c:v>
                </c:pt>
                <c:pt idx="4">
                  <c:v>4.4694313618882786</c:v>
                </c:pt>
                <c:pt idx="5">
                  <c:v>4.6454438799215039</c:v>
                </c:pt>
                <c:pt idx="6">
                  <c:v>4.2674274177816507</c:v>
                </c:pt>
                <c:pt idx="7">
                  <c:v>4.2569862878411344</c:v>
                </c:pt>
                <c:pt idx="8">
                  <c:v>4.1450651532377556</c:v>
                </c:pt>
                <c:pt idx="9">
                  <c:v>4.4012350665249445</c:v>
                </c:pt>
                <c:pt idx="10">
                  <c:v>3.9443552760238947</c:v>
                </c:pt>
                <c:pt idx="11">
                  <c:v>3.9428003478006777</c:v>
                </c:pt>
                <c:pt idx="12">
                  <c:v>4.1861008308486287</c:v>
                </c:pt>
                <c:pt idx="13">
                  <c:v>4.18060875059063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4.9499926063287809</c:v>
                </c:pt>
                <c:pt idx="1">
                  <c:v>5.1243466863726308</c:v>
                </c:pt>
                <c:pt idx="2">
                  <c:v>6.0480907855836143</c:v>
                </c:pt>
                <c:pt idx="3">
                  <c:v>6.1651234723995669</c:v>
                </c:pt>
                <c:pt idx="4">
                  <c:v>5.8605101590296673</c:v>
                </c:pt>
                <c:pt idx="5">
                  <c:v>4.0582903769558643</c:v>
                </c:pt>
                <c:pt idx="6">
                  <c:v>4.0346422921861933</c:v>
                </c:pt>
                <c:pt idx="7">
                  <c:v>3.3789430297179908</c:v>
                </c:pt>
                <c:pt idx="8">
                  <c:v>3.1905431678542548</c:v>
                </c:pt>
                <c:pt idx="9">
                  <c:v>3.1462683320023621</c:v>
                </c:pt>
                <c:pt idx="10">
                  <c:v>2.9741296097750327</c:v>
                </c:pt>
                <c:pt idx="11">
                  <c:v>3.0364764114190637</c:v>
                </c:pt>
                <c:pt idx="12">
                  <c:v>3.3802174928631756</c:v>
                </c:pt>
                <c:pt idx="13">
                  <c:v>3.2499067320226369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3.6840570074781134</c:v>
                </c:pt>
                <c:pt idx="1">
                  <c:v>3.4332526246842594</c:v>
                </c:pt>
                <c:pt idx="2">
                  <c:v>4.8158593242680956</c:v>
                </c:pt>
                <c:pt idx="3">
                  <c:v>3.5747683031071178</c:v>
                </c:pt>
                <c:pt idx="4">
                  <c:v>3.7911235530985818</c:v>
                </c:pt>
                <c:pt idx="5">
                  <c:v>3.3144944487395631</c:v>
                </c:pt>
                <c:pt idx="6">
                  <c:v>6.1365647530176126</c:v>
                </c:pt>
                <c:pt idx="7">
                  <c:v>6.8482618275355049</c:v>
                </c:pt>
                <c:pt idx="8">
                  <c:v>0.53494076077252739</c:v>
                </c:pt>
                <c:pt idx="9">
                  <c:v>0.49436220633403904</c:v>
                </c:pt>
                <c:pt idx="10">
                  <c:v>0.47087466262003075</c:v>
                </c:pt>
                <c:pt idx="11">
                  <c:v>4.0666108913639807</c:v>
                </c:pt>
                <c:pt idx="12">
                  <c:v>8.6247595239673362</c:v>
                </c:pt>
                <c:pt idx="13">
                  <c:v>8.4313975009718511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2598</c:v>
                </c:pt>
                <c:pt idx="1">
                  <c:v>2587</c:v>
                </c:pt>
                <c:pt idx="2">
                  <c:v>2623</c:v>
                </c:pt>
                <c:pt idx="3">
                  <c:v>2661</c:v>
                </c:pt>
                <c:pt idx="4">
                  <c:v>2677</c:v>
                </c:pt>
                <c:pt idx="5">
                  <c:v>2660</c:v>
                </c:pt>
                <c:pt idx="6">
                  <c:v>2660</c:v>
                </c:pt>
                <c:pt idx="7">
                  <c:v>2630</c:v>
                </c:pt>
                <c:pt idx="8">
                  <c:v>2620</c:v>
                </c:pt>
                <c:pt idx="9">
                  <c:v>2618</c:v>
                </c:pt>
                <c:pt idx="10">
                  <c:v>2612</c:v>
                </c:pt>
                <c:pt idx="11">
                  <c:v>2585</c:v>
                </c:pt>
                <c:pt idx="12">
                  <c:v>2528</c:v>
                </c:pt>
                <c:pt idx="13">
                  <c:v>2519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1367</c:v>
                </c:pt>
                <c:pt idx="1">
                  <c:v>1354</c:v>
                </c:pt>
                <c:pt idx="2">
                  <c:v>1327</c:v>
                </c:pt>
                <c:pt idx="3">
                  <c:v>1313</c:v>
                </c:pt>
                <c:pt idx="4">
                  <c:v>1321</c:v>
                </c:pt>
                <c:pt idx="5">
                  <c:v>1326</c:v>
                </c:pt>
                <c:pt idx="6">
                  <c:v>1311</c:v>
                </c:pt>
                <c:pt idx="7">
                  <c:v>1317</c:v>
                </c:pt>
                <c:pt idx="8">
                  <c:v>1302</c:v>
                </c:pt>
                <c:pt idx="9">
                  <c:v>1295</c:v>
                </c:pt>
                <c:pt idx="10">
                  <c:v>1259</c:v>
                </c:pt>
                <c:pt idx="11">
                  <c:v>1254</c:v>
                </c:pt>
                <c:pt idx="12">
                  <c:v>1258</c:v>
                </c:pt>
                <c:pt idx="13">
                  <c:v>1258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1293</c:v>
                </c:pt>
                <c:pt idx="1">
                  <c:v>1300</c:v>
                </c:pt>
                <c:pt idx="2">
                  <c:v>1320</c:v>
                </c:pt>
                <c:pt idx="3">
                  <c:v>1327</c:v>
                </c:pt>
                <c:pt idx="4">
                  <c:v>1325</c:v>
                </c:pt>
                <c:pt idx="5">
                  <c:v>1332</c:v>
                </c:pt>
                <c:pt idx="6">
                  <c:v>1328</c:v>
                </c:pt>
                <c:pt idx="7">
                  <c:v>1342</c:v>
                </c:pt>
                <c:pt idx="8">
                  <c:v>1359</c:v>
                </c:pt>
                <c:pt idx="9">
                  <c:v>1389</c:v>
                </c:pt>
                <c:pt idx="10">
                  <c:v>1422</c:v>
                </c:pt>
                <c:pt idx="11">
                  <c:v>1508</c:v>
                </c:pt>
                <c:pt idx="12">
                  <c:v>1465</c:v>
                </c:pt>
                <c:pt idx="13">
                  <c:v>1360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c:v>
                </c:pt>
                <c:pt idx="1">
                  <c:v>15</c:v>
                </c:pt>
                <c:pt idx="2">
                  <c:v>15</c:v>
                </c:pt>
                <c:pt idx="3">
                  <c:v>15</c:v>
                </c:pt>
                <c:pt idx="4">
                  <c:v>15</c:v>
                </c:pt>
                <c:pt idx="5">
                  <c:v>9</c:v>
                </c:pt>
                <c:pt idx="6">
                  <c:v>9</c:v>
                </c:pt>
                <c:pt idx="7">
                  <c:v>9</c:v>
                </c:pt>
                <c:pt idx="8">
                  <c:v>9</c:v>
                </c:pt>
                <c:pt idx="9">
                  <c:v>9</c:v>
                </c:pt>
                <c:pt idx="10">
                  <c:v>9</c:v>
                </c:pt>
                <c:pt idx="11">
                  <c:v>213</c:v>
                </c:pt>
                <c:pt idx="12">
                  <c:v>213</c:v>
                </c:pt>
                <c:pt idx="13">
                  <c:v>213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179</c:v>
                </c:pt>
                <c:pt idx="1">
                  <c:v>179</c:v>
                </c:pt>
                <c:pt idx="2">
                  <c:v>179</c:v>
                </c:pt>
                <c:pt idx="3">
                  <c:v>179</c:v>
                </c:pt>
                <c:pt idx="4">
                  <c:v>179</c:v>
                </c:pt>
                <c:pt idx="5">
                  <c:v>148</c:v>
                </c:pt>
                <c:pt idx="6">
                  <c:v>148</c:v>
                </c:pt>
                <c:pt idx="7">
                  <c:v>148</c:v>
                </c:pt>
                <c:pt idx="8">
                  <c:v>148</c:v>
                </c:pt>
                <c:pt idx="9">
                  <c:v>148</c:v>
                </c:pt>
                <c:pt idx="10">
                  <c:v>148</c:v>
                </c:pt>
                <c:pt idx="11">
                  <c:v>122</c:v>
                </c:pt>
                <c:pt idx="12">
                  <c:v>122</c:v>
                </c:pt>
                <c:pt idx="13">
                  <c:v>122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50.808700000000002</c:v>
                </c:pt>
                <c:pt idx="1">
                  <c:v>49.990099999999998</c:v>
                </c:pt>
                <c:pt idx="2">
                  <c:v>61.717500000000001</c:v>
                </c:pt>
                <c:pt idx="3">
                  <c:v>39.8127</c:v>
                </c:pt>
                <c:pt idx="4">
                  <c:v>42.5989</c:v>
                </c:pt>
                <c:pt idx="5">
                  <c:v>49.098700000000001</c:v>
                </c:pt>
                <c:pt idx="6">
                  <c:v>113.1758</c:v>
                </c:pt>
                <c:pt idx="7">
                  <c:v>123.84990000000001</c:v>
                </c:pt>
                <c:pt idx="8">
                  <c:v>0</c:v>
                </c:pt>
                <c:pt idx="9">
                  <c:v>0</c:v>
                </c:pt>
                <c:pt idx="10">
                  <c:v>0</c:v>
                </c:pt>
                <c:pt idx="11">
                  <c:v>0</c:v>
                </c:pt>
                <c:pt idx="12">
                  <c:v>94.174000000000007</c:v>
                </c:pt>
                <c:pt idx="13">
                  <c:v>109.71680000000001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6.0480907855836143</c:v>
                </c:pt>
                <c:pt idx="1">
                  <c:v>6.1651234723995669</c:v>
                </c:pt>
                <c:pt idx="2">
                  <c:v>5.8605101590296673</c:v>
                </c:pt>
                <c:pt idx="3">
                  <c:v>4.0582903769558643</c:v>
                </c:pt>
                <c:pt idx="4">
                  <c:v>4.0346422921861933</c:v>
                </c:pt>
                <c:pt idx="5">
                  <c:v>3.3789430297179908</c:v>
                </c:pt>
                <c:pt idx="6">
                  <c:v>3.1905431678542548</c:v>
                </c:pt>
                <c:pt idx="7">
                  <c:v>3.1462683320023621</c:v>
                </c:pt>
                <c:pt idx="8">
                  <c:v>2.9741296097750327</c:v>
                </c:pt>
                <c:pt idx="9">
                  <c:v>3.0364764114190637</c:v>
                </c:pt>
                <c:pt idx="10">
                  <c:v>3.3802174928631756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4.8158593242680956</c:v>
                </c:pt>
                <c:pt idx="1">
                  <c:v>3.5747683031071178</c:v>
                </c:pt>
                <c:pt idx="2">
                  <c:v>3.7911235530985818</c:v>
                </c:pt>
                <c:pt idx="3">
                  <c:v>3.3144944487395631</c:v>
                </c:pt>
                <c:pt idx="4">
                  <c:v>6.1365647530176126</c:v>
                </c:pt>
                <c:pt idx="5">
                  <c:v>6.8482618275355049</c:v>
                </c:pt>
                <c:pt idx="6">
                  <c:v>0.53494076077252739</c:v>
                </c:pt>
                <c:pt idx="7">
                  <c:v>0.49436220633403904</c:v>
                </c:pt>
                <c:pt idx="8">
                  <c:v>0.47087466262003075</c:v>
                </c:pt>
                <c:pt idx="9">
                  <c:v>4.0666108913639807</c:v>
                </c:pt>
                <c:pt idx="10">
                  <c:v>8.6247595239673362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2.3459076801989691</c:v>
                </c:pt>
                <c:pt idx="2">
                  <c:v>0.41218235422113297</c:v>
                </c:pt>
                <c:pt idx="3">
                  <c:v>1.407848687721083</c:v>
                </c:pt>
                <c:pt idx="4">
                  <c:v>3.4006155782065068</c:v>
                </c:pt>
                <c:pt idx="5">
                  <c:v>4.3228797389732661</c:v>
                </c:pt>
                <c:pt idx="7">
                  <c:v>12.619362653009048</c:v>
                </c:pt>
                <c:pt idx="8">
                  <c:v>0.25091607584949099</c:v>
                </c:pt>
                <c:pt idx="9">
                  <c:v>0</c:v>
                </c:pt>
                <c:pt idx="10">
                  <c:v>0.51270028266731993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4.1659387221411848</c:v>
                </c:pt>
                <c:pt idx="4" formatCode="#,##0">
                  <c:v>3.4006155782065068</c:v>
                </c:pt>
                <c:pt idx="5" formatCode="#,##0">
                  <c:v>4.3228797389732661</c:v>
                </c:pt>
                <c:pt idx="6" formatCode="#,##0">
                  <c:v>12.870278728858539</c:v>
                </c:pt>
                <c:pt idx="10" formatCode="#,##0">
                  <c:v>0.51270028266731993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高山村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高山村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高山村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高山村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38,471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440.29999999999995</c:v>
                </c:pt>
                <c:pt idx="1">
                  <c:v>38030.899999999994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50,834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528.41283599999986</c:v>
                </c:pt>
                <c:pt idx="1">
                  <c:v>50305.753283999984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高山村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7.8802236719999996</c:v>
                </c:pt>
                <c:pt idx="1">
                  <c:v>9.0951681959999995</c:v>
                </c:pt>
                <c:pt idx="2">
                  <c:v>0.195076152</c:v>
                </c:pt>
                <c:pt idx="3">
                  <c:v>1.9249560000000002E-2</c:v>
                </c:pt>
                <c:pt idx="4">
                  <c:v>0.12524769999999999</c:v>
                </c:pt>
                <c:pt idx="5">
                  <c:v>1.9526393099999999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279,168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高山村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151795</c:v>
                </c:pt>
                <c:pt idx="1">
                  <c:v>126400</c:v>
                </c:pt>
                <c:pt idx="2">
                  <c:v>886</c:v>
                </c:pt>
                <c:pt idx="3">
                  <c:v>87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1024.7</c:v>
                </c:pt>
                <c:pt idx="1">
                  <c:v>27068.7</c:v>
                </c:pt>
                <c:pt idx="2">
                  <c:v>27508.7</c:v>
                </c:pt>
                <c:pt idx="3">
                  <c:v>32487.1</c:v>
                </c:pt>
                <c:pt idx="4">
                  <c:v>36378.699999999997</c:v>
                </c:pt>
                <c:pt idx="5">
                  <c:v>37011.199999999997</c:v>
                </c:pt>
                <c:pt idx="6">
                  <c:v>37634.899999999987</c:v>
                </c:pt>
                <c:pt idx="7">
                  <c:v>37981.399999999994</c:v>
                </c:pt>
                <c:pt idx="8">
                  <c:v>38030.899999999994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195.6</c:v>
                </c:pt>
                <c:pt idx="1">
                  <c:v>253.1</c:v>
                </c:pt>
                <c:pt idx="2">
                  <c:v>293.8</c:v>
                </c:pt>
                <c:pt idx="3">
                  <c:v>322.3</c:v>
                </c:pt>
                <c:pt idx="4">
                  <c:v>337.4</c:v>
                </c:pt>
                <c:pt idx="5">
                  <c:v>354.9</c:v>
                </c:pt>
                <c:pt idx="6">
                  <c:v>367.6</c:v>
                </c:pt>
                <c:pt idx="7">
                  <c:v>416.2</c:v>
                </c:pt>
                <c:pt idx="8">
                  <c:v>440.29999999999995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8.0293003632266519E-2</c:v>
                </c:pt>
                <c:pt idx="1">
                  <c:v>1.76383235391558</c:v>
                </c:pt>
                <c:pt idx="2">
                  <c:v>3.086207732334199</c:v>
                </c:pt>
                <c:pt idx="3">
                  <c:v>3.7206726908656451</c:v>
                </c:pt>
                <c:pt idx="4">
                  <c:v>4.3693925789478492</c:v>
                </c:pt>
                <c:pt idx="5">
                  <c:v>3.9006273708470709</c:v>
                </c:pt>
                <c:pt idx="6">
                  <c:v>2.503736996585463</c:v>
                </c:pt>
                <c:pt idx="7">
                  <c:v>2.5278408356215687</c:v>
                </c:pt>
                <c:pt idx="8">
                  <c:v>2.5325437926363281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2.896045126545415</c:v>
                </c:pt>
                <c:pt idx="2">
                  <c:v>0.33831332274878317</c:v>
                </c:pt>
                <c:pt idx="3">
                  <c:v>0.5567651038043836</c:v>
                </c:pt>
                <c:pt idx="4">
                  <c:v>5.8605101590296673</c:v>
                </c:pt>
                <c:pt idx="5">
                  <c:v>4.4694313618882786</c:v>
                </c:pt>
                <c:pt idx="7">
                  <c:v>11.498442885855143</c:v>
                </c:pt>
                <c:pt idx="8">
                  <c:v>0.30408208751994298</c:v>
                </c:pt>
                <c:pt idx="9">
                  <c:v>0</c:v>
                </c:pt>
                <c:pt idx="10">
                  <c:v>0.36017658073008613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3.7911235530985818</c:v>
                </c:pt>
                <c:pt idx="4" formatCode="#,##0">
                  <c:v>5.8605101590296673</c:v>
                </c:pt>
                <c:pt idx="5" formatCode="#,##0">
                  <c:v>4.4694313618882786</c:v>
                </c:pt>
                <c:pt idx="6" formatCode="#,##0">
                  <c:v>11.802524973375085</c:v>
                </c:pt>
                <c:pt idx="10" formatCode="#,##0">
                  <c:v>0.36017658073008613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41</c:v>
                </c:pt>
                <c:pt idx="1">
                  <c:v>51</c:v>
                </c:pt>
                <c:pt idx="2">
                  <c:v>58</c:v>
                </c:pt>
                <c:pt idx="3">
                  <c:v>64</c:v>
                </c:pt>
                <c:pt idx="4">
                  <c:v>68</c:v>
                </c:pt>
                <c:pt idx="5">
                  <c:v>72</c:v>
                </c:pt>
                <c:pt idx="6">
                  <c:v>75</c:v>
                </c:pt>
                <c:pt idx="7">
                  <c:v>81</c:v>
                </c:pt>
                <c:pt idx="8">
                  <c:v>85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20072.373977423951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50834.166119999987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477492.15499999997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218895.10199999998</c:v>
                </c:pt>
                <c:pt idx="1">
                  <c:v>252643.56099999996</c:v>
                </c:pt>
                <c:pt idx="2">
                  <c:v>5418.7820000000002</c:v>
                </c:pt>
                <c:pt idx="3">
                  <c:v>534.71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50834.166119999987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排出量比較シート!$DN$21:$DN$50</c:f>
              <c:numCache>
                <c:formatCode>0.0%;;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0.36</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0.64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排出量比較シート!$DF$21:$DF$50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2</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排出量比較シート!$DL$21:$DL$50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4</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排出量比較シート!$CX$21:$CX$50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46.213999999999999</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80.858000000000004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排出量比較シート!$DD$21:$DD$50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127.072</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排出量比較シート!$CM$21:$CM$50</c:f>
              <c:numCache>
                <c:formatCode>\(0%\);;</c:formatCode>
                <c:ptCount val="30"/>
                <c:pt idx="0">
                  <c:v>0</c:v>
                </c:pt>
                <c:pt idx="1">
                  <c:v>0</c:v>
                </c:pt>
                <c:pt idx="2">
                  <c:v>0</c:v>
                </c:pt>
                <c:pt idx="3">
                  <c:v>0.55108621790620682</c:v>
                </c:pt>
                <c:pt idx="4">
                  <c:v>0</c:v>
                </c:pt>
                <c:pt idx="5">
                  <c:v>0</c:v>
                </c:pt>
                <c:pt idx="6">
                  <c:v>0</c:v>
                </c:pt>
                <c:pt idx="7">
                  <c:v>0</c:v>
                </c:pt>
                <c:pt idx="8">
                  <c:v>0.19930784842917704</c:v>
                </c:pt>
                <c:pt idx="9">
                  <c:v>0.26813107775182393</c:v>
                </c:pt>
                <c:pt idx="10">
                  <c:v>0</c:v>
                </c:pt>
                <c:pt idx="11">
                  <c:v>0</c:v>
                </c:pt>
                <c:pt idx="12">
                  <c:v>0</c:v>
                </c:pt>
                <c:pt idx="13">
                  <c:v>0</c:v>
                </c:pt>
                <c:pt idx="14">
                  <c:v>1</c:v>
                </c:pt>
                <c:pt idx="15">
                  <c:v>0</c:v>
                </c:pt>
                <c:pt idx="16">
                  <c:v>0</c:v>
                </c:pt>
                <c:pt idx="17">
                  <c:v>0</c:v>
                </c:pt>
                <c:pt idx="18">
                  <c:v>0</c:v>
                </c:pt>
                <c:pt idx="19">
                  <c:v>0</c:v>
                </c:pt>
                <c:pt idx="20">
                  <c:v>0</c:v>
                </c:pt>
                <c:pt idx="21">
                  <c:v>0.12962640193306058</c:v>
                </c:pt>
                <c:pt idx="22">
                  <c:v>0.33106143141311145</c:v>
                </c:pt>
                <c:pt idx="23">
                  <c:v>0</c:v>
                </c:pt>
                <c:pt idx="24">
                  <c:v>0.89413449377609144</c:v>
                </c:pt>
                <c:pt idx="25">
                  <c:v>0.12894718035808592</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排出量比較シート!$BV$21:$BV$50</c:f>
              <c:numCache>
                <c:formatCode>0%</c:formatCode>
                <c:ptCount val="30"/>
                <c:pt idx="0">
                  <c:v>0.25563514360687739</c:v>
                </c:pt>
                <c:pt idx="1">
                  <c:v>0.1755494831937213</c:v>
                </c:pt>
                <c:pt idx="2">
                  <c:v>0.24368109951356079</c:v>
                </c:pt>
                <c:pt idx="3">
                  <c:v>0.2712802538244819</c:v>
                </c:pt>
                <c:pt idx="4">
                  <c:v>0.29802265600654615</c:v>
                </c:pt>
                <c:pt idx="5">
                  <c:v>0.25850925492141213</c:v>
                </c:pt>
                <c:pt idx="6">
                  <c:v>0.34311089215809121</c:v>
                </c:pt>
                <c:pt idx="7">
                  <c:v>0.30546875759014958</c:v>
                </c:pt>
                <c:pt idx="8">
                  <c:v>0.44935857094386783</c:v>
                </c:pt>
                <c:pt idx="9">
                  <c:v>0.57295753239626013</c:v>
                </c:pt>
                <c:pt idx="10">
                  <c:v>0.30049767530950899</c:v>
                </c:pt>
                <c:pt idx="11">
                  <c:v>0.28763589787852056</c:v>
                </c:pt>
                <c:pt idx="12">
                  <c:v>0.33071090029953759</c:v>
                </c:pt>
                <c:pt idx="13">
                  <c:v>0.3306723684921688</c:v>
                </c:pt>
                <c:pt idx="14">
                  <c:v>0.71311639820149397</c:v>
                </c:pt>
                <c:pt idx="15">
                  <c:v>0.10248552185585964</c:v>
                </c:pt>
                <c:pt idx="16">
                  <c:v>0.35438181996740692</c:v>
                </c:pt>
                <c:pt idx="17">
                  <c:v>0.44183100247129869</c:v>
                </c:pt>
                <c:pt idx="18">
                  <c:v>0.26957699961155929</c:v>
                </c:pt>
                <c:pt idx="19">
                  <c:v>0.28237283186230838</c:v>
                </c:pt>
                <c:pt idx="20">
                  <c:v>0.27987585403235532</c:v>
                </c:pt>
                <c:pt idx="21">
                  <c:v>0.58658912405673269</c:v>
                </c:pt>
                <c:pt idx="22">
                  <c:v>0.43201319961134615</c:v>
                </c:pt>
                <c:pt idx="23">
                  <c:v>0.16636257159687687</c:v>
                </c:pt>
                <c:pt idx="24">
                  <c:v>0.32707316647547907</c:v>
                </c:pt>
                <c:pt idx="25">
                  <c:v>0.62469185746595401</c:v>
                </c:pt>
                <c:pt idx="26">
                  <c:v>0.20076012739707944</c:v>
                </c:pt>
                <c:pt idx="27">
                  <c:v>0.55805803055324077</c:v>
                </c:pt>
                <c:pt idx="28">
                  <c:v>0.33182961243486364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排出量比較シート!$BZ$21:$BZ$50</c:f>
              <c:numCache>
                <c:formatCode>0%</c:formatCode>
                <c:ptCount val="30"/>
                <c:pt idx="0">
                  <c:v>0.11633241220918249</c:v>
                </c:pt>
                <c:pt idx="1">
                  <c:v>9.5070559691403544E-2</c:v>
                </c:pt>
                <c:pt idx="2">
                  <c:v>0.12933167809099869</c:v>
                </c:pt>
                <c:pt idx="3">
                  <c:v>0.11123531639089081</c:v>
                </c:pt>
                <c:pt idx="4">
                  <c:v>0.15015086106067765</c:v>
                </c:pt>
                <c:pt idx="5">
                  <c:v>0.15092630982474756</c:v>
                </c:pt>
                <c:pt idx="6">
                  <c:v>0.13151952890042481</c:v>
                </c:pt>
                <c:pt idx="7">
                  <c:v>0.12040596340302431</c:v>
                </c:pt>
                <c:pt idx="8">
                  <c:v>0.10217207755886908</c:v>
                </c:pt>
                <c:pt idx="9">
                  <c:v>0.10796650363045232</c:v>
                </c:pt>
                <c:pt idx="10">
                  <c:v>0.14031614074480273</c:v>
                </c:pt>
                <c:pt idx="11">
                  <c:v>0.11406819633408959</c:v>
                </c:pt>
                <c:pt idx="12">
                  <c:v>0.1296122827733997</c:v>
                </c:pt>
                <c:pt idx="13">
                  <c:v>0.13002297193720486</c:v>
                </c:pt>
                <c:pt idx="14">
                  <c:v>6.2893169304100202E-2</c:v>
                </c:pt>
                <c:pt idx="15">
                  <c:v>0.1212751407687471</c:v>
                </c:pt>
                <c:pt idx="16">
                  <c:v>0.16975436566319865</c:v>
                </c:pt>
                <c:pt idx="17">
                  <c:v>0.12862287487460919</c:v>
                </c:pt>
                <c:pt idx="18">
                  <c:v>0.2143180786750917</c:v>
                </c:pt>
                <c:pt idx="19">
                  <c:v>8.9592216064094302E-2</c:v>
                </c:pt>
                <c:pt idx="20">
                  <c:v>0.14829169175432638</c:v>
                </c:pt>
                <c:pt idx="21">
                  <c:v>7.4393849598531112E-2</c:v>
                </c:pt>
                <c:pt idx="22">
                  <c:v>0.13326951232849538</c:v>
                </c:pt>
                <c:pt idx="23">
                  <c:v>0.24816540840848186</c:v>
                </c:pt>
                <c:pt idx="24">
                  <c:v>0.12705257184550239</c:v>
                </c:pt>
                <c:pt idx="25">
                  <c:v>8.8866181103835498E-2</c:v>
                </c:pt>
                <c:pt idx="26">
                  <c:v>0.26153846757912791</c:v>
                </c:pt>
                <c:pt idx="27">
                  <c:v>7.8502406884483719E-2</c:v>
                </c:pt>
                <c:pt idx="28">
                  <c:v>0.11976551217825906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排出量比較シート!$CA$21:$CA$50</c:f>
              <c:numCache>
                <c:formatCode>0%</c:formatCode>
                <c:ptCount val="30"/>
                <c:pt idx="0">
                  <c:v>0.15319206307220826</c:v>
                </c:pt>
                <c:pt idx="1">
                  <c:v>0.17327824651352841</c:v>
                </c:pt>
                <c:pt idx="2">
                  <c:v>0.1286921372615541</c:v>
                </c:pt>
                <c:pt idx="3">
                  <c:v>0.22352922584321142</c:v>
                </c:pt>
                <c:pt idx="4">
                  <c:v>0.25693662604728973</c:v>
                </c:pt>
                <c:pt idx="5">
                  <c:v>0.33796380336015658</c:v>
                </c:pt>
                <c:pt idx="6">
                  <c:v>0.21638265388675496</c:v>
                </c:pt>
                <c:pt idx="7">
                  <c:v>0.12346056666437838</c:v>
                </c:pt>
                <c:pt idx="8">
                  <c:v>0.19226792453759003</c:v>
                </c:pt>
                <c:pt idx="9">
                  <c:v>0.15548862099879085</c:v>
                </c:pt>
                <c:pt idx="10">
                  <c:v>0.29492026023425638</c:v>
                </c:pt>
                <c:pt idx="11">
                  <c:v>0.20413882970725677</c:v>
                </c:pt>
                <c:pt idx="12">
                  <c:v>0.16051336511673334</c:v>
                </c:pt>
                <c:pt idx="13">
                  <c:v>0.3013928256189069</c:v>
                </c:pt>
                <c:pt idx="14">
                  <c:v>8.3974625570668884E-2</c:v>
                </c:pt>
                <c:pt idx="15">
                  <c:v>0.1805442398464491</c:v>
                </c:pt>
                <c:pt idx="16">
                  <c:v>0.15525018834068602</c:v>
                </c:pt>
                <c:pt idx="17">
                  <c:v>0.14121436414639743</c:v>
                </c:pt>
                <c:pt idx="18">
                  <c:v>0.27927060191451369</c:v>
                </c:pt>
                <c:pt idx="19">
                  <c:v>0.13796124776321608</c:v>
                </c:pt>
                <c:pt idx="20">
                  <c:v>0.20491159929065386</c:v>
                </c:pt>
                <c:pt idx="21">
                  <c:v>0.11049187541688338</c:v>
                </c:pt>
                <c:pt idx="22">
                  <c:v>0.12382716671568215</c:v>
                </c:pt>
                <c:pt idx="23">
                  <c:v>0.1547087801271885</c:v>
                </c:pt>
                <c:pt idx="24">
                  <c:v>0.18987371181282928</c:v>
                </c:pt>
                <c:pt idx="25">
                  <c:v>0.14015341527758271</c:v>
                </c:pt>
                <c:pt idx="26">
                  <c:v>0.22832165446657743</c:v>
                </c:pt>
                <c:pt idx="27">
                  <c:v>0.16512558714153439</c:v>
                </c:pt>
                <c:pt idx="28">
                  <c:v>0.14466279338817772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排出量比較シート!$CB$21:$CB$50</c:f>
              <c:numCache>
                <c:formatCode>0%</c:formatCode>
                <c:ptCount val="30"/>
                <c:pt idx="0">
                  <c:v>0.45201376890661787</c:v>
                </c:pt>
                <c:pt idx="1">
                  <c:v>0.55610171060134683</c:v>
                </c:pt>
                <c:pt idx="2">
                  <c:v>0.49829508513388643</c:v>
                </c:pt>
                <c:pt idx="3">
                  <c:v>0.38121530733963349</c:v>
                </c:pt>
                <c:pt idx="4">
                  <c:v>0.26153717193618059</c:v>
                </c:pt>
                <c:pt idx="5">
                  <c:v>0.23266753620273997</c:v>
                </c:pt>
                <c:pt idx="6">
                  <c:v>0.30115860477254375</c:v>
                </c:pt>
                <c:pt idx="7">
                  <c:v>0.4506647123424477</c:v>
                </c:pt>
                <c:pt idx="8">
                  <c:v>0.24423552236739629</c:v>
                </c:pt>
                <c:pt idx="9">
                  <c:v>0.15279080589512631</c:v>
                </c:pt>
                <c:pt idx="10">
                  <c:v>0.24375012807875615</c:v>
                </c:pt>
                <c:pt idx="11">
                  <c:v>0.3696317458199902</c:v>
                </c:pt>
                <c:pt idx="12">
                  <c:v>0.36372478091290983</c:v>
                </c:pt>
                <c:pt idx="13">
                  <c:v>0.22803884173450437</c:v>
                </c:pt>
                <c:pt idx="14">
                  <c:v>0.12966739120697421</c:v>
                </c:pt>
                <c:pt idx="15">
                  <c:v>0.56414058582878557</c:v>
                </c:pt>
                <c:pt idx="16">
                  <c:v>0.30676686247639956</c:v>
                </c:pt>
                <c:pt idx="17">
                  <c:v>0.28833175850769455</c:v>
                </c:pt>
                <c:pt idx="18">
                  <c:v>0.20079180993615206</c:v>
                </c:pt>
                <c:pt idx="19">
                  <c:v>0.49007370431038128</c:v>
                </c:pt>
                <c:pt idx="20">
                  <c:v>0.36211978951664603</c:v>
                </c:pt>
                <c:pt idx="21">
                  <c:v>0.22271886429861787</c:v>
                </c:pt>
                <c:pt idx="22">
                  <c:v>0.31089012134447647</c:v>
                </c:pt>
                <c:pt idx="23">
                  <c:v>0.41193505536983954</c:v>
                </c:pt>
                <c:pt idx="24">
                  <c:v>0.33644011303681598</c:v>
                </c:pt>
                <c:pt idx="25">
                  <c:v>0.14388301957532557</c:v>
                </c:pt>
                <c:pt idx="26">
                  <c:v>0.29913053880984941</c:v>
                </c:pt>
                <c:pt idx="27">
                  <c:v>0.17343558050401789</c:v>
                </c:pt>
                <c:pt idx="28">
                  <c:v>0.40374208199869954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排出量比較シート!$CH$21:$CH$50</c:f>
              <c:numCache>
                <c:formatCode>0%</c:formatCode>
                <c:ptCount val="30"/>
                <c:pt idx="0">
                  <c:v>2.2826612205114071E-2</c:v>
                </c:pt>
                <c:pt idx="1">
                  <c:v>0</c:v>
                </c:pt>
                <c:pt idx="2">
                  <c:v>0</c:v>
                </c:pt>
                <c:pt idx="3">
                  <c:v>1.273989660178243E-2</c:v>
                </c:pt>
                <c:pt idx="4">
                  <c:v>3.3352684949305933E-2</c:v>
                </c:pt>
                <c:pt idx="5">
                  <c:v>1.993309569094364E-2</c:v>
                </c:pt>
                <c:pt idx="6">
                  <c:v>7.8283202821852124E-3</c:v>
                </c:pt>
                <c:pt idx="7">
                  <c:v>0</c:v>
                </c:pt>
                <c:pt idx="8">
                  <c:v>1.1965904592276635E-2</c:v>
                </c:pt>
                <c:pt idx="9">
                  <c:v>1.0796537079370502E-2</c:v>
                </c:pt>
                <c:pt idx="10">
                  <c:v>2.0515795632675613E-2</c:v>
                </c:pt>
                <c:pt idx="11">
                  <c:v>2.4525330260142805E-2</c:v>
                </c:pt>
                <c:pt idx="12">
                  <c:v>1.543867089741964E-2</c:v>
                </c:pt>
                <c:pt idx="13">
                  <c:v>9.8729922172150555E-3</c:v>
                </c:pt>
                <c:pt idx="14">
                  <c:v>1.034841571676264E-2</c:v>
                </c:pt>
                <c:pt idx="15">
                  <c:v>3.1554511700158494E-2</c:v>
                </c:pt>
                <c:pt idx="16">
                  <c:v>1.3846763552308855E-2</c:v>
                </c:pt>
                <c:pt idx="17">
                  <c:v>0</c:v>
                </c:pt>
                <c:pt idx="18">
                  <c:v>3.6042509862683383E-2</c:v>
                </c:pt>
                <c:pt idx="19">
                  <c:v>0</c:v>
                </c:pt>
                <c:pt idx="20">
                  <c:v>4.8010654060184153E-3</c:v>
                </c:pt>
                <c:pt idx="21">
                  <c:v>5.8062866292348386E-3</c:v>
                </c:pt>
                <c:pt idx="22">
                  <c:v>0</c:v>
                </c:pt>
                <c:pt idx="23">
                  <c:v>1.8828184497613341E-2</c:v>
                </c:pt>
                <c:pt idx="24">
                  <c:v>1.9560436829373182E-2</c:v>
                </c:pt>
                <c:pt idx="25">
                  <c:v>2.4055265773022146E-3</c:v>
                </c:pt>
                <c:pt idx="26">
                  <c:v>1.0249211747365778E-2</c:v>
                </c:pt>
                <c:pt idx="27">
                  <c:v>2.4878394916723386E-2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排出量比較シート!$BW$21:$BW$50</c15:sqref>
                        </c15:formulaRef>
                      </c:ext>
                    </c:extLst>
                    <c:numCache>
                      <c:formatCode>0%</c:formatCode>
                      <c:ptCount val="30"/>
                      <c:pt idx="0">
                        <c:v>7.3269633503683235E-2</c:v>
                      </c:pt>
                      <c:pt idx="1">
                        <c:v>1.5202004782765283E-2</c:v>
                      </c:pt>
                      <c:pt idx="2">
                        <c:v>0.10161482316276819</c:v>
                      </c:pt>
                      <c:pt idx="3">
                        <c:v>0.22440099124315752</c:v>
                      </c:pt>
                      <c:pt idx="4">
                        <c:v>7.5071584251504925E-2</c:v>
                      </c:pt>
                      <c:pt idx="5">
                        <c:v>0.19496553874729702</c:v>
                      </c:pt>
                      <c:pt idx="6">
                        <c:v>0.1044199823418186</c:v>
                      </c:pt>
                      <c:pt idx="7">
                        <c:v>0.15688747393236221</c:v>
                      </c:pt>
                      <c:pt idx="8">
                        <c:v>0.3660862995300756</c:v>
                      </c:pt>
                      <c:pt idx="9">
                        <c:v>0.42910839810258772</c:v>
                      </c:pt>
                      <c:pt idx="10">
                        <c:v>0.23141483634100385</c:v>
                      </c:pt>
                      <c:pt idx="11">
                        <c:v>0.21933405219553745</c:v>
                      </c:pt>
                      <c:pt idx="12">
                        <c:v>0.17680478564741961</c:v>
                      </c:pt>
                      <c:pt idx="13">
                        <c:v>0.21819718018620948</c:v>
                      </c:pt>
                      <c:pt idx="14">
                        <c:v>0.68222602109236063</c:v>
                      </c:pt>
                      <c:pt idx="15">
                        <c:v>3.1364558362754202E-2</c:v>
                      </c:pt>
                      <c:pt idx="16">
                        <c:v>0.12991323307336236</c:v>
                      </c:pt>
                      <c:pt idx="17">
                        <c:v>0.35369153123182306</c:v>
                      </c:pt>
                      <c:pt idx="18">
                        <c:v>7.5683760240388823E-2</c:v>
                      </c:pt>
                      <c:pt idx="19">
                        <c:v>0.22395070540810472</c:v>
                      </c:pt>
                      <c:pt idx="20">
                        <c:v>6.2066163611200903E-2</c:v>
                      </c:pt>
                      <c:pt idx="21">
                        <c:v>0.41296171148940825</c:v>
                      </c:pt>
                      <c:pt idx="22">
                        <c:v>0.40436415787144225</c:v>
                      </c:pt>
                      <c:pt idx="23">
                        <c:v>6.5984308257442184E-2</c:v>
                      </c:pt>
                      <c:pt idx="24">
                        <c:v>0.27683520961381319</c:v>
                      </c:pt>
                      <c:pt idx="25">
                        <c:v>0.44489874339868468</c:v>
                      </c:pt>
                      <c:pt idx="26">
                        <c:v>3.854926647241165E-2</c:v>
                      </c:pt>
                      <c:pt idx="27">
                        <c:v>0.28362794742270236</c:v>
                      </c:pt>
                      <c:pt idx="28">
                        <c:v>0.10498380588439733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8.3519350227556303E-3</c:v>
                      </c:pt>
                      <c:pt idx="1">
                        <c:v>1.0958687667889223E-2</c:v>
                      </c:pt>
                      <c:pt idx="2">
                        <c:v>1.2200462350487482E-2</c:v>
                      </c:pt>
                      <c:pt idx="3">
                        <c:v>1.1222741524396838E-2</c:v>
                      </c:pt>
                      <c:pt idx="4">
                        <c:v>9.3415171888555307E-3</c:v>
                      </c:pt>
                      <c:pt idx="5">
                        <c:v>2.4147072165952577E-2</c:v>
                      </c:pt>
                      <c:pt idx="6">
                        <c:v>1.5386204996069203E-2</c:v>
                      </c:pt>
                      <c:pt idx="7">
                        <c:v>1.1993469010228854E-2</c:v>
                      </c:pt>
                      <c:pt idx="8">
                        <c:v>1.3165850982267514E-2</c:v>
                      </c:pt>
                      <c:pt idx="9">
                        <c:v>1.1715215429760955E-2</c:v>
                      </c:pt>
                      <c:pt idx="10">
                        <c:v>4.85156739217009E-3</c:v>
                      </c:pt>
                      <c:pt idx="11">
                        <c:v>1.7950606898027171E-2</c:v>
                      </c:pt>
                      <c:pt idx="12">
                        <c:v>1.100116620018639E-2</c:v>
                      </c:pt>
                      <c:pt idx="13">
                        <c:v>2.1022800946543425E-2</c:v>
                      </c:pt>
                      <c:pt idx="14">
                        <c:v>2.8988598094635801E-3</c:v>
                      </c:pt>
                      <c:pt idx="15">
                        <c:v>2.3396577359714146E-2</c:v>
                      </c:pt>
                      <c:pt idx="16">
                        <c:v>1.9339313542775533E-2</c:v>
                      </c:pt>
                      <c:pt idx="17">
                        <c:v>2.3983364852205109E-2</c:v>
                      </c:pt>
                      <c:pt idx="18">
                        <c:v>1.5015497069104941E-2</c:v>
                      </c:pt>
                      <c:pt idx="19">
                        <c:v>1.2090347126646594E-2</c:v>
                      </c:pt>
                      <c:pt idx="20">
                        <c:v>1.0778141254876011E-2</c:v>
                      </c:pt>
                      <c:pt idx="21">
                        <c:v>1.6675105269970111E-2</c:v>
                      </c:pt>
                      <c:pt idx="22">
                        <c:v>8.5964997394975037E-3</c:v>
                      </c:pt>
                      <c:pt idx="23">
                        <c:v>9.3193435022729185E-3</c:v>
                      </c:pt>
                      <c:pt idx="24">
                        <c:v>5.7109318314650191E-3</c:v>
                      </c:pt>
                      <c:pt idx="25">
                        <c:v>2.4907505566350934E-3</c:v>
                      </c:pt>
                      <c:pt idx="26">
                        <c:v>2.0943605765323284E-2</c:v>
                      </c:pt>
                      <c:pt idx="27">
                        <c:v>5.2151661756590605E-3</c:v>
                      </c:pt>
                      <c:pt idx="28">
                        <c:v>4.1611957836404159E-3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0.17401357508043849</c:v>
                      </c:pt>
                      <c:pt idx="1">
                        <c:v>0.1493887907430668</c:v>
                      </c:pt>
                      <c:pt idx="2">
                        <c:v>0.12986581400030511</c:v>
                      </c:pt>
                      <c:pt idx="3">
                        <c:v>3.5656521056927584E-2</c:v>
                      </c:pt>
                      <c:pt idx="4">
                        <c:v>0.21360955456618566</c:v>
                      </c:pt>
                      <c:pt idx="5">
                        <c:v>3.9396644008162528E-2</c:v>
                      </c:pt>
                      <c:pt idx="6">
                        <c:v>0.22330470482020345</c:v>
                      </c:pt>
                      <c:pt idx="7">
                        <c:v>0.13658781464755848</c:v>
                      </c:pt>
                      <c:pt idx="8">
                        <c:v>7.0106420431524694E-2</c:v>
                      </c:pt>
                      <c:pt idx="9">
                        <c:v>0.1321339188639114</c:v>
                      </c:pt>
                      <c:pt idx="10">
                        <c:v>6.4231271576335069E-2</c:v>
                      </c:pt>
                      <c:pt idx="11">
                        <c:v>5.0351238784955996E-2</c:v>
                      </c:pt>
                      <c:pt idx="12">
                        <c:v>0.14290494845193161</c:v>
                      </c:pt>
                      <c:pt idx="13">
                        <c:v>9.145238735941591E-2</c:v>
                      </c:pt>
                      <c:pt idx="14">
                        <c:v>2.7991517299669897E-2</c:v>
                      </c:pt>
                      <c:pt idx="15">
                        <c:v>4.7724386133391292E-2</c:v>
                      </c:pt>
                      <c:pt idx="16">
                        <c:v>0.20512927335126899</c:v>
                      </c:pt>
                      <c:pt idx="17">
                        <c:v>6.4156106387270484E-2</c:v>
                      </c:pt>
                      <c:pt idx="18">
                        <c:v>0.17887774230206555</c:v>
                      </c:pt>
                      <c:pt idx="19">
                        <c:v>4.6331779327557061E-2</c:v>
                      </c:pt>
                      <c:pt idx="20">
                        <c:v>0.20703154916627844</c:v>
                      </c:pt>
                      <c:pt idx="21">
                        <c:v>0.15695230729735438</c:v>
                      </c:pt>
                      <c:pt idx="22">
                        <c:v>1.9052542000406361E-2</c:v>
                      </c:pt>
                      <c:pt idx="23">
                        <c:v>9.1058919837161773E-2</c:v>
                      </c:pt>
                      <c:pt idx="24">
                        <c:v>4.4527025030200833E-2</c:v>
                      </c:pt>
                      <c:pt idx="25">
                        <c:v>0.17730236351063416</c:v>
                      </c:pt>
                      <c:pt idx="26">
                        <c:v>0.14126725515934449</c:v>
                      </c:pt>
                      <c:pt idx="27">
                        <c:v>0.26921491695487931</c:v>
                      </c:pt>
                      <c:pt idx="28">
                        <c:v>0.22268461076682589</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0.44041667685541164</c:v>
                      </c:pt>
                      <c:pt idx="1">
                        <c:v>0.54599682552253237</c:v>
                      </c:pt>
                      <c:pt idx="2">
                        <c:v>0.48877772842989975</c:v>
                      </c:pt>
                      <c:pt idx="3">
                        <c:v>0.37168576943646642</c:v>
                      </c:pt>
                      <c:pt idx="4">
                        <c:v>0.25473256671133515</c:v>
                      </c:pt>
                      <c:pt idx="5">
                        <c:v>0.22431761787994747</c:v>
                      </c:pt>
                      <c:pt idx="6">
                        <c:v>0.29555932282516034</c:v>
                      </c:pt>
                      <c:pt idx="7">
                        <c:v>0.44121929941762666</c:v>
                      </c:pt>
                      <c:pt idx="8">
                        <c:v>0.23753424187715333</c:v>
                      </c:pt>
                      <c:pt idx="9">
                        <c:v>0.14902426681335046</c:v>
                      </c:pt>
                      <c:pt idx="10">
                        <c:v>0.23340361590212785</c:v>
                      </c:pt>
                      <c:pt idx="11">
                        <c:v>0.36027031258858183</c:v>
                      </c:pt>
                      <c:pt idx="12">
                        <c:v>0.35588668478379265</c:v>
                      </c:pt>
                      <c:pt idx="13">
                        <c:v>0.22053320412606101</c:v>
                      </c:pt>
                      <c:pt idx="14">
                        <c:v>0.12602831099069045</c:v>
                      </c:pt>
                      <c:pt idx="15">
                        <c:v>0.54813817376467333</c:v>
                      </c:pt>
                      <c:pt idx="16">
                        <c:v>0.30007017931944319</c:v>
                      </c:pt>
                      <c:pt idx="17">
                        <c:v>0.28191944952859194</c:v>
                      </c:pt>
                      <c:pt idx="18">
                        <c:v>0.19440511171407004</c:v>
                      </c:pt>
                      <c:pt idx="19">
                        <c:v>0.48168365627090032</c:v>
                      </c:pt>
                      <c:pt idx="20">
                        <c:v>0.35575140527416355</c:v>
                      </c:pt>
                      <c:pt idx="21">
                        <c:v>0.21831222237307266</c:v>
                      </c:pt>
                      <c:pt idx="22">
                        <c:v>0.30479900405051918</c:v>
                      </c:pt>
                      <c:pt idx="23">
                        <c:v>0.40306736590984704</c:v>
                      </c:pt>
                      <c:pt idx="24">
                        <c:v>0.32752627298894799</c:v>
                      </c:pt>
                      <c:pt idx="25">
                        <c:v>0.14031331468154473</c:v>
                      </c:pt>
                      <c:pt idx="26">
                        <c:v>0.29214505050186662</c:v>
                      </c:pt>
                      <c:pt idx="27">
                        <c:v>0.16797108488216417</c:v>
                      </c:pt>
                      <c:pt idx="28">
                        <c:v>0.39860744243117674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0.16475920246648507</c:v>
                      </c:pt>
                      <c:pt idx="1">
                        <c:v>0.17126735134867935</c:v>
                      </c:pt>
                      <c:pt idx="2">
                        <c:v>0.13425896141216789</c:v>
                      </c:pt>
                      <c:pt idx="3">
                        <c:v>0.14517905726538291</c:v>
                      </c:pt>
                      <c:pt idx="4">
                        <c:v>9.7271954204108557E-2</c:v>
                      </c:pt>
                      <c:pt idx="5">
                        <c:v>0.11356596143299677</c:v>
                      </c:pt>
                      <c:pt idx="6">
                        <c:v>8.6808924081038685E-2</c:v>
                      </c:pt>
                      <c:pt idx="7">
                        <c:v>0.12353229700684465</c:v>
                      </c:pt>
                      <c:pt idx="8">
                        <c:v>9.9581086046334297E-2</c:v>
                      </c:pt>
                      <c:pt idx="9">
                        <c:v>5.7670522232319742E-2</c:v>
                      </c:pt>
                      <c:pt idx="10">
                        <c:v>0.15543923305318</c:v>
                      </c:pt>
                      <c:pt idx="11">
                        <c:v>0.15274569466956336</c:v>
                      </c:pt>
                      <c:pt idx="12">
                        <c:v>0.13174719998257664</c:v>
                      </c:pt>
                      <c:pt idx="13">
                        <c:v>0.102393541627865</c:v>
                      </c:pt>
                      <c:pt idx="14">
                        <c:v>5.5723300012280673E-2</c:v>
                      </c:pt>
                      <c:pt idx="15">
                        <c:v>0.21833386434659716</c:v>
                      </c:pt>
                      <c:pt idx="16">
                        <c:v>9.0404230713921729E-2</c:v>
                      </c:pt>
                      <c:pt idx="17">
                        <c:v>8.2558315845566041E-2</c:v>
                      </c:pt>
                      <c:pt idx="18">
                        <c:v>8.7772604964484649E-2</c:v>
                      </c:pt>
                      <c:pt idx="19">
                        <c:v>0.14268326284763991</c:v>
                      </c:pt>
                      <c:pt idx="20">
                        <c:v>0.11726013299953636</c:v>
                      </c:pt>
                      <c:pt idx="21">
                        <c:v>5.9545493101799782E-2</c:v>
                      </c:pt>
                      <c:pt idx="22">
                        <c:v>0.11675948327204991</c:v>
                      </c:pt>
                      <c:pt idx="23">
                        <c:v>0.15126377339988095</c:v>
                      </c:pt>
                      <c:pt idx="24">
                        <c:v>0.14469886753376435</c:v>
                      </c:pt>
                      <c:pt idx="25">
                        <c:v>4.5079048952647201E-2</c:v>
                      </c:pt>
                      <c:pt idx="26">
                        <c:v>0.10033166593824119</c:v>
                      </c:pt>
                      <c:pt idx="27">
                        <c:v>7.0618239901485219E-2</c:v>
                      </c:pt>
                      <c:pt idx="28">
                        <c:v>9.3435550264605538E-2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0.27565747438892657</c:v>
                      </c:pt>
                      <c:pt idx="1">
                        <c:v>0.37472947417385299</c:v>
                      </c:pt>
                      <c:pt idx="2">
                        <c:v>0.35451876701773188</c:v>
                      </c:pt>
                      <c:pt idx="3">
                        <c:v>0.22650671217108351</c:v>
                      </c:pt>
                      <c:pt idx="4">
                        <c:v>0.15746061250722662</c:v>
                      </c:pt>
                      <c:pt idx="5">
                        <c:v>0.11075165644695069</c:v>
                      </c:pt>
                      <c:pt idx="6">
                        <c:v>0.20875039874412166</c:v>
                      </c:pt>
                      <c:pt idx="7">
                        <c:v>0.31768700241078207</c:v>
                      </c:pt>
                      <c:pt idx="8">
                        <c:v>0.13795315583081905</c:v>
                      </c:pt>
                      <c:pt idx="9">
                        <c:v>9.1353744581030724E-2</c:v>
                      </c:pt>
                      <c:pt idx="10">
                        <c:v>7.7964382848947869E-2</c:v>
                      </c:pt>
                      <c:pt idx="11">
                        <c:v>0.20752461791901841</c:v>
                      </c:pt>
                      <c:pt idx="12">
                        <c:v>0.22413948480121601</c:v>
                      </c:pt>
                      <c:pt idx="13">
                        <c:v>0.118139662498196</c:v>
                      </c:pt>
                      <c:pt idx="14">
                        <c:v>7.0305010978409799E-2</c:v>
                      </c:pt>
                      <c:pt idx="15">
                        <c:v>0.32980430941807615</c:v>
                      </c:pt>
                      <c:pt idx="16">
                        <c:v>0.20966594860552143</c:v>
                      </c:pt>
                      <c:pt idx="17">
                        <c:v>0.19936113368302588</c:v>
                      </c:pt>
                      <c:pt idx="18">
                        <c:v>0.10663250674958537</c:v>
                      </c:pt>
                      <c:pt idx="19">
                        <c:v>0.33900039342326038</c:v>
                      </c:pt>
                      <c:pt idx="20">
                        <c:v>0.23849127227462719</c:v>
                      </c:pt>
                      <c:pt idx="21">
                        <c:v>0.15876672927127289</c:v>
                      </c:pt>
                      <c:pt idx="22">
                        <c:v>0.1880395207784693</c:v>
                      </c:pt>
                      <c:pt idx="23">
                        <c:v>0.25180359250996603</c:v>
                      </c:pt>
                      <c:pt idx="24">
                        <c:v>0.18282740545518364</c:v>
                      </c:pt>
                      <c:pt idx="25">
                        <c:v>9.523426572889751E-2</c:v>
                      </c:pt>
                      <c:pt idx="26">
                        <c:v>0.1918133845636254</c:v>
                      </c:pt>
                      <c:pt idx="27">
                        <c:v>9.7352844980678963E-2</c:v>
                      </c:pt>
                      <c:pt idx="28">
                        <c:v>0.3051718921665712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1.1597092051206171E-2</c:v>
                      </c:pt>
                      <c:pt idx="1">
                        <c:v>1.0104885078814437E-2</c:v>
                      </c:pt>
                      <c:pt idx="2">
                        <c:v>9.5173567039866531E-3</c:v>
                      </c:pt>
                      <c:pt idx="3">
                        <c:v>9.5295379031670492E-3</c:v>
                      </c:pt>
                      <c:pt idx="4">
                        <c:v>6.8046052248453975E-3</c:v>
                      </c:pt>
                      <c:pt idx="5">
                        <c:v>8.3499183227925024E-3</c:v>
                      </c:pt>
                      <c:pt idx="6">
                        <c:v>5.5992819473834497E-3</c:v>
                      </c:pt>
                      <c:pt idx="7">
                        <c:v>9.44541292482101E-3</c:v>
                      </c:pt>
                      <c:pt idx="8">
                        <c:v>6.7012804902429673E-3</c:v>
                      </c:pt>
                      <c:pt idx="9">
                        <c:v>3.7665390817758445E-3</c:v>
                      </c:pt>
                      <c:pt idx="10">
                        <c:v>1.0346512176628289E-2</c:v>
                      </c:pt>
                      <c:pt idx="11">
                        <c:v>9.3614332314083601E-3</c:v>
                      </c:pt>
                      <c:pt idx="12">
                        <c:v>7.8380961291171468E-3</c:v>
                      </c:pt>
                      <c:pt idx="13">
                        <c:v>7.5056376084433919E-3</c:v>
                      </c:pt>
                      <c:pt idx="14">
                        <c:v>3.639080216283759E-3</c:v>
                      </c:pt>
                      <c:pt idx="15">
                        <c:v>1.600241206411232E-2</c:v>
                      </c:pt>
                      <c:pt idx="16">
                        <c:v>6.6966831569564254E-3</c:v>
                      </c:pt>
                      <c:pt idx="17">
                        <c:v>6.412308979102636E-3</c:v>
                      </c:pt>
                      <c:pt idx="18">
                        <c:v>6.3866982220820052E-3</c:v>
                      </c:pt>
                      <c:pt idx="19">
                        <c:v>8.3900480394810059E-3</c:v>
                      </c:pt>
                      <c:pt idx="20">
                        <c:v>6.3683842424824989E-3</c:v>
                      </c:pt>
                      <c:pt idx="21">
                        <c:v>4.4066419255452179E-3</c:v>
                      </c:pt>
                      <c:pt idx="22">
                        <c:v>6.0911172939572414E-3</c:v>
                      </c:pt>
                      <c:pt idx="23">
                        <c:v>8.8676894599924918E-3</c:v>
                      </c:pt>
                      <c:pt idx="24">
                        <c:v>8.9138400478679814E-3</c:v>
                      </c:pt>
                      <c:pt idx="25">
                        <c:v>3.5697048937808552E-3</c:v>
                      </c:pt>
                      <c:pt idx="26">
                        <c:v>6.9854883079828048E-3</c:v>
                      </c:pt>
                      <c:pt idx="27">
                        <c:v>5.4644956218536985E-3</c:v>
                      </c:pt>
                      <c:pt idx="28">
                        <c:v>5.1346395675228819E-3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排出量比較シート!$BE$21:$BE$50</c:f>
              <c:numCache>
                <c:formatCode>#,##0_);[Red]\(#,##0\)</c:formatCode>
                <c:ptCount val="30"/>
                <c:pt idx="0">
                  <c:v>4.7658692806563687</c:v>
                </c:pt>
                <c:pt idx="1">
                  <c:v>3.7419139129057126</c:v>
                </c:pt>
                <c:pt idx="2">
                  <c:v>5.5701297219646602</c:v>
                </c:pt>
                <c:pt idx="3">
                  <c:v>5.9936175006324692</c:v>
                </c:pt>
                <c:pt idx="4">
                  <c:v>9.0320015102225124</c:v>
                </c:pt>
                <c:pt idx="5">
                  <c:v>6.6918661102287151</c:v>
                </c:pt>
                <c:pt idx="6">
                  <c:v>12.876593188163159</c:v>
                </c:pt>
                <c:pt idx="7">
                  <c:v>6.8090814976914551</c:v>
                </c:pt>
                <c:pt idx="8">
                  <c:v>13.652247121451882</c:v>
                </c:pt>
                <c:pt idx="9">
                  <c:v>30.570868803156628</c:v>
                </c:pt>
                <c:pt idx="10">
                  <c:v>5.5519146175571645</c:v>
                </c:pt>
                <c:pt idx="11">
                  <c:v>6.2986653073171439</c:v>
                </c:pt>
                <c:pt idx="12">
                  <c:v>8.6247595239673362</c:v>
                </c:pt>
                <c:pt idx="13">
                  <c:v>8.8179592532810105</c:v>
                </c:pt>
                <c:pt idx="14">
                  <c:v>38.317829616213238</c:v>
                </c:pt>
                <c:pt idx="15">
                  <c:v>1.2504326250688558</c:v>
                </c:pt>
                <c:pt idx="16">
                  <c:v>10.319890984321692</c:v>
                </c:pt>
                <c:pt idx="17">
                  <c:v>13.449157579213761</c:v>
                </c:pt>
                <c:pt idx="18">
                  <c:v>8.152464201746433</c:v>
                </c:pt>
                <c:pt idx="19">
                  <c:v>6.4984475311300098</c:v>
                </c:pt>
                <c:pt idx="20">
                  <c:v>8.1521159401100469</c:v>
                </c:pt>
                <c:pt idx="21">
                  <c:v>25.974646752431866</c:v>
                </c:pt>
                <c:pt idx="22">
                  <c:v>12.94925833462767</c:v>
                </c:pt>
                <c:pt idx="23">
                  <c:v>3.4843821328217395</c:v>
                </c:pt>
                <c:pt idx="24">
                  <c:v>6.7249390800325966</c:v>
                </c:pt>
                <c:pt idx="25">
                  <c:v>32.338822674679065</c:v>
                </c:pt>
                <c:pt idx="26">
                  <c:v>5.3059055902168506</c:v>
                </c:pt>
                <c:pt idx="27">
                  <c:v>18.591839033923314</c:v>
                </c:pt>
                <c:pt idx="28">
                  <c:v>11.565185833389961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排出量比較シート!$BI$21:$BI$50</c:f>
              <c:numCache>
                <c:formatCode>#,##0_);[Red]\(#,##0\)</c:formatCode>
                <c:ptCount val="30"/>
                <c:pt idx="0">
                  <c:v>2.1688139661462453</c:v>
                </c:pt>
                <c:pt idx="1">
                  <c:v>2.0264705058939163</c:v>
                </c:pt>
                <c:pt idx="2">
                  <c:v>2.9562991367171985</c:v>
                </c:pt>
                <c:pt idx="3">
                  <c:v>2.4576132232616845</c:v>
                </c:pt>
                <c:pt idx="4">
                  <c:v>4.550535929159234</c:v>
                </c:pt>
                <c:pt idx="5">
                  <c:v>3.9069342339992623</c:v>
                </c:pt>
                <c:pt idx="6">
                  <c:v>4.9357904649944278</c:v>
                </c:pt>
                <c:pt idx="7">
                  <c:v>2.6839210140084226</c:v>
                </c:pt>
                <c:pt idx="8">
                  <c:v>3.1041545481505275</c:v>
                </c:pt>
                <c:pt idx="9">
                  <c:v>5.7606884123121374</c:v>
                </c:pt>
                <c:pt idx="10">
                  <c:v>2.592443459264349</c:v>
                </c:pt>
                <c:pt idx="11">
                  <c:v>2.4978710801292636</c:v>
                </c:pt>
                <c:pt idx="12">
                  <c:v>3.3802174928631756</c:v>
                </c:pt>
                <c:pt idx="13">
                  <c:v>3.4672908225167469</c:v>
                </c:pt>
                <c:pt idx="14">
                  <c:v>3.3794339205999138</c:v>
                </c:pt>
                <c:pt idx="15">
                  <c:v>1.4796860071644258</c:v>
                </c:pt>
                <c:pt idx="16">
                  <c:v>4.9433871859397636</c:v>
                </c:pt>
                <c:pt idx="17">
                  <c:v>3.915228453423174</c:v>
                </c:pt>
                <c:pt idx="18">
                  <c:v>6.4813410146391472</c:v>
                </c:pt>
                <c:pt idx="19">
                  <c:v>2.0618496172254965</c:v>
                </c:pt>
                <c:pt idx="20">
                  <c:v>4.3193832076581167</c:v>
                </c:pt>
                <c:pt idx="21">
                  <c:v>3.2942205789831536</c:v>
                </c:pt>
                <c:pt idx="22">
                  <c:v>3.994649572800252</c:v>
                </c:pt>
                <c:pt idx="23">
                  <c:v>5.197702264053949</c:v>
                </c:pt>
                <c:pt idx="24">
                  <c:v>2.6123231533471727</c:v>
                </c:pt>
                <c:pt idx="25">
                  <c:v>4.6003923985026116</c:v>
                </c:pt>
                <c:pt idx="26">
                  <c:v>6.9122212422197888</c:v>
                </c:pt>
                <c:pt idx="27">
                  <c:v>2.6153267808456575</c:v>
                </c:pt>
                <c:pt idx="28">
                  <c:v>4.1741615361244602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排出量比較シート!$BJ$21:$BJ$50</c:f>
              <c:numCache>
                <c:formatCode>#,##0_);[Red]\(#,##0\)</c:formatCode>
                <c:ptCount val="30"/>
                <c:pt idx="0">
                  <c:v>2.8559975640867576</c:v>
                </c:pt>
                <c:pt idx="1">
                  <c:v>3.6935015110091087</c:v>
                </c:pt>
                <c:pt idx="2">
                  <c:v>2.9416803362045183</c:v>
                </c:pt>
                <c:pt idx="3">
                  <c:v>4.9386148126487521</c:v>
                </c:pt>
                <c:pt idx="4">
                  <c:v>7.786830791950341</c:v>
                </c:pt>
                <c:pt idx="5">
                  <c:v>8.7486559151523284</c:v>
                </c:pt>
                <c:pt idx="6">
                  <c:v>8.1206148529702098</c:v>
                </c:pt>
                <c:pt idx="7">
                  <c:v>2.7520099495635941</c:v>
                </c:pt>
                <c:pt idx="8">
                  <c:v>5.8414134925752483</c:v>
                </c:pt>
                <c:pt idx="9">
                  <c:v>8.2962906745596126</c:v>
                </c:pt>
                <c:pt idx="10">
                  <c:v>5.4488677894824225</c:v>
                </c:pt>
                <c:pt idx="11">
                  <c:v>4.4702423238439559</c:v>
                </c:pt>
                <c:pt idx="12">
                  <c:v>4.1861008308486287</c:v>
                </c:pt>
                <c:pt idx="13">
                  <c:v>8.0371688377152406</c:v>
                </c:pt>
                <c:pt idx="14">
                  <c:v>4.5122022194657374</c:v>
                </c:pt>
                <c:pt idx="15">
                  <c:v>2.2028322018965127</c:v>
                </c:pt>
                <c:pt idx="16">
                  <c:v>4.5210135754668341</c:v>
                </c:pt>
                <c:pt idx="17">
                  <c:v>4.298508310259975</c:v>
                </c:pt>
                <c:pt idx="18">
                  <c:v>8.4456151229106062</c:v>
                </c:pt>
                <c:pt idx="19">
                  <c:v>3.1750006684625314</c:v>
                </c:pt>
                <c:pt idx="20">
                  <c:v>5.9685860385000069</c:v>
                </c:pt>
                <c:pt idx="21">
                  <c:v>4.8926707217464225</c:v>
                </c:pt>
                <c:pt idx="22">
                  <c:v>3.7116226358104649</c:v>
                </c:pt>
                <c:pt idx="23">
                  <c:v>3.2402992096807819</c:v>
                </c:pt>
                <c:pt idx="24">
                  <c:v>3.9039862505402803</c:v>
                </c:pt>
                <c:pt idx="25">
                  <c:v>7.2554114316423934</c:v>
                </c:pt>
                <c:pt idx="26">
                  <c:v>6.0343314108665833</c:v>
                </c:pt>
                <c:pt idx="27">
                  <c:v>5.5011991019536035</c:v>
                </c:pt>
                <c:pt idx="28">
                  <c:v>5.0419011023013596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排出量比較シート!$BK$21:$BK$50</c:f>
              <c:numCache>
                <c:formatCode>#,##0_);[Red]\(#,##0\)</c:formatCode>
                <c:ptCount val="30"/>
                <c:pt idx="0">
                  <c:v>8.4270046178728979</c:v>
                </c:pt>
                <c:pt idx="1">
                  <c:v>11.853550862314762</c:v>
                </c:pt>
                <c:pt idx="2">
                  <c:v>11.390166367247172</c:v>
                </c:pt>
                <c:pt idx="3">
                  <c:v>8.4225029480329017</c:v>
                </c:pt>
                <c:pt idx="4">
                  <c:v>7.9262568945597929</c:v>
                </c:pt>
                <c:pt idx="5">
                  <c:v>6.0229178291464134</c:v>
                </c:pt>
                <c:pt idx="6">
                  <c:v>11.302167688060701</c:v>
                </c:pt>
                <c:pt idx="7">
                  <c:v>10.045586261199878</c:v>
                </c:pt>
                <c:pt idx="8">
                  <c:v>7.4202739700565301</c:v>
                </c:pt>
                <c:pt idx="9">
                  <c:v>8.1523453611183658</c:v>
                </c:pt>
                <c:pt idx="10">
                  <c:v>4.5034621240181485</c:v>
                </c:pt>
                <c:pt idx="11">
                  <c:v>8.0942144949609922</c:v>
                </c:pt>
                <c:pt idx="12">
                  <c:v>9.4857434860484346</c:v>
                </c:pt>
                <c:pt idx="13">
                  <c:v>6.0810560729626815</c:v>
                </c:pt>
                <c:pt idx="14">
                  <c:v>6.9674081476441012</c:v>
                </c:pt>
                <c:pt idx="15">
                  <c:v>6.8831165697522172</c:v>
                </c:pt>
                <c:pt idx="16">
                  <c:v>8.9333041369052513</c:v>
                </c:pt>
                <c:pt idx="17">
                  <c:v>8.7767024802966258</c:v>
                </c:pt>
                <c:pt idx="18">
                  <c:v>6.0722837811351695</c:v>
                </c:pt>
                <c:pt idx="19">
                  <c:v>11.278415961066958</c:v>
                </c:pt>
                <c:pt idx="20">
                  <c:v>10.547685574928773</c:v>
                </c:pt>
                <c:pt idx="21">
                  <c:v>9.8621736885457505</c:v>
                </c:pt>
                <c:pt idx="22">
                  <c:v>9.3186886386691743</c:v>
                </c:pt>
                <c:pt idx="23">
                  <c:v>8.6277768673332318</c:v>
                </c:pt>
                <c:pt idx="24">
                  <c:v>6.9175325161426606</c:v>
                </c:pt>
                <c:pt idx="25">
                  <c:v>7.4484842412043477</c:v>
                </c:pt>
                <c:pt idx="26">
                  <c:v>7.9057451230669411</c:v>
                </c:pt>
                <c:pt idx="27">
                  <c:v>5.7780485522071903</c:v>
                </c:pt>
                <c:pt idx="28">
                  <c:v>14.071535607724874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排出量比較シート!$BQ$21:$BQ$50</c:f>
              <c:numCache>
                <c:formatCode>#,##0_);[Red]\(#,##0\)</c:formatCode>
                <c:ptCount val="30"/>
                <c:pt idx="0">
                  <c:v>0.42556218348877339</c:v>
                </c:pt>
                <c:pt idx="1">
                  <c:v>0</c:v>
                </c:pt>
                <c:pt idx="2">
                  <c:v>0</c:v>
                </c:pt>
                <c:pt idx="3">
                  <c:v>0.28147300126788771</c:v>
                </c:pt>
                <c:pt idx="4">
                  <c:v>1.010800671561997</c:v>
                </c:pt>
                <c:pt idx="5">
                  <c:v>0.51599548173516174</c:v>
                </c:pt>
                <c:pt idx="6">
                  <c:v>0.29378867859986268</c:v>
                </c:pt>
                <c:pt idx="7">
                  <c:v>0</c:v>
                </c:pt>
                <c:pt idx="8">
                  <c:v>0.36354372006822822</c:v>
                </c:pt>
                <c:pt idx="9">
                  <c:v>0.57606279683845873</c:v>
                </c:pt>
                <c:pt idx="10">
                  <c:v>0.37904434883414501</c:v>
                </c:pt>
                <c:pt idx="11">
                  <c:v>0.5370569111832425</c:v>
                </c:pt>
                <c:pt idx="12">
                  <c:v>0.40263209872826672</c:v>
                </c:pt>
                <c:pt idx="13">
                  <c:v>0.26328067106527742</c:v>
                </c:pt>
                <c:pt idx="14">
                  <c:v>0.55605064086692502</c:v>
                </c:pt>
                <c:pt idx="15">
                  <c:v>0.38499868257966191</c:v>
                </c:pt>
                <c:pt idx="16">
                  <c:v>0.40322917907766498</c:v>
                </c:pt>
                <c:pt idx="17">
                  <c:v>0</c:v>
                </c:pt>
                <c:pt idx="18">
                  <c:v>1.089986429925454</c:v>
                </c:pt>
                <c:pt idx="19">
                  <c:v>0</c:v>
                </c:pt>
                <c:pt idx="20">
                  <c:v>0.13984358158095681</c:v>
                </c:pt>
                <c:pt idx="21">
                  <c:v>0.25710712652619327</c:v>
                </c:pt>
                <c:pt idx="22">
                  <c:v>0</c:v>
                </c:pt>
                <c:pt idx="23">
                  <c:v>0.39434705190735808</c:v>
                </c:pt>
                <c:pt idx="24">
                  <c:v>0.40218140630079008</c:v>
                </c:pt>
                <c:pt idx="25">
                  <c:v>0.1245284318866661</c:v>
                </c:pt>
                <c:pt idx="26">
                  <c:v>0.27087724345833131</c:v>
                </c:pt>
                <c:pt idx="27">
                  <c:v>0.82882977825004112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排出量比較シート!$BR$21:$BR$50</c:f>
              <c:numCache>
                <c:formatCode>#,##0_);[Red]\(#,##0\)</c:formatCode>
                <c:ptCount val="30"/>
                <c:pt idx="0">
                  <c:v>18.643247612251042</c:v>
                </c:pt>
                <c:pt idx="1">
                  <c:v>21.315436792123499</c:v>
                </c:pt>
                <c:pt idx="2">
                  <c:v>22.858275562133549</c:v>
                </c:pt>
                <c:pt idx="3">
                  <c:v>22.093821485843694</c:v>
                </c:pt>
                <c:pt idx="4">
                  <c:v>30.306425797453876</c:v>
                </c:pt>
                <c:pt idx="5">
                  <c:v>25.886369570261884</c:v>
                </c:pt>
                <c:pt idx="6">
                  <c:v>37.528954872788361</c:v>
                </c:pt>
                <c:pt idx="7">
                  <c:v>22.290598722463351</c:v>
                </c:pt>
                <c:pt idx="8">
                  <c:v>30.38163285230242</c:v>
                </c:pt>
                <c:pt idx="9">
                  <c:v>53.356256047985198</c:v>
                </c:pt>
                <c:pt idx="10">
                  <c:v>18.475732339156231</c:v>
                </c:pt>
                <c:pt idx="11">
                  <c:v>21.8980501174346</c:v>
                </c:pt>
                <c:pt idx="12">
                  <c:v>26.079453432455839</c:v>
                </c:pt>
                <c:pt idx="13">
                  <c:v>26.666755657540957</c:v>
                </c:pt>
                <c:pt idx="14">
                  <c:v>53.732924544789917</c:v>
                </c:pt>
                <c:pt idx="15">
                  <c:v>12.201066086461674</c:v>
                </c:pt>
                <c:pt idx="16">
                  <c:v>29.120825061711205</c:v>
                </c:pt>
                <c:pt idx="17">
                  <c:v>30.43959682319354</c:v>
                </c:pt>
                <c:pt idx="18">
                  <c:v>30.241690550356807</c:v>
                </c:pt>
                <c:pt idx="19">
                  <c:v>23.013713777884995</c:v>
                </c:pt>
                <c:pt idx="20">
                  <c:v>29.1276143427779</c:v>
                </c:pt>
                <c:pt idx="21">
                  <c:v>44.280818868233389</c:v>
                </c:pt>
                <c:pt idx="22">
                  <c:v>29.974219181907557</c:v>
                </c:pt>
                <c:pt idx="23">
                  <c:v>20.944507525797057</c:v>
                </c:pt>
                <c:pt idx="24">
                  <c:v>20.560962406363501</c:v>
                </c:pt>
                <c:pt idx="25">
                  <c:v>51.767639177915086</c:v>
                </c:pt>
                <c:pt idx="26">
                  <c:v>26.429080609828496</c:v>
                </c:pt>
                <c:pt idx="27">
                  <c:v>33.315243247179801</c:v>
                </c:pt>
                <c:pt idx="28">
                  <c:v>34.852784079540655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排出量比較シート!$BF$21:$BF$68</c15:sqref>
                        </c15:formulaRef>
                      </c:ext>
                    </c:extLst>
                    <c:numCache>
                      <c:formatCode>#,##0_);[Red]\(#,##0\)</c:formatCode>
                      <c:ptCount val="48"/>
                      <c:pt idx="0">
                        <c:v>1.3659839198680515</c:v>
                      </c:pt>
                      <c:pt idx="1">
                        <c:v>0.32403737206059252</c:v>
                      </c:pt>
                      <c:pt idx="2">
                        <c:v>2.3227396290520264</c:v>
                      </c:pt>
                      <c:pt idx="3">
                        <c:v>4.9578754417726962</c:v>
                      </c:pt>
                      <c:pt idx="4">
                        <c:v>2.2751513976155411</c:v>
                      </c:pt>
                      <c:pt idx="5">
                        <c:v>5.0469499894777439</c:v>
                      </c:pt>
                      <c:pt idx="6">
                        <c:v>3.9187728051234676</c:v>
                      </c:pt>
                      <c:pt idx="7">
                        <c:v>3.4971157260072157</c:v>
                      </c:pt>
                      <c:pt idx="8">
                        <c:v>11.12229954458077</c:v>
                      </c:pt>
                      <c:pt idx="9">
                        <c:v>22.895617561502437</c:v>
                      </c:pt>
                      <c:pt idx="10">
                        <c:v>4.2755585755460315</c:v>
                      </c:pt>
                      <c:pt idx="11">
                        <c:v>4.8029880674378953</c:v>
                      </c:pt>
                      <c:pt idx="12">
                        <c:v>4.610972173927216</c:v>
                      </c:pt>
                      <c:pt idx="13">
                        <c:v>5.8186108891900856</c:v>
                      </c:pt>
                      <c:pt idx="14">
                        <c:v>36.657999313848066</c:v>
                      </c:pt>
                      <c:pt idx="15">
                        <c:v>0.38268104935664815</c:v>
                      </c:pt>
                      <c:pt idx="16">
                        <c:v>3.7831805335306998</c:v>
                      </c:pt>
                      <c:pt idx="17">
                        <c:v>10.76622761047466</c:v>
                      </c:pt>
                      <c:pt idx="18">
                        <c:v>2.288804856877237</c:v>
                      </c:pt>
                      <c:pt idx="19">
                        <c:v>5.1539374346175633</c:v>
                      </c:pt>
                      <c:pt idx="20">
                        <c:v>1.8078392774028151</c:v>
                      </c:pt>
                      <c:pt idx="21">
                        <c:v>18.286282745978141</c:v>
                      </c:pt>
                      <c:pt idx="22">
                        <c:v>12.120499897346081</c:v>
                      </c:pt>
                      <c:pt idx="23">
                        <c:v>1.3820088408825109</c:v>
                      </c:pt>
                      <c:pt idx="24">
                        <c:v>5.6919983376273731</c:v>
                      </c:pt>
                      <c:pt idx="25">
                        <c:v>23.03135761897094</c:v>
                      </c:pt>
                      <c:pt idx="26">
                        <c:v>1.0188216710491265</c:v>
                      </c:pt>
                      <c:pt idx="27">
                        <c:v>9.4491340600856528</c:v>
                      </c:pt>
                      <c:pt idx="28">
                        <c:v>3.6589779183373099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0.15570719267066474</c:v>
                      </c:pt>
                      <c:pt idx="1">
                        <c:v>0.23358921430951601</c:v>
                      </c:pt>
                      <c:pt idx="2">
                        <c:v>0.27888153039287844</c:v>
                      </c:pt>
                      <c:pt idx="3">
                        <c:v>0.24795324782178907</c:v>
                      </c:pt>
                      <c:pt idx="4">
                        <c:v>0.28310799751969007</c:v>
                      </c:pt>
                      <c:pt idx="5">
                        <c:v>0.62508003412763247</c:v>
                      </c:pt>
                      <c:pt idx="6">
                        <c:v>0.57742819296095194</c:v>
                      </c:pt>
                      <c:pt idx="7">
                        <c:v>0.26734160499731108</c:v>
                      </c:pt>
                      <c:pt idx="8">
                        <c:v>0.40000005073137679</c:v>
                      </c:pt>
                      <c:pt idx="9">
                        <c:v>0.62508003412763247</c:v>
                      </c:pt>
                      <c:pt idx="10">
                        <c:v>8.9636260563112788E-2</c:v>
                      </c:pt>
                      <c:pt idx="11">
                        <c:v>0.39308328949136623</c:v>
                      </c:pt>
                      <c:pt idx="12">
                        <c:v>0.2869044016204681</c:v>
                      </c:pt>
                      <c:pt idx="13">
                        <c:v>0.56060989607859424</c:v>
                      </c:pt>
                      <c:pt idx="14">
                        <c:v>0.15576421540783061</c:v>
                      </c:pt>
                      <c:pt idx="15">
                        <c:v>0.28546318656288527</c:v>
                      </c:pt>
                      <c:pt idx="16">
                        <c:v>0.56317676649274862</c:v>
                      </c:pt>
                      <c:pt idx="17">
                        <c:v>0.73004395656467425</c:v>
                      </c:pt>
                      <c:pt idx="18">
                        <c:v>0.45409401582366127</c:v>
                      </c:pt>
                      <c:pt idx="19">
                        <c:v>0.27824378824791896</c:v>
                      </c:pt>
                      <c:pt idx="20">
                        <c:v>0.31394154180401268</c:v>
                      </c:pt>
                      <c:pt idx="21">
                        <c:v>0.73838731606827057</c:v>
                      </c:pt>
                      <c:pt idx="22">
                        <c:v>0.25767336738890939</c:v>
                      </c:pt>
                      <c:pt idx="23">
                        <c:v>0.19518906011884304</c:v>
                      </c:pt>
                      <c:pt idx="24">
                        <c:v>0.11742225469205692</c:v>
                      </c:pt>
                      <c:pt idx="25">
                        <c:v>0.12894027609807668</c:v>
                      </c:pt>
                      <c:pt idx="26">
                        <c:v>0.55352024503219788</c:v>
                      </c:pt>
                      <c:pt idx="27">
                        <c:v>0.17374452971654603</c:v>
                      </c:pt>
                      <c:pt idx="28">
                        <c:v>0.14502925815991438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3.2441781681176525</c:v>
                      </c:pt>
                      <c:pt idx="1">
                        <c:v>3.1842873265356042</c:v>
                      </c:pt>
                      <c:pt idx="2">
                        <c:v>2.9685085625197551</c:v>
                      </c:pt>
                      <c:pt idx="3">
                        <c:v>0.7877888110379847</c:v>
                      </c:pt>
                      <c:pt idx="4">
                        <c:v>6.4737421150872807</c:v>
                      </c:pt>
                      <c:pt idx="5">
                        <c:v>1.0198360866233387</c:v>
                      </c:pt>
                      <c:pt idx="6">
                        <c:v>8.3803921900787408</c:v>
                      </c:pt>
                      <c:pt idx="7">
                        <c:v>3.044624166686928</c:v>
                      </c:pt>
                      <c:pt idx="8">
                        <c:v>2.1299475261397363</c:v>
                      </c:pt>
                      <c:pt idx="9">
                        <c:v>7.0501712075265583</c:v>
                      </c:pt>
                      <c:pt idx="10">
                        <c:v>1.1867197814480204</c:v>
                      </c:pt>
                      <c:pt idx="11">
                        <c:v>1.1025939503878832</c:v>
                      </c:pt>
                      <c:pt idx="12">
                        <c:v>3.7268829484196524</c:v>
                      </c:pt>
                      <c:pt idx="13">
                        <c:v>2.4387384680123314</c:v>
                      </c:pt>
                      <c:pt idx="14">
                        <c:v>1.5040660869573441</c:v>
                      </c:pt>
                      <c:pt idx="15">
                        <c:v>0.58228838914932224</c:v>
                      </c:pt>
                      <c:pt idx="16">
                        <c:v>5.9735336842982427</c:v>
                      </c:pt>
                      <c:pt idx="17">
                        <c:v>1.9528860121744254</c:v>
                      </c:pt>
                      <c:pt idx="18">
                        <c:v>5.4095653290455354</c:v>
                      </c:pt>
                      <c:pt idx="19">
                        <c:v>1.0662663082645272</c:v>
                      </c:pt>
                      <c:pt idx="20">
                        <c:v>6.0303351209032199</c:v>
                      </c:pt>
                      <c:pt idx="21">
                        <c:v>6.949976690385455</c:v>
                      </c:pt>
                      <c:pt idx="22">
                        <c:v>0.57108506989267971</c:v>
                      </c:pt>
                      <c:pt idx="23">
                        <c:v>1.9071842318203855</c:v>
                      </c:pt>
                      <c:pt idx="24">
                        <c:v>0.91551848771316602</c:v>
                      </c:pt>
                      <c:pt idx="25">
                        <c:v>9.1785247796100471</c:v>
                      </c:pt>
                      <c:pt idx="26">
                        <c:v>3.7335636741355263</c:v>
                      </c:pt>
                      <c:pt idx="27">
                        <c:v>8.9689604441211142</c:v>
                      </c:pt>
                      <c:pt idx="28">
                        <c:v>7.7611786568927368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8.210797159180192</c:v>
                      </c:pt>
                      <c:pt idx="1">
                        <c:v>11.63816082312562</c:v>
                      </c:pt>
                      <c:pt idx="2">
                        <c:v>11.172616005084326</c:v>
                      </c:pt>
                      <c:pt idx="3">
                        <c:v>8.2119590387577475</c:v>
                      </c:pt>
                      <c:pt idx="4">
                        <c:v>7.7200336312320488</c:v>
                      </c:pt>
                      <c:pt idx="5">
                        <c:v>5.8067687575611053</c:v>
                      </c:pt>
                      <c:pt idx="6">
                        <c:v>11.092032488537329</c:v>
                      </c:pt>
                      <c:pt idx="7">
                        <c:v>9.8350423519247236</c:v>
                      </c:pt>
                      <c:pt idx="8">
                        <c:v>7.2166781265616713</c:v>
                      </c:pt>
                      <c:pt idx="9">
                        <c:v>7.9513769374563905</c:v>
                      </c:pt>
                      <c:pt idx="10">
                        <c:v>4.3123027343989433</c:v>
                      </c:pt>
                      <c:pt idx="11">
                        <c:v>7.889217360888594</c:v>
                      </c:pt>
                      <c:pt idx="12">
                        <c:v>9.281330223050011</c:v>
                      </c:pt>
                      <c:pt idx="13">
                        <c:v>5.8809050688042719</c:v>
                      </c:pt>
                      <c:pt idx="14">
                        <c:v>6.7718697249700881</c:v>
                      </c:pt>
                      <c:pt idx="15">
                        <c:v>6.6878700826151913</c:v>
                      </c:pt>
                      <c:pt idx="16">
                        <c:v>8.7382911981978157</c:v>
                      </c:pt>
                      <c:pt idx="17">
                        <c:v>8.5815143802669986</c:v>
                      </c:pt>
                      <c:pt idx="18">
                        <c:v>5.8791392298644514</c:v>
                      </c:pt>
                      <c:pt idx="19">
                        <c:v>11.085329796903638</c:v>
                      </c:pt>
                      <c:pt idx="20">
                        <c:v>10.362189734727119</c:v>
                      </c:pt>
                      <c:pt idx="21">
                        <c:v>9.6670439756235194</c:v>
                      </c:pt>
                      <c:pt idx="22">
                        <c:v>9.1361121538373915</c:v>
                      </c:pt>
                      <c:pt idx="23">
                        <c:v>8.442047478701987</c:v>
                      </c:pt>
                      <c:pt idx="24">
                        <c:v>6.7342553860221095</c:v>
                      </c:pt>
                      <c:pt idx="25">
                        <c:v>7.2636890462914625</c:v>
                      </c:pt>
                      <c:pt idx="26">
                        <c:v>7.7211250894762493</c:v>
                      </c:pt>
                      <c:pt idx="27">
                        <c:v>5.5959975513419851</c:v>
                      </c:pt>
                      <c:pt idx="28">
                        <c:v>13.892579123551734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4.5755762764371788</c:v>
                </c:pt>
                <c:pt idx="2">
                  <c:v>0.25368598745038989</c:v>
                </c:pt>
                <c:pt idx="3">
                  <c:v>3.6021352370842825</c:v>
                </c:pt>
                <c:pt idx="4">
                  <c:v>3.2499067320226369</c:v>
                </c:pt>
                <c:pt idx="5">
                  <c:v>4.18060875059063</c:v>
                </c:pt>
                <c:pt idx="7">
                  <c:v>9.3611094076405177</c:v>
                </c:pt>
                <c:pt idx="8">
                  <c:v>0.19609544539109769</c:v>
                </c:pt>
                <c:pt idx="9">
                  <c:v>0</c:v>
                </c:pt>
                <c:pt idx="10">
                  <c:v>0.36798578882970212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8.4313975009718511</c:v>
                </c:pt>
                <c:pt idx="4">
                  <c:v>3.2499067320226369</c:v>
                </c:pt>
                <c:pt idx="5">
                  <c:v>4.18060875059063</c:v>
                </c:pt>
                <c:pt idx="6">
                  <c:v>9.5572048530316156</c:v>
                </c:pt>
                <c:pt idx="10">
                  <c:v>0.36798578882970212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再エネ比較シート!$BL$72:$BL$161</c:f>
              <c:numCache>
                <c:formatCode>#,##0_);[Red]\(#,##0\)</c:formatCode>
                <c:ptCount val="90"/>
                <c:pt idx="0">
                  <c:v>0</c:v>
                </c:pt>
                <c:pt idx="1">
                  <c:v>0</c:v>
                </c:pt>
                <c:pt idx="2">
                  <c:v>0</c:v>
                </c:pt>
                <c:pt idx="3">
                  <c:v>0</c:v>
                </c:pt>
                <c:pt idx="4">
                  <c:v>0</c:v>
                </c:pt>
                <c:pt idx="5">
                  <c:v>-224661.57422255853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再エネ比較シート!$BM$72:$BM$161</c:f>
              <c:numCache>
                <c:formatCode>#,##0_);[Red]\(#,##0\)</c:formatCode>
                <c:ptCount val="90"/>
                <c:pt idx="0">
                  <c:v>1510228.5371609763</c:v>
                </c:pt>
                <c:pt idx="1">
                  <c:v>1546018.0938332258</c:v>
                </c:pt>
                <c:pt idx="2">
                  <c:v>436387.89384399331</c:v>
                </c:pt>
                <c:pt idx="3">
                  <c:v>47977.517321726737</c:v>
                </c:pt>
                <c:pt idx="4">
                  <c:v>251129.2996010374</c:v>
                </c:pt>
                <c:pt idx="5">
                  <c:v>0</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再エネ比較シート!$BK$72:$BK$161</c:f>
              <c:numCache>
                <c:formatCode>#,##0_);[Red]\(#,##0\)</c:formatCode>
                <c:ptCount val="90"/>
                <c:pt idx="0">
                  <c:v>1510228.5371609763</c:v>
                </c:pt>
                <c:pt idx="1">
                  <c:v>1546018.0938332258</c:v>
                </c:pt>
                <c:pt idx="2">
                  <c:v>436387.89384399331</c:v>
                </c:pt>
                <c:pt idx="3">
                  <c:v>47977.517321726737</c:v>
                </c:pt>
                <c:pt idx="4">
                  <c:v>251129.2996010374</c:v>
                </c:pt>
                <c:pt idx="5">
                  <c:v>-224661.57422255853</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再エネ比較シート!$BE$72:$BE$161</c:f>
              <c:numCache>
                <c:formatCode>#,##0_);[Red]\(#,##0\)</c:formatCode>
                <c:ptCount val="90"/>
                <c:pt idx="0">
                  <c:v>1787253.1880000001</c:v>
                </c:pt>
                <c:pt idx="1">
                  <c:v>3151209.6959999995</c:v>
                </c:pt>
                <c:pt idx="2">
                  <c:v>531436.61100000003</c:v>
                </c:pt>
                <c:pt idx="3">
                  <c:v>35361.288</c:v>
                </c:pt>
                <c:pt idx="4">
                  <c:v>509082.3870000001</c:v>
                </c:pt>
                <c:pt idx="5">
                  <c:v>325820.18400000001</c:v>
                </c:pt>
                <c:pt idx="6">
                  <c:v>3809184.4440000001</c:v>
                </c:pt>
                <c:pt idx="7">
                  <c:v>312780.39399999997</c:v>
                </c:pt>
                <c:pt idx="8">
                  <c:v>215331.022</c:v>
                </c:pt>
                <c:pt idx="9">
                  <c:v>46566.536999999997</c:v>
                </c:pt>
                <c:pt idx="10">
                  <c:v>459974.94900000002</c:v>
                </c:pt>
                <c:pt idx="11">
                  <c:v>1345202.578</c:v>
                </c:pt>
                <c:pt idx="12">
                  <c:v>101575.503</c:v>
                </c:pt>
                <c:pt idx="13">
                  <c:v>1897181.8480000002</c:v>
                </c:pt>
                <c:pt idx="14">
                  <c:v>262439.13800000004</c:v>
                </c:pt>
                <c:pt idx="15">
                  <c:v>992217.73300000001</c:v>
                </c:pt>
                <c:pt idx="16">
                  <c:v>336049.92700000003</c:v>
                </c:pt>
                <c:pt idx="17">
                  <c:v>4389381.42</c:v>
                </c:pt>
                <c:pt idx="18">
                  <c:v>218895.10199999998</c:v>
                </c:pt>
                <c:pt idx="19">
                  <c:v>964875.57000000007</c:v>
                </c:pt>
                <c:pt idx="20">
                  <c:v>567292.25900000008</c:v>
                </c:pt>
                <c:pt idx="21">
                  <c:v>299315.52800000005</c:v>
                </c:pt>
                <c:pt idx="22">
                  <c:v>2131512.4750000001</c:v>
                </c:pt>
                <c:pt idx="23">
                  <c:v>1126429.2149999999</c:v>
                </c:pt>
                <c:pt idx="24">
                  <c:v>561820.82199999993</c:v>
                </c:pt>
                <c:pt idx="25">
                  <c:v>653618.18400000001</c:v>
                </c:pt>
                <c:pt idx="26">
                  <c:v>51702.006000000001</c:v>
                </c:pt>
                <c:pt idx="27">
                  <c:v>1813804.5620000002</c:v>
                </c:pt>
                <c:pt idx="28">
                  <c:v>731787.88100000005</c:v>
                </c:pt>
                <c:pt idx="29">
                  <c:v>1136976.5090000001</c:v>
                </c:pt>
                <c:pt idx="30">
                  <c:v>5670683.7460000003</c:v>
                </c:pt>
                <c:pt idx="31">
                  <c:v>728677.0120000001</c:v>
                </c:pt>
                <c:pt idx="32">
                  <c:v>788913.52300000004</c:v>
                </c:pt>
                <c:pt idx="33">
                  <c:v>242105.84699999998</c:v>
                </c:pt>
                <c:pt idx="34">
                  <c:v>338913.49400000001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再エネ比較シート!$BF$72:$BF$161</c:f>
              <c:numCache>
                <c:formatCode>#,##0_);[Red]\(#,##0\)</c:formatCode>
                <c:ptCount val="90"/>
                <c:pt idx="0">
                  <c:v>36709.285000000003</c:v>
                </c:pt>
                <c:pt idx="1">
                  <c:v>0</c:v>
                </c:pt>
                <c:pt idx="2">
                  <c:v>0</c:v>
                </c:pt>
                <c:pt idx="3">
                  <c:v>161.79599999999999</c:v>
                </c:pt>
                <c:pt idx="4">
                  <c:v>0</c:v>
                </c:pt>
                <c:pt idx="5">
                  <c:v>0</c:v>
                </c:pt>
                <c:pt idx="6">
                  <c:v>0</c:v>
                </c:pt>
                <c:pt idx="7">
                  <c:v>28786.444</c:v>
                </c:pt>
                <c:pt idx="8">
                  <c:v>63767.900000000009</c:v>
                </c:pt>
                <c:pt idx="9">
                  <c:v>0</c:v>
                </c:pt>
                <c:pt idx="10">
                  <c:v>0</c:v>
                </c:pt>
                <c:pt idx="11">
                  <c:v>89604.149000000005</c:v>
                </c:pt>
                <c:pt idx="12">
                  <c:v>0</c:v>
                </c:pt>
                <c:pt idx="13">
                  <c:v>139286.652</c:v>
                </c:pt>
                <c:pt idx="14">
                  <c:v>38493.726000000002</c:v>
                </c:pt>
                <c:pt idx="15">
                  <c:v>0</c:v>
                </c:pt>
                <c:pt idx="16">
                  <c:v>17561.039000000001</c:v>
                </c:pt>
                <c:pt idx="17">
                  <c:v>81924.36599999998</c:v>
                </c:pt>
                <c:pt idx="18">
                  <c:v>252643.56099999996</c:v>
                </c:pt>
                <c:pt idx="19">
                  <c:v>0</c:v>
                </c:pt>
                <c:pt idx="20">
                  <c:v>0</c:v>
                </c:pt>
                <c:pt idx="21">
                  <c:v>0</c:v>
                </c:pt>
                <c:pt idx="22">
                  <c:v>330.73700000000002</c:v>
                </c:pt>
                <c:pt idx="23">
                  <c:v>0</c:v>
                </c:pt>
                <c:pt idx="24">
                  <c:v>12166.233</c:v>
                </c:pt>
                <c:pt idx="25">
                  <c:v>0</c:v>
                </c:pt>
                <c:pt idx="26">
                  <c:v>8246.9459999999999</c:v>
                </c:pt>
                <c:pt idx="27">
                  <c:v>252816.315</c:v>
                </c:pt>
                <c:pt idx="28">
                  <c:v>37288.410000000011</c:v>
                </c:pt>
                <c:pt idx="29">
                  <c:v>0</c:v>
                </c:pt>
                <c:pt idx="30">
                  <c:v>2167.3240000000005</c:v>
                </c:pt>
                <c:pt idx="31">
                  <c:v>19296.076000000001</c:v>
                </c:pt>
                <c:pt idx="32">
                  <c:v>733235.16399999999</c:v>
                </c:pt>
                <c:pt idx="33">
                  <c:v>0</c:v>
                </c:pt>
                <c:pt idx="34">
                  <c:v>10132.496999999998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再エネ比較シート!$BG$72:$BG$161</c:f>
              <c:numCache>
                <c:formatCode>#,##0_);[Red]\(#,##0\)</c:formatCode>
                <c:ptCount val="90"/>
                <c:pt idx="0">
                  <c:v>155309.36499999999</c:v>
                </c:pt>
                <c:pt idx="1">
                  <c:v>0</c:v>
                </c:pt>
                <c:pt idx="2">
                  <c:v>0</c:v>
                </c:pt>
                <c:pt idx="3">
                  <c:v>18824.825000000001</c:v>
                </c:pt>
                <c:pt idx="4">
                  <c:v>0</c:v>
                </c:pt>
                <c:pt idx="5">
                  <c:v>0</c:v>
                </c:pt>
                <c:pt idx="6">
                  <c:v>0</c:v>
                </c:pt>
                <c:pt idx="7">
                  <c:v>165497.31700000001</c:v>
                </c:pt>
                <c:pt idx="8">
                  <c:v>86077.970000000016</c:v>
                </c:pt>
                <c:pt idx="9">
                  <c:v>11175.717000000001</c:v>
                </c:pt>
                <c:pt idx="10">
                  <c:v>4844.4790000000003</c:v>
                </c:pt>
                <c:pt idx="11">
                  <c:v>95283.089000000007</c:v>
                </c:pt>
                <c:pt idx="12">
                  <c:v>40459.739000000001</c:v>
                </c:pt>
                <c:pt idx="13">
                  <c:v>108034.966</c:v>
                </c:pt>
                <c:pt idx="14">
                  <c:v>57229.798000000003</c:v>
                </c:pt>
                <c:pt idx="15">
                  <c:v>19421.392</c:v>
                </c:pt>
                <c:pt idx="16">
                  <c:v>1007.8289999999998</c:v>
                </c:pt>
                <c:pt idx="17">
                  <c:v>200522.29100000003</c:v>
                </c:pt>
                <c:pt idx="18">
                  <c:v>5418.7820000000002</c:v>
                </c:pt>
                <c:pt idx="19">
                  <c:v>0</c:v>
                </c:pt>
                <c:pt idx="20">
                  <c:v>0</c:v>
                </c:pt>
                <c:pt idx="21">
                  <c:v>0</c:v>
                </c:pt>
                <c:pt idx="22">
                  <c:v>257940.02999999997</c:v>
                </c:pt>
                <c:pt idx="23">
                  <c:v>6629.1</c:v>
                </c:pt>
                <c:pt idx="24">
                  <c:v>197728.24</c:v>
                </c:pt>
                <c:pt idx="25">
                  <c:v>57385.186999999991</c:v>
                </c:pt>
                <c:pt idx="26">
                  <c:v>39438.910000000011</c:v>
                </c:pt>
                <c:pt idx="27">
                  <c:v>352303.57299999997</c:v>
                </c:pt>
                <c:pt idx="28">
                  <c:v>115394.78</c:v>
                </c:pt>
                <c:pt idx="29">
                  <c:v>6711.2780000000002</c:v>
                </c:pt>
                <c:pt idx="30">
                  <c:v>100323.307</c:v>
                </c:pt>
                <c:pt idx="31">
                  <c:v>81548.221000000005</c:v>
                </c:pt>
                <c:pt idx="32">
                  <c:v>310987.25900000002</c:v>
                </c:pt>
                <c:pt idx="33">
                  <c:v>0</c:v>
                </c:pt>
                <c:pt idx="34">
                  <c:v>12884.763000000003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再エネ比較シート!$BH$72:$BH$161</c:f>
              <c:numCache>
                <c:formatCode>#,##0_);[Red]\(#,##0\)</c:formatCode>
                <c:ptCount val="90"/>
                <c:pt idx="0">
                  <c:v>25.754000000000005</c:v>
                </c:pt>
                <c:pt idx="1">
                  <c:v>0</c:v>
                </c:pt>
                <c:pt idx="2">
                  <c:v>0</c:v>
                </c:pt>
                <c:pt idx="3">
                  <c:v>0</c:v>
                </c:pt>
                <c:pt idx="4">
                  <c:v>0</c:v>
                </c:pt>
                <c:pt idx="5">
                  <c:v>0</c:v>
                </c:pt>
                <c:pt idx="6">
                  <c:v>0</c:v>
                </c:pt>
                <c:pt idx="7">
                  <c:v>4077.5349999999999</c:v>
                </c:pt>
                <c:pt idx="8">
                  <c:v>677.95399999999995</c:v>
                </c:pt>
                <c:pt idx="9">
                  <c:v>0</c:v>
                </c:pt>
                <c:pt idx="10">
                  <c:v>0</c:v>
                </c:pt>
                <c:pt idx="11">
                  <c:v>53053.296000000002</c:v>
                </c:pt>
                <c:pt idx="12">
                  <c:v>1370642.023</c:v>
                </c:pt>
                <c:pt idx="13">
                  <c:v>29967.575000000001</c:v>
                </c:pt>
                <c:pt idx="14">
                  <c:v>0</c:v>
                </c:pt>
                <c:pt idx="15">
                  <c:v>7731.4709999999995</c:v>
                </c:pt>
                <c:pt idx="16">
                  <c:v>11865.42</c:v>
                </c:pt>
                <c:pt idx="17">
                  <c:v>25272.915000000001</c:v>
                </c:pt>
                <c:pt idx="18">
                  <c:v>534.71</c:v>
                </c:pt>
                <c:pt idx="19">
                  <c:v>0</c:v>
                </c:pt>
                <c:pt idx="20">
                  <c:v>0</c:v>
                </c:pt>
                <c:pt idx="21">
                  <c:v>0</c:v>
                </c:pt>
                <c:pt idx="22">
                  <c:v>4293719.5039999997</c:v>
                </c:pt>
                <c:pt idx="23">
                  <c:v>0</c:v>
                </c:pt>
                <c:pt idx="24">
                  <c:v>222562.72500000001</c:v>
                </c:pt>
                <c:pt idx="25">
                  <c:v>600738.353</c:v>
                </c:pt>
                <c:pt idx="26">
                  <c:v>0</c:v>
                </c:pt>
                <c:pt idx="27">
                  <c:v>7050.0830000000005</c:v>
                </c:pt>
                <c:pt idx="28">
                  <c:v>5567.8559999999998</c:v>
                </c:pt>
                <c:pt idx="29">
                  <c:v>0</c:v>
                </c:pt>
                <c:pt idx="30">
                  <c:v>260716.99400000001</c:v>
                </c:pt>
                <c:pt idx="31">
                  <c:v>86.338999999999999</c:v>
                </c:pt>
                <c:pt idx="32">
                  <c:v>2614.44</c:v>
                </c:pt>
                <c:pt idx="33">
                  <c:v>0</c:v>
                </c:pt>
                <c:pt idx="34">
                  <c:v>4704.4700000000012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再エネ比較シート!$BI$72:$BI$161</c:f>
              <c:numCache>
                <c:formatCode>#,##0_);[Red]\(#,##0\)</c:formatCode>
                <c:ptCount val="90"/>
                <c:pt idx="0">
                  <c:v>1979297.5919999999</c:v>
                </c:pt>
                <c:pt idx="1">
                  <c:v>3151209.6959999995</c:v>
                </c:pt>
                <c:pt idx="2">
                  <c:v>531436.61100000003</c:v>
                </c:pt>
                <c:pt idx="3">
                  <c:v>54347.909</c:v>
                </c:pt>
                <c:pt idx="4">
                  <c:v>509082.3870000001</c:v>
                </c:pt>
                <c:pt idx="5">
                  <c:v>325820.18400000001</c:v>
                </c:pt>
                <c:pt idx="6">
                  <c:v>3809184.4440000001</c:v>
                </c:pt>
                <c:pt idx="7">
                  <c:v>511141.69</c:v>
                </c:pt>
                <c:pt idx="8">
                  <c:v>365854.84600000008</c:v>
                </c:pt>
                <c:pt idx="9">
                  <c:v>57742.254000000001</c:v>
                </c:pt>
                <c:pt idx="10">
                  <c:v>464819.42800000001</c:v>
                </c:pt>
                <c:pt idx="11">
                  <c:v>1583143.112</c:v>
                </c:pt>
                <c:pt idx="12">
                  <c:v>1512677.2650000001</c:v>
                </c:pt>
                <c:pt idx="13">
                  <c:v>2174471.0410000002</c:v>
                </c:pt>
                <c:pt idx="14">
                  <c:v>358162.66200000007</c:v>
                </c:pt>
                <c:pt idx="15">
                  <c:v>1019370.596</c:v>
                </c:pt>
                <c:pt idx="16">
                  <c:v>366484.21500000003</c:v>
                </c:pt>
                <c:pt idx="17">
                  <c:v>4697100.9920000006</c:v>
                </c:pt>
                <c:pt idx="18">
                  <c:v>477492.15499999997</c:v>
                </c:pt>
                <c:pt idx="19">
                  <c:v>964875.57000000007</c:v>
                </c:pt>
                <c:pt idx="20">
                  <c:v>567292.25900000008</c:v>
                </c:pt>
                <c:pt idx="21">
                  <c:v>299315.52800000005</c:v>
                </c:pt>
                <c:pt idx="22">
                  <c:v>6683502.7459999993</c:v>
                </c:pt>
                <c:pt idx="23">
                  <c:v>1133058.3149999999</c:v>
                </c:pt>
                <c:pt idx="24">
                  <c:v>994278.0199999999</c:v>
                </c:pt>
                <c:pt idx="25">
                  <c:v>1311741.7239999999</c:v>
                </c:pt>
                <c:pt idx="26">
                  <c:v>99387.862000000023</c:v>
                </c:pt>
                <c:pt idx="27">
                  <c:v>2425974.5330000003</c:v>
                </c:pt>
                <c:pt idx="28">
                  <c:v>890038.92700000014</c:v>
                </c:pt>
                <c:pt idx="29">
                  <c:v>1143687.787</c:v>
                </c:pt>
                <c:pt idx="30">
                  <c:v>6033891.3710000003</c:v>
                </c:pt>
                <c:pt idx="31">
                  <c:v>829607.64800000016</c:v>
                </c:pt>
                <c:pt idx="32">
                  <c:v>1835750.3859999999</c:v>
                </c:pt>
                <c:pt idx="33">
                  <c:v>242105.84699999998</c:v>
                </c:pt>
                <c:pt idx="34">
                  <c:v>366635.22399999993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再エネ比較シート!$CO$13:$CO$42</c:f>
              <c:numCache>
                <c:formatCode>0.0%</c:formatCode>
                <c:ptCount val="30"/>
                <c:pt idx="0">
                  <c:v>0.13402732595966169</c:v>
                </c:pt>
                <c:pt idx="1">
                  <c:v>4.7337278106508875E-2</c:v>
                </c:pt>
                <c:pt idx="2">
                  <c:v>0.13949163050216987</c:v>
                </c:pt>
                <c:pt idx="3">
                  <c:v>0.14996114996114995</c:v>
                </c:pt>
                <c:pt idx="4">
                  <c:v>2.9411764705882353E-2</c:v>
                </c:pt>
                <c:pt idx="5">
                  <c:v>7.1868583162217657E-3</c:v>
                </c:pt>
                <c:pt idx="6">
                  <c:v>1.2121212121212121E-2</c:v>
                </c:pt>
                <c:pt idx="7">
                  <c:v>6.6093853271645742E-2</c:v>
                </c:pt>
                <c:pt idx="8">
                  <c:v>7.1999999999999995E-2</c:v>
                </c:pt>
                <c:pt idx="9">
                  <c:v>5.9588299024918743E-3</c:v>
                </c:pt>
                <c:pt idx="10">
                  <c:v>3.8330494037478707E-2</c:v>
                </c:pt>
                <c:pt idx="11">
                  <c:v>4.852320675105485E-2</c:v>
                </c:pt>
                <c:pt idx="12">
                  <c:v>6.25E-2</c:v>
                </c:pt>
                <c:pt idx="13">
                  <c:v>7.2585147962032385E-3</c:v>
                </c:pt>
                <c:pt idx="14">
                  <c:v>6.5162907268170422E-2</c:v>
                </c:pt>
                <c:pt idx="15">
                  <c:v>0.12166666666666667</c:v>
                </c:pt>
                <c:pt idx="16">
                  <c:v>4.3854899837574443E-2</c:v>
                </c:pt>
                <c:pt idx="17">
                  <c:v>0.11867364746945899</c:v>
                </c:pt>
                <c:pt idx="18">
                  <c:v>6.345848757271285E-3</c:v>
                </c:pt>
                <c:pt idx="19">
                  <c:v>4.8689138576779027E-2</c:v>
                </c:pt>
                <c:pt idx="20">
                  <c:v>9.5970695970695977E-2</c:v>
                </c:pt>
                <c:pt idx="21">
                  <c:v>2.427685950413223E-2</c:v>
                </c:pt>
                <c:pt idx="22">
                  <c:v>7.6176250933532488E-2</c:v>
                </c:pt>
                <c:pt idx="23">
                  <c:v>6.339285714285714E-2</c:v>
                </c:pt>
                <c:pt idx="24">
                  <c:v>6.4453125E-2</c:v>
                </c:pt>
                <c:pt idx="25">
                  <c:v>2.2050059594755662E-2</c:v>
                </c:pt>
                <c:pt idx="26">
                  <c:v>2.4059222702035782E-2</c:v>
                </c:pt>
                <c:pt idx="27">
                  <c:v>2.6692708333333332E-2</c:v>
                </c:pt>
                <c:pt idx="28">
                  <c:v>0.11872146118721461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再エネ比較シート!$CC$13:$CC$42</c:f>
              <c:numCache>
                <c:formatCode>0.0%</c:formatCode>
                <c:ptCount val="30"/>
                <c:pt idx="0">
                  <c:v>8.793801251706819E-2</c:v>
                </c:pt>
                <c:pt idx="1">
                  <c:v>3.2244474526600751E-2</c:v>
                </c:pt>
                <c:pt idx="2">
                  <c:v>9.2088766118061896E-2</c:v>
                </c:pt>
                <c:pt idx="3">
                  <c:v>6.116508343913088E-2</c:v>
                </c:pt>
                <c:pt idx="4">
                  <c:v>2.0588841950144064E-2</c:v>
                </c:pt>
                <c:pt idx="5">
                  <c:v>5.9665745100275502E-3</c:v>
                </c:pt>
                <c:pt idx="6">
                  <c:v>9.031408646122974E-3</c:v>
                </c:pt>
                <c:pt idx="7">
                  <c:v>4.017843525708694E-2</c:v>
                </c:pt>
                <c:pt idx="8">
                  <c:v>2.1656109356848613E-2</c:v>
                </c:pt>
                <c:pt idx="9">
                  <c:v>3.8813138140588619E-3</c:v>
                </c:pt>
                <c:pt idx="10">
                  <c:v>1.519938490627523E-2</c:v>
                </c:pt>
                <c:pt idx="11">
                  <c:v>2.2309611052311933E-2</c:v>
                </c:pt>
                <c:pt idx="12">
                  <c:v>2.632537818368285E-2</c:v>
                </c:pt>
                <c:pt idx="13">
                  <c:v>4.9716959447123673E-3</c:v>
                </c:pt>
                <c:pt idx="14">
                  <c:v>1.0205637456527255E-2</c:v>
                </c:pt>
                <c:pt idx="15">
                  <c:v>9.1769369866205389E-2</c:v>
                </c:pt>
                <c:pt idx="16">
                  <c:v>2.5715142693379437E-2</c:v>
                </c:pt>
                <c:pt idx="17">
                  <c:v>5.9480933840560725E-2</c:v>
                </c:pt>
                <c:pt idx="18">
                  <c:v>4.2672372792139906E-3</c:v>
                </c:pt>
                <c:pt idx="19">
                  <c:v>1.6899056359748234E-2</c:v>
                </c:pt>
                <c:pt idx="20">
                  <c:v>7.0007770628387644E-2</c:v>
                </c:pt>
                <c:pt idx="21">
                  <c:v>1.3327093038129054E-2</c:v>
                </c:pt>
                <c:pt idx="22">
                  <c:v>2.485608516185735E-2</c:v>
                </c:pt>
                <c:pt idx="23">
                  <c:v>2.6167087892382136E-2</c:v>
                </c:pt>
                <c:pt idx="24">
                  <c:v>2.6027338012361765E-2</c:v>
                </c:pt>
                <c:pt idx="25">
                  <c:v>1.2120341417106632E-2</c:v>
                </c:pt>
                <c:pt idx="26">
                  <c:v>1.0460965275016717E-2</c:v>
                </c:pt>
                <c:pt idx="27">
                  <c:v>1.2351303564892382E-2</c:v>
                </c:pt>
                <c:pt idx="28">
                  <c:v>4.7484475876980924E-2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再エネ比較シート!$CD$13:$CD$42</c:f>
              <c:numCache>
                <c:formatCode>0.0%</c:formatCode>
                <c:ptCount val="30"/>
                <c:pt idx="0">
                  <c:v>0.25218414960236124</c:v>
                </c:pt>
                <c:pt idx="1">
                  <c:v>0.19212584358393178</c:v>
                </c:pt>
                <c:pt idx="2">
                  <c:v>4.215731995473454E-2</c:v>
                </c:pt>
                <c:pt idx="3">
                  <c:v>0.44795130180213544</c:v>
                </c:pt>
                <c:pt idx="4">
                  <c:v>1.6380313140203596E-2</c:v>
                </c:pt>
                <c:pt idx="5">
                  <c:v>0</c:v>
                </c:pt>
                <c:pt idx="6">
                  <c:v>0.20276364133925617</c:v>
                </c:pt>
                <c:pt idx="7">
                  <c:v>2.1166554239649953E-2</c:v>
                </c:pt>
                <c:pt idx="8">
                  <c:v>7.2907141770231651E-2</c:v>
                </c:pt>
                <c:pt idx="9">
                  <c:v>0.10310929798007648</c:v>
                </c:pt>
                <c:pt idx="10">
                  <c:v>3.9934718770709809E-2</c:v>
                </c:pt>
                <c:pt idx="11">
                  <c:v>0.37130403115077959</c:v>
                </c:pt>
                <c:pt idx="12">
                  <c:v>2.5062184144526447</c:v>
                </c:pt>
                <c:pt idx="13">
                  <c:v>1.3991959953768097E-2</c:v>
                </c:pt>
                <c:pt idx="14">
                  <c:v>1.080540157741541</c:v>
                </c:pt>
                <c:pt idx="15">
                  <c:v>0.32235185606157596</c:v>
                </c:pt>
                <c:pt idx="16">
                  <c:v>0.1787633960253707</c:v>
                </c:pt>
                <c:pt idx="17">
                  <c:v>5.5347010129956513E-2</c:v>
                </c:pt>
                <c:pt idx="18">
                  <c:v>8.2690508514903033E-2</c:v>
                </c:pt>
                <c:pt idx="19">
                  <c:v>0.36939064992033388</c:v>
                </c:pt>
                <c:pt idx="20">
                  <c:v>2.5403140850306123</c:v>
                </c:pt>
                <c:pt idx="21">
                  <c:v>4.7210603468118159E-2</c:v>
                </c:pt>
                <c:pt idx="22">
                  <c:v>0.24650731998606326</c:v>
                </c:pt>
                <c:pt idx="23">
                  <c:v>0.15086933894731697</c:v>
                </c:pt>
                <c:pt idx="24">
                  <c:v>3.6187503330532757E-2</c:v>
                </c:pt>
                <c:pt idx="25">
                  <c:v>7.0577172609957023E-2</c:v>
                </c:pt>
                <c:pt idx="26">
                  <c:v>1.607960127025997E-2</c:v>
                </c:pt>
                <c:pt idx="27">
                  <c:v>5.9545930626922192E-2</c:v>
                </c:pt>
                <c:pt idx="28">
                  <c:v>0.34723610032825253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再エネ比較シート!$CE$13:$CE$42</c:f>
              <c:numCache>
                <c:formatCode>0.0%</c:formatCode>
                <c:ptCount val="30"/>
                <c:pt idx="0">
                  <c:v>0</c:v>
                </c:pt>
                <c:pt idx="1">
                  <c:v>0</c:v>
                </c:pt>
                <c:pt idx="2">
                  <c:v>0</c:v>
                </c:pt>
                <c:pt idx="3">
                  <c:v>0</c:v>
                </c:pt>
                <c:pt idx="4">
                  <c:v>0</c:v>
                </c:pt>
                <c:pt idx="5">
                  <c:v>0</c:v>
                </c:pt>
                <c:pt idx="6">
                  <c:v>0</c:v>
                </c:pt>
                <c:pt idx="7">
                  <c:v>2.1319194947426263</c:v>
                </c:pt>
                <c:pt idx="8">
                  <c:v>0</c:v>
                </c:pt>
                <c:pt idx="9">
                  <c:v>0.68200300849533446</c:v>
                </c:pt>
                <c:pt idx="10">
                  <c:v>0</c:v>
                </c:pt>
                <c:pt idx="11">
                  <c:v>0</c:v>
                </c:pt>
                <c:pt idx="12">
                  <c:v>0</c:v>
                </c:pt>
                <c:pt idx="13">
                  <c:v>0.6525234206221342</c:v>
                </c:pt>
                <c:pt idx="14">
                  <c:v>0</c:v>
                </c:pt>
                <c:pt idx="15">
                  <c:v>0</c:v>
                </c:pt>
                <c:pt idx="16">
                  <c:v>0</c:v>
                </c:pt>
                <c:pt idx="17">
                  <c:v>0.38033612713015053</c:v>
                </c:pt>
                <c:pt idx="18">
                  <c:v>0</c:v>
                </c:pt>
                <c:pt idx="19">
                  <c:v>0</c:v>
                </c:pt>
                <c:pt idx="20">
                  <c:v>0</c:v>
                </c:pt>
                <c:pt idx="21">
                  <c:v>1.8536856395151013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再エネ比較シート!$CF$13:$CF$42</c:f>
              <c:numCache>
                <c:formatCode>0.0%</c:formatCode>
                <c:ptCount val="30"/>
                <c:pt idx="0">
                  <c:v>0.81085936759881327</c:v>
                </c:pt>
                <c:pt idx="1">
                  <c:v>0</c:v>
                </c:pt>
                <c:pt idx="2">
                  <c:v>5.1070655038274291</c:v>
                </c:pt>
                <c:pt idx="3">
                  <c:v>0</c:v>
                </c:pt>
                <c:pt idx="4">
                  <c:v>0</c:v>
                </c:pt>
                <c:pt idx="5">
                  <c:v>0</c:v>
                </c:pt>
                <c:pt idx="6">
                  <c:v>0</c:v>
                </c:pt>
                <c:pt idx="7">
                  <c:v>0.80607833113970828</c:v>
                </c:pt>
                <c:pt idx="8">
                  <c:v>8.8791926886158348E-2</c:v>
                </c:pt>
                <c:pt idx="9">
                  <c:v>0</c:v>
                </c:pt>
                <c:pt idx="10">
                  <c:v>0</c:v>
                </c:pt>
                <c:pt idx="11">
                  <c:v>0</c:v>
                </c:pt>
                <c:pt idx="12">
                  <c:v>0</c:v>
                </c:pt>
                <c:pt idx="13">
                  <c:v>0</c:v>
                </c:pt>
                <c:pt idx="14">
                  <c:v>0</c:v>
                </c:pt>
                <c:pt idx="15">
                  <c:v>0</c:v>
                </c:pt>
                <c:pt idx="16">
                  <c:v>0</c:v>
                </c:pt>
                <c:pt idx="17">
                  <c:v>2.1796733069923167</c:v>
                </c:pt>
                <c:pt idx="18">
                  <c:v>7.0220593589622533</c:v>
                </c:pt>
                <c:pt idx="19">
                  <c:v>1.3942316949912032E-2</c:v>
                </c:pt>
                <c:pt idx="20">
                  <c:v>0</c:v>
                </c:pt>
                <c:pt idx="21">
                  <c:v>0</c:v>
                </c:pt>
                <c:pt idx="22">
                  <c:v>0</c:v>
                </c:pt>
                <c:pt idx="23">
                  <c:v>6.464637098623327E-2</c:v>
                </c:pt>
                <c:pt idx="24">
                  <c:v>0</c:v>
                </c:pt>
                <c:pt idx="25">
                  <c:v>0</c:v>
                </c:pt>
                <c:pt idx="26">
                  <c:v>0</c:v>
                </c:pt>
                <c:pt idx="27">
                  <c:v>0.15848803752490201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0.77037023149001926</c:v>
                </c:pt>
                <c:pt idx="17">
                  <c:v>0</c:v>
                </c:pt>
                <c:pt idx="18">
                  <c:v>0</c:v>
                </c:pt>
                <c:pt idx="19">
                  <c:v>0</c:v>
                </c:pt>
                <c:pt idx="20">
                  <c:v>0</c:v>
                </c:pt>
                <c:pt idx="21">
                  <c:v>0</c:v>
                </c:pt>
                <c:pt idx="22">
                  <c:v>0</c:v>
                </c:pt>
                <c:pt idx="23">
                  <c:v>1.9589809389767655E-2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再エネ比較シート!$CI$13:$CI$42</c:f>
              <c:numCache>
                <c:formatCode>0.0%</c:formatCode>
                <c:ptCount val="30"/>
                <c:pt idx="0">
                  <c:v>1.1509815297182426</c:v>
                </c:pt>
                <c:pt idx="1">
                  <c:v>0.22437031811053254</c:v>
                </c:pt>
                <c:pt idx="2">
                  <c:v>5.2413115899002252</c:v>
                </c:pt>
                <c:pt idx="3">
                  <c:v>0.50911638524126634</c:v>
                </c:pt>
                <c:pt idx="4">
                  <c:v>3.6969155090347657E-2</c:v>
                </c:pt>
                <c:pt idx="5">
                  <c:v>5.9665745100275502E-3</c:v>
                </c:pt>
                <c:pt idx="6">
                  <c:v>0.21179504998537915</c:v>
                </c:pt>
                <c:pt idx="7">
                  <c:v>2.9993428153790713</c:v>
                </c:pt>
                <c:pt idx="8">
                  <c:v>0.18335517801323864</c:v>
                </c:pt>
                <c:pt idx="9">
                  <c:v>0.78899362028946973</c:v>
                </c:pt>
                <c:pt idx="10">
                  <c:v>5.5134103676985041E-2</c:v>
                </c:pt>
                <c:pt idx="11">
                  <c:v>0.39361364220309153</c:v>
                </c:pt>
                <c:pt idx="12">
                  <c:v>2.5325437926363281</c:v>
                </c:pt>
                <c:pt idx="13">
                  <c:v>0.67148707652061468</c:v>
                </c:pt>
                <c:pt idx="14">
                  <c:v>1.0907457951980684</c:v>
                </c:pt>
                <c:pt idx="15">
                  <c:v>0.41412122592778133</c:v>
                </c:pt>
                <c:pt idx="16">
                  <c:v>0.97484877020876937</c:v>
                </c:pt>
                <c:pt idx="17">
                  <c:v>2.6748373780929846</c:v>
                </c:pt>
                <c:pt idx="18">
                  <c:v>7.1090171047563704</c:v>
                </c:pt>
                <c:pt idx="19">
                  <c:v>0.40023202322999413</c:v>
                </c:pt>
                <c:pt idx="20">
                  <c:v>2.610321855659</c:v>
                </c:pt>
                <c:pt idx="21">
                  <c:v>1.9142233360213485</c:v>
                </c:pt>
                <c:pt idx="22">
                  <c:v>0.27136340514792057</c:v>
                </c:pt>
                <c:pt idx="23">
                  <c:v>0.2612726072157</c:v>
                </c:pt>
                <c:pt idx="24">
                  <c:v>6.2214841342894525E-2</c:v>
                </c:pt>
                <c:pt idx="25">
                  <c:v>8.2697514027063657E-2</c:v>
                </c:pt>
                <c:pt idx="26">
                  <c:v>2.654056654527669E-2</c:v>
                </c:pt>
                <c:pt idx="27">
                  <c:v>0.23038527171671658</c:v>
                </c:pt>
                <c:pt idx="28">
                  <c:v>0.39472057620523349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再エネ比較シート!$BE$13:$BE$42</c:f>
              <c:numCache>
                <c:formatCode>#,##0_);[Red]\(#,##0\)</c:formatCode>
                <c:ptCount val="30"/>
                <c:pt idx="0">
                  <c:v>1126</c:v>
                </c:pt>
                <c:pt idx="1">
                  <c:v>364.8</c:v>
                </c:pt>
                <c:pt idx="2">
                  <c:v>1239.2080000000001</c:v>
                </c:pt>
                <c:pt idx="3">
                  <c:v>942.39999999999986</c:v>
                </c:pt>
                <c:pt idx="4">
                  <c:v>274.44200000000001</c:v>
                </c:pt>
                <c:pt idx="5">
                  <c:v>80.531999999999996</c:v>
                </c:pt>
                <c:pt idx="6">
                  <c:v>133.40600000000003</c:v>
                </c:pt>
                <c:pt idx="7">
                  <c:v>545.84999999999991</c:v>
                </c:pt>
                <c:pt idx="8">
                  <c:v>523.39999999999986</c:v>
                </c:pt>
                <c:pt idx="9">
                  <c:v>83.289999999999992</c:v>
                </c:pt>
                <c:pt idx="10">
                  <c:v>214.7</c:v>
                </c:pt>
                <c:pt idx="11">
                  <c:v>331.5</c:v>
                </c:pt>
                <c:pt idx="12">
                  <c:v>440.29999999999995</c:v>
                </c:pt>
                <c:pt idx="13">
                  <c:v>63.445</c:v>
                </c:pt>
                <c:pt idx="14">
                  <c:v>399.00000000000006</c:v>
                </c:pt>
                <c:pt idx="15">
                  <c:v>762.64</c:v>
                </c:pt>
                <c:pt idx="16">
                  <c:v>387.89300000000009</c:v>
                </c:pt>
                <c:pt idx="17">
                  <c:v>903.09200000000021</c:v>
                </c:pt>
                <c:pt idx="18">
                  <c:v>67.599999999999994</c:v>
                </c:pt>
                <c:pt idx="19">
                  <c:v>318.5</c:v>
                </c:pt>
                <c:pt idx="20">
                  <c:v>888.98899999999969</c:v>
                </c:pt>
                <c:pt idx="21">
                  <c:v>239.07800000000003</c:v>
                </c:pt>
                <c:pt idx="22">
                  <c:v>568.89999999999975</c:v>
                </c:pt>
                <c:pt idx="23">
                  <c:v>350.99999999999989</c:v>
                </c:pt>
                <c:pt idx="24">
                  <c:v>340.4</c:v>
                </c:pt>
                <c:pt idx="25">
                  <c:v>228.50000000000011</c:v>
                </c:pt>
                <c:pt idx="26">
                  <c:v>199.7</c:v>
                </c:pt>
                <c:pt idx="27">
                  <c:v>182.60000000000002</c:v>
                </c:pt>
                <c:pt idx="28">
                  <c:v>808.49999999999989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再エネ比較シート!$BF$13:$BF$42</c:f>
              <c:numCache>
                <c:formatCode>#,##0_);[Red]\(#,##0\)</c:formatCode>
                <c:ptCount val="30"/>
                <c:pt idx="0">
                  <c:v>2929.7000000000003</c:v>
                </c:pt>
                <c:pt idx="1">
                  <c:v>1972.0999999999997</c:v>
                </c:pt>
                <c:pt idx="2">
                  <c:v>514.70000000000005</c:v>
                </c:pt>
                <c:pt idx="3">
                  <c:v>6261.9</c:v>
                </c:pt>
                <c:pt idx="4">
                  <c:v>198.10000000000002</c:v>
                </c:pt>
                <c:pt idx="5">
                  <c:v>0</c:v>
                </c:pt>
                <c:pt idx="6">
                  <c:v>2717.3999999999996</c:v>
                </c:pt>
                <c:pt idx="7">
                  <c:v>260.89999999999998</c:v>
                </c:pt>
                <c:pt idx="8">
                  <c:v>1598.7</c:v>
                </c:pt>
                <c:pt idx="9">
                  <c:v>2007.5</c:v>
                </c:pt>
                <c:pt idx="10">
                  <c:v>511.8</c:v>
                </c:pt>
                <c:pt idx="11">
                  <c:v>5005.7</c:v>
                </c:pt>
                <c:pt idx="12">
                  <c:v>38030.899999999994</c:v>
                </c:pt>
                <c:pt idx="13">
                  <c:v>162</c:v>
                </c:pt>
                <c:pt idx="14">
                  <c:v>38328.1</c:v>
                </c:pt>
                <c:pt idx="15">
                  <c:v>2430.4999999999995</c:v>
                </c:pt>
                <c:pt idx="16">
                  <c:v>2446.5</c:v>
                </c:pt>
                <c:pt idx="17">
                  <c:v>762.41600000000017</c:v>
                </c:pt>
                <c:pt idx="18">
                  <c:v>1188.5</c:v>
                </c:pt>
                <c:pt idx="19">
                  <c:v>6316.5</c:v>
                </c:pt>
                <c:pt idx="20">
                  <c:v>29267.200000000004</c:v>
                </c:pt>
                <c:pt idx="21">
                  <c:v>768.4</c:v>
                </c:pt>
                <c:pt idx="22">
                  <c:v>5118.8999999999996</c:v>
                </c:pt>
                <c:pt idx="23">
                  <c:v>1836.1000000000001</c:v>
                </c:pt>
                <c:pt idx="24">
                  <c:v>429.4</c:v>
                </c:pt>
                <c:pt idx="25">
                  <c:v>1207.2</c:v>
                </c:pt>
                <c:pt idx="26">
                  <c:v>278.5</c:v>
                </c:pt>
                <c:pt idx="27">
                  <c:v>798.7</c:v>
                </c:pt>
                <c:pt idx="28">
                  <c:v>5364.0999999999995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16000</c:v>
                </c:pt>
                <c:pt idx="8">
                  <c:v>0</c:v>
                </c:pt>
                <c:pt idx="9">
                  <c:v>8084.8</c:v>
                </c:pt>
                <c:pt idx="10">
                  <c:v>0</c:v>
                </c:pt>
                <c:pt idx="11">
                  <c:v>0</c:v>
                </c:pt>
                <c:pt idx="12">
                  <c:v>0</c:v>
                </c:pt>
                <c:pt idx="13">
                  <c:v>4600</c:v>
                </c:pt>
                <c:pt idx="14">
                  <c:v>0</c:v>
                </c:pt>
                <c:pt idx="15">
                  <c:v>0</c:v>
                </c:pt>
                <c:pt idx="16">
                  <c:v>0</c:v>
                </c:pt>
                <c:pt idx="17">
                  <c:v>3190</c:v>
                </c:pt>
                <c:pt idx="18">
                  <c:v>0</c:v>
                </c:pt>
                <c:pt idx="19">
                  <c:v>0</c:v>
                </c:pt>
                <c:pt idx="20">
                  <c:v>0</c:v>
                </c:pt>
                <c:pt idx="21">
                  <c:v>18370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再エネ比較シート!$BH$13:$BH$42</c:f>
              <c:numCache>
                <c:formatCode>#,##0_);[Red]\(#,##0\)</c:formatCode>
                <c:ptCount val="30"/>
                <c:pt idx="0">
                  <c:v>2370.6999999999998</c:v>
                </c:pt>
                <c:pt idx="1">
                  <c:v>0</c:v>
                </c:pt>
                <c:pt idx="2">
                  <c:v>15692</c:v>
                </c:pt>
                <c:pt idx="3">
                  <c:v>0</c:v>
                </c:pt>
                <c:pt idx="4">
                  <c:v>0</c:v>
                </c:pt>
                <c:pt idx="5">
                  <c:v>0</c:v>
                </c:pt>
                <c:pt idx="6">
                  <c:v>0</c:v>
                </c:pt>
                <c:pt idx="7">
                  <c:v>2500.5</c:v>
                </c:pt>
                <c:pt idx="8">
                  <c:v>490</c:v>
                </c:pt>
                <c:pt idx="9">
                  <c:v>0</c:v>
                </c:pt>
                <c:pt idx="10">
                  <c:v>0</c:v>
                </c:pt>
                <c:pt idx="11">
                  <c:v>0</c:v>
                </c:pt>
                <c:pt idx="12">
                  <c:v>0</c:v>
                </c:pt>
                <c:pt idx="13">
                  <c:v>0</c:v>
                </c:pt>
                <c:pt idx="14">
                  <c:v>0</c:v>
                </c:pt>
                <c:pt idx="15">
                  <c:v>0</c:v>
                </c:pt>
                <c:pt idx="16">
                  <c:v>0</c:v>
                </c:pt>
                <c:pt idx="17">
                  <c:v>7556.4</c:v>
                </c:pt>
                <c:pt idx="18">
                  <c:v>25400</c:v>
                </c:pt>
                <c:pt idx="19">
                  <c:v>60</c:v>
                </c:pt>
                <c:pt idx="20">
                  <c:v>0</c:v>
                </c:pt>
                <c:pt idx="21">
                  <c:v>0</c:v>
                </c:pt>
                <c:pt idx="22">
                  <c:v>0</c:v>
                </c:pt>
                <c:pt idx="23">
                  <c:v>198</c:v>
                </c:pt>
                <c:pt idx="24">
                  <c:v>0</c:v>
                </c:pt>
                <c:pt idx="25">
                  <c:v>0</c:v>
                </c:pt>
                <c:pt idx="26">
                  <c:v>0</c:v>
                </c:pt>
                <c:pt idx="27">
                  <c:v>535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1990</c:v>
                </c:pt>
                <c:pt idx="17">
                  <c:v>0</c:v>
                </c:pt>
                <c:pt idx="18">
                  <c:v>0</c:v>
                </c:pt>
                <c:pt idx="19">
                  <c:v>0</c:v>
                </c:pt>
                <c:pt idx="20">
                  <c:v>0</c:v>
                </c:pt>
                <c:pt idx="21">
                  <c:v>0</c:v>
                </c:pt>
                <c:pt idx="22">
                  <c:v>0</c:v>
                </c:pt>
                <c:pt idx="23">
                  <c:v>45</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再エネ比較シート!$BK$13:$BK$42</c:f>
              <c:numCache>
                <c:formatCode>#,##0_);[Red]\(#,##0\)</c:formatCode>
                <c:ptCount val="30"/>
                <c:pt idx="0">
                  <c:v>6426.4</c:v>
                </c:pt>
                <c:pt idx="1">
                  <c:v>2336.8999999999996</c:v>
                </c:pt>
                <c:pt idx="2">
                  <c:v>17445.907999999999</c:v>
                </c:pt>
                <c:pt idx="3">
                  <c:v>7204.2999999999993</c:v>
                </c:pt>
                <c:pt idx="4">
                  <c:v>472.54200000000003</c:v>
                </c:pt>
                <c:pt idx="5">
                  <c:v>80.531999999999996</c:v>
                </c:pt>
                <c:pt idx="6">
                  <c:v>2850.8059999999996</c:v>
                </c:pt>
                <c:pt idx="7">
                  <c:v>19307.25</c:v>
                </c:pt>
                <c:pt idx="8">
                  <c:v>2612.1</c:v>
                </c:pt>
                <c:pt idx="9">
                  <c:v>10175.59</c:v>
                </c:pt>
                <c:pt idx="10">
                  <c:v>726.5</c:v>
                </c:pt>
                <c:pt idx="11">
                  <c:v>5337.2</c:v>
                </c:pt>
                <c:pt idx="12">
                  <c:v>38471.199999999997</c:v>
                </c:pt>
                <c:pt idx="13">
                  <c:v>4825.4449999999997</c:v>
                </c:pt>
                <c:pt idx="14">
                  <c:v>38727.1</c:v>
                </c:pt>
                <c:pt idx="15">
                  <c:v>3193.1399999999994</c:v>
                </c:pt>
                <c:pt idx="16">
                  <c:v>4824.393</c:v>
                </c:pt>
                <c:pt idx="17">
                  <c:v>12411.907999999999</c:v>
                </c:pt>
                <c:pt idx="18">
                  <c:v>26656.1</c:v>
                </c:pt>
                <c:pt idx="19">
                  <c:v>6695</c:v>
                </c:pt>
                <c:pt idx="20">
                  <c:v>30156.189000000006</c:v>
                </c:pt>
                <c:pt idx="21">
                  <c:v>19377.477999999999</c:v>
                </c:pt>
                <c:pt idx="22">
                  <c:v>5687.7999999999993</c:v>
                </c:pt>
                <c:pt idx="23">
                  <c:v>2430.1</c:v>
                </c:pt>
                <c:pt idx="24">
                  <c:v>769.8</c:v>
                </c:pt>
                <c:pt idx="25">
                  <c:v>1435.7000000000003</c:v>
                </c:pt>
                <c:pt idx="26">
                  <c:v>478.2</c:v>
                </c:pt>
                <c:pt idx="27">
                  <c:v>1516.3000000000002</c:v>
                </c:pt>
                <c:pt idx="28">
                  <c:v>6172.5999999999995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再エネ比較シート!$BO$13:$BO$42</c:f>
              <c:numCache>
                <c:formatCode>#,##0_);[Red]\(#,##0\)</c:formatCode>
                <c:ptCount val="30"/>
                <c:pt idx="0">
                  <c:v>1351.3351200000002</c:v>
                </c:pt>
                <c:pt idx="1">
                  <c:v>437.80377600000003</c:v>
                </c:pt>
                <c:pt idx="2">
                  <c:v>1487.1983049600001</c:v>
                </c:pt>
                <c:pt idx="3">
                  <c:v>1130.9930879999997</c:v>
                </c:pt>
                <c:pt idx="4">
                  <c:v>329.36333303999999</c:v>
                </c:pt>
                <c:pt idx="5">
                  <c:v>96.648063839999992</c:v>
                </c:pt>
                <c:pt idx="6">
                  <c:v>160.10320872000003</c:v>
                </c:pt>
                <c:pt idx="7">
                  <c:v>655.08550200000002</c:v>
                </c:pt>
                <c:pt idx="8">
                  <c:v>628.14280799999983</c:v>
                </c:pt>
                <c:pt idx="9">
                  <c:v>99.95799479999998</c:v>
                </c:pt>
                <c:pt idx="10">
                  <c:v>257.66576399999997</c:v>
                </c:pt>
                <c:pt idx="11">
                  <c:v>397.83978000000002</c:v>
                </c:pt>
                <c:pt idx="12">
                  <c:v>528.41283599999986</c:v>
                </c:pt>
                <c:pt idx="13">
                  <c:v>76.141613399999997</c:v>
                </c:pt>
                <c:pt idx="14">
                  <c:v>478.84788000000003</c:v>
                </c:pt>
                <c:pt idx="15">
                  <c:v>915.25951680000003</c:v>
                </c:pt>
                <c:pt idx="16">
                  <c:v>465.51814716000013</c:v>
                </c:pt>
                <c:pt idx="17">
                  <c:v>1083.81877104</c:v>
                </c:pt>
                <c:pt idx="18">
                  <c:v>81.128111999999987</c:v>
                </c:pt>
                <c:pt idx="19">
                  <c:v>382.23821999999996</c:v>
                </c:pt>
                <c:pt idx="20">
                  <c:v>1066.8934786799998</c:v>
                </c:pt>
                <c:pt idx="21">
                  <c:v>286.92228935999998</c:v>
                </c:pt>
                <c:pt idx="22">
                  <c:v>682.74826799999971</c:v>
                </c:pt>
                <c:pt idx="23">
                  <c:v>421.24211999999983</c:v>
                </c:pt>
                <c:pt idx="24">
                  <c:v>408.520848</c:v>
                </c:pt>
                <c:pt idx="25">
                  <c:v>274.22742000000011</c:v>
                </c:pt>
                <c:pt idx="26">
                  <c:v>239.66396399999996</c:v>
                </c:pt>
                <c:pt idx="27">
                  <c:v>219.14191200000005</c:v>
                </c:pt>
                <c:pt idx="28">
                  <c:v>970.29701999999975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再エネ比較シート!$BP$13:$BP$42</c:f>
              <c:numCache>
                <c:formatCode>#,##0_);[Red]\(#,##0\)</c:formatCode>
                <c:ptCount val="30"/>
                <c:pt idx="0">
                  <c:v>3875.289972</c:v>
                </c:pt>
                <c:pt idx="1">
                  <c:v>2608.6149959999998</c:v>
                </c:pt>
                <c:pt idx="2">
                  <c:v>680.82457199999999</c:v>
                </c:pt>
                <c:pt idx="3">
                  <c:v>8282.9908439999981</c:v>
                </c:pt>
                <c:pt idx="4">
                  <c:v>262.03875600000003</c:v>
                </c:pt>
                <c:pt idx="5">
                  <c:v>0</c:v>
                </c:pt>
                <c:pt idx="6">
                  <c:v>3594.4680239999993</c:v>
                </c:pt>
                <c:pt idx="7">
                  <c:v>345.10808399999996</c:v>
                </c:pt>
                <c:pt idx="8">
                  <c:v>2114.6964120000002</c:v>
                </c:pt>
                <c:pt idx="9">
                  <c:v>2655.4406999999997</c:v>
                </c:pt>
                <c:pt idx="10">
                  <c:v>676.9885680000001</c:v>
                </c:pt>
                <c:pt idx="11">
                  <c:v>6621.3397319999995</c:v>
                </c:pt>
                <c:pt idx="12">
                  <c:v>50305.753283999984</c:v>
                </c:pt>
                <c:pt idx="13">
                  <c:v>214.28711999999999</c:v>
                </c:pt>
                <c:pt idx="14">
                  <c:v>50698.877555999992</c:v>
                </c:pt>
                <c:pt idx="15">
                  <c:v>3214.9681799999998</c:v>
                </c:pt>
                <c:pt idx="16">
                  <c:v>3236.1323400000001</c:v>
                </c:pt>
                <c:pt idx="17">
                  <c:v>1008.4933881600002</c:v>
                </c:pt>
                <c:pt idx="18">
                  <c:v>1572.1002599999997</c:v>
                </c:pt>
                <c:pt idx="19">
                  <c:v>8355.2135399999988</c:v>
                </c:pt>
                <c:pt idx="20">
                  <c:v>38713.481471999999</c:v>
                </c:pt>
                <c:pt idx="21">
                  <c:v>1016.408784</c:v>
                </c:pt>
                <c:pt idx="22">
                  <c:v>6771.0761640000001</c:v>
                </c:pt>
                <c:pt idx="23">
                  <c:v>2428.7196359999998</c:v>
                </c:pt>
                <c:pt idx="24">
                  <c:v>567.99314399999992</c:v>
                </c:pt>
                <c:pt idx="25">
                  <c:v>1596.8358720000001</c:v>
                </c:pt>
                <c:pt idx="26">
                  <c:v>368.3886599999999</c:v>
                </c:pt>
                <c:pt idx="27">
                  <c:v>1056.4884119999999</c:v>
                </c:pt>
                <c:pt idx="28">
                  <c:v>7095.4169159999992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34759.68</c:v>
                </c:pt>
                <c:pt idx="8">
                  <c:v>0</c:v>
                </c:pt>
                <c:pt idx="9">
                  <c:v>17564.066304</c:v>
                </c:pt>
                <c:pt idx="10">
                  <c:v>0</c:v>
                </c:pt>
                <c:pt idx="11">
                  <c:v>0</c:v>
                </c:pt>
                <c:pt idx="12">
                  <c:v>0</c:v>
                </c:pt>
                <c:pt idx="13">
                  <c:v>9993.4079999999994</c:v>
                </c:pt>
                <c:pt idx="14">
                  <c:v>0</c:v>
                </c:pt>
                <c:pt idx="15">
                  <c:v>0</c:v>
                </c:pt>
                <c:pt idx="16">
                  <c:v>0</c:v>
                </c:pt>
                <c:pt idx="17">
                  <c:v>6930.2111999999997</c:v>
                </c:pt>
                <c:pt idx="18">
                  <c:v>0</c:v>
                </c:pt>
                <c:pt idx="19">
                  <c:v>0</c:v>
                </c:pt>
                <c:pt idx="20">
                  <c:v>0</c:v>
                </c:pt>
                <c:pt idx="21">
                  <c:v>39908.457600000002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再エネ比較シート!$BR$13:$BR$42</c:f>
              <c:numCache>
                <c:formatCode>#,##0_);[Red]\(#,##0\)</c:formatCode>
                <c:ptCount val="30"/>
                <c:pt idx="0">
                  <c:v>12460.399200000002</c:v>
                </c:pt>
                <c:pt idx="1">
                  <c:v>0</c:v>
                </c:pt>
                <c:pt idx="2">
                  <c:v>82477.152000000002</c:v>
                </c:pt>
                <c:pt idx="3">
                  <c:v>0</c:v>
                </c:pt>
                <c:pt idx="4">
                  <c:v>0</c:v>
                </c:pt>
                <c:pt idx="5">
                  <c:v>0</c:v>
                </c:pt>
                <c:pt idx="6">
                  <c:v>0</c:v>
                </c:pt>
                <c:pt idx="7">
                  <c:v>13142.628000000001</c:v>
                </c:pt>
                <c:pt idx="8">
                  <c:v>2575.44</c:v>
                </c:pt>
                <c:pt idx="9">
                  <c:v>0</c:v>
                </c:pt>
                <c:pt idx="10">
                  <c:v>0</c:v>
                </c:pt>
                <c:pt idx="11">
                  <c:v>0</c:v>
                </c:pt>
                <c:pt idx="12">
                  <c:v>0</c:v>
                </c:pt>
                <c:pt idx="13">
                  <c:v>0</c:v>
                </c:pt>
                <c:pt idx="14">
                  <c:v>0</c:v>
                </c:pt>
                <c:pt idx="15">
                  <c:v>0</c:v>
                </c:pt>
                <c:pt idx="16">
                  <c:v>0</c:v>
                </c:pt>
                <c:pt idx="17">
                  <c:v>39716.438399999999</c:v>
                </c:pt>
                <c:pt idx="18">
                  <c:v>133502.39999999999</c:v>
                </c:pt>
                <c:pt idx="19">
                  <c:v>315.36</c:v>
                </c:pt>
                <c:pt idx="20">
                  <c:v>0</c:v>
                </c:pt>
                <c:pt idx="21">
                  <c:v>0</c:v>
                </c:pt>
                <c:pt idx="22">
                  <c:v>0</c:v>
                </c:pt>
                <c:pt idx="23">
                  <c:v>1040.6880000000001</c:v>
                </c:pt>
                <c:pt idx="24">
                  <c:v>0</c:v>
                </c:pt>
                <c:pt idx="25">
                  <c:v>0</c:v>
                </c:pt>
                <c:pt idx="26">
                  <c:v>0</c:v>
                </c:pt>
                <c:pt idx="27">
                  <c:v>2811.96</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13945.92</c:v>
                </c:pt>
                <c:pt idx="17">
                  <c:v>0</c:v>
                </c:pt>
                <c:pt idx="18">
                  <c:v>0</c:v>
                </c:pt>
                <c:pt idx="19">
                  <c:v>0</c:v>
                </c:pt>
                <c:pt idx="20">
                  <c:v>0</c:v>
                </c:pt>
                <c:pt idx="21">
                  <c:v>0</c:v>
                </c:pt>
                <c:pt idx="22">
                  <c:v>0</c:v>
                </c:pt>
                <c:pt idx="23">
                  <c:v>315.36</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再エネ比較シート!$BU$13:$BU$42</c:f>
              <c:numCache>
                <c:formatCode>#,##0_);[Red]\(#,##0\)</c:formatCode>
                <c:ptCount val="30"/>
                <c:pt idx="0">
                  <c:v>17687.024292000002</c:v>
                </c:pt>
                <c:pt idx="1">
                  <c:v>3046.418772</c:v>
                </c:pt>
                <c:pt idx="2">
                  <c:v>84645.174876959994</c:v>
                </c:pt>
                <c:pt idx="3">
                  <c:v>9413.9839319999974</c:v>
                </c:pt>
                <c:pt idx="4">
                  <c:v>591.40208903999996</c:v>
                </c:pt>
                <c:pt idx="5">
                  <c:v>96.648063839999992</c:v>
                </c:pt>
                <c:pt idx="6">
                  <c:v>3754.5712327199994</c:v>
                </c:pt>
                <c:pt idx="7">
                  <c:v>48902.501585999998</c:v>
                </c:pt>
                <c:pt idx="8">
                  <c:v>5318.2792200000004</c:v>
                </c:pt>
                <c:pt idx="9">
                  <c:v>20319.464998799998</c:v>
                </c:pt>
                <c:pt idx="10">
                  <c:v>934.65433200000007</c:v>
                </c:pt>
                <c:pt idx="11">
                  <c:v>7019.1795119999997</c:v>
                </c:pt>
                <c:pt idx="12">
                  <c:v>50834.166119999987</c:v>
                </c:pt>
                <c:pt idx="13">
                  <c:v>10283.8367334</c:v>
                </c:pt>
                <c:pt idx="14">
                  <c:v>51177.725435999993</c:v>
                </c:pt>
                <c:pt idx="15">
                  <c:v>4130.2276967999996</c:v>
                </c:pt>
                <c:pt idx="16">
                  <c:v>17647.570487159999</c:v>
                </c:pt>
                <c:pt idx="17">
                  <c:v>48738.9617592</c:v>
                </c:pt>
                <c:pt idx="18">
                  <c:v>135155.62837200001</c:v>
                </c:pt>
                <c:pt idx="19">
                  <c:v>9052.8117599999987</c:v>
                </c:pt>
                <c:pt idx="20">
                  <c:v>39780.374950680001</c:v>
                </c:pt>
                <c:pt idx="21">
                  <c:v>41211.788673360003</c:v>
                </c:pt>
                <c:pt idx="22">
                  <c:v>7453.8244319999994</c:v>
                </c:pt>
                <c:pt idx="23">
                  <c:v>4206.0097559999995</c:v>
                </c:pt>
                <c:pt idx="24">
                  <c:v>976.51399199999992</c:v>
                </c:pt>
                <c:pt idx="25">
                  <c:v>1871.0632920000003</c:v>
                </c:pt>
                <c:pt idx="26">
                  <c:v>608.05262399999992</c:v>
                </c:pt>
                <c:pt idx="27">
                  <c:v>4087.5903239999998</c:v>
                </c:pt>
                <c:pt idx="28">
                  <c:v>8065.7139359999992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高山村</c:v>
                </c:pt>
              </c:strCache>
            </c:strRef>
          </c:cat>
          <c:val>
            <c:numRef>
              <c:f>①CO2排出量の現状把握!$AX$43:$AX$45</c:f>
              <c:numCache>
                <c:formatCode>0%</c:formatCode>
                <c:ptCount val="3"/>
                <c:pt idx="0">
                  <c:v>0.42072759503743129</c:v>
                </c:pt>
                <c:pt idx="1">
                  <c:v>0.31793448840953414</c:v>
                </c:pt>
                <c:pt idx="2">
                  <c:v>0.32696178769964063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高山村</c:v>
                </c:pt>
              </c:strCache>
            </c:strRef>
          </c:cat>
          <c:val>
            <c:numRef>
              <c:f>①CO2排出量の現状把握!$AY$43:$AY$45</c:f>
              <c:numCache>
                <c:formatCode>0%</c:formatCode>
                <c:ptCount val="3"/>
                <c:pt idx="0">
                  <c:v>0.19118662390594171</c:v>
                </c:pt>
                <c:pt idx="1">
                  <c:v>0.18339293111322477</c:v>
                </c:pt>
                <c:pt idx="2">
                  <c:v>0.12602837368736766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高山村</c:v>
                </c:pt>
              </c:strCache>
            </c:strRef>
          </c:cat>
          <c:val>
            <c:numRef>
              <c:f>①CO2排出量の現状把握!$AZ$43:$AZ$45</c:f>
              <c:numCache>
                <c:formatCode>0%</c:formatCode>
                <c:ptCount val="3"/>
                <c:pt idx="0">
                  <c:v>0.18034974026133399</c:v>
                </c:pt>
                <c:pt idx="1">
                  <c:v>0.19976488107932316</c:v>
                </c:pt>
                <c:pt idx="2">
                  <c:v>0.16212013614686258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高山村</c:v>
                </c:pt>
              </c:strCache>
            </c:strRef>
          </c:cat>
          <c:val>
            <c:numRef>
              <c:f>①CO2排出量の現状把握!$BA$43:$BA$45</c:f>
              <c:numCache>
                <c:formatCode>0%</c:formatCode>
                <c:ptCount val="3"/>
                <c:pt idx="0">
                  <c:v>0.19226168778726088</c:v>
                </c:pt>
                <c:pt idx="1">
                  <c:v>0.2790488620596856</c:v>
                </c:pt>
                <c:pt idx="2">
                  <c:v>0.37061955432639859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高山村</c:v>
                </c:pt>
              </c:strCache>
            </c:strRef>
          </c:cat>
          <c:val>
            <c:numRef>
              <c:f>①CO2排出量の現状把握!$BB$43:$BB$45</c:f>
              <c:numCache>
                <c:formatCode>0%</c:formatCode>
                <c:ptCount val="3"/>
                <c:pt idx="0">
                  <c:v>1.5474353008032191E-2</c:v>
                </c:pt>
                <c:pt idx="1">
                  <c:v>1.9858837338232398E-2</c:v>
                </c:pt>
                <c:pt idx="2">
                  <c:v>1.42701481397305E-2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1165</c:v>
                </c:pt>
                <c:pt idx="1">
                  <c:v>1165</c:v>
                </c:pt>
                <c:pt idx="2">
                  <c:v>1165</c:v>
                </c:pt>
                <c:pt idx="3">
                  <c:v>1165</c:v>
                </c:pt>
                <c:pt idx="4">
                  <c:v>1165</c:v>
                </c:pt>
                <c:pt idx="5">
                  <c:v>832</c:v>
                </c:pt>
                <c:pt idx="6">
                  <c:v>832</c:v>
                </c:pt>
                <c:pt idx="7">
                  <c:v>832</c:v>
                </c:pt>
                <c:pt idx="8">
                  <c:v>832</c:v>
                </c:pt>
                <c:pt idx="9">
                  <c:v>832</c:v>
                </c:pt>
                <c:pt idx="10">
                  <c:v>832</c:v>
                </c:pt>
                <c:pt idx="11">
                  <c:v>889</c:v>
                </c:pt>
                <c:pt idx="12">
                  <c:v>889</c:v>
                </c:pt>
                <c:pt idx="13">
                  <c:v>889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0.44828079479272831</c:v>
                </c:pt>
                <c:pt idx="1">
                  <c:v>0.28946208655284439</c:v>
                </c:pt>
                <c:pt idx="2">
                  <c:v>0.27918022994930142</c:v>
                </c:pt>
                <c:pt idx="3">
                  <c:v>0.4153553176973741</c:v>
                </c:pt>
                <c:pt idx="4">
                  <c:v>0.36017658073008613</c:v>
                </c:pt>
                <c:pt idx="5">
                  <c:v>0.33363286822431498</c:v>
                </c:pt>
                <c:pt idx="6">
                  <c:v>0.32294476465434468</c:v>
                </c:pt>
                <c:pt idx="7">
                  <c:v>0.2207433058993975</c:v>
                </c:pt>
                <c:pt idx="8">
                  <c:v>0.3469115901130882</c:v>
                </c:pt>
                <c:pt idx="9">
                  <c:v>0.45080715400142191</c:v>
                </c:pt>
                <c:pt idx="10">
                  <c:v>0.27425253783997089</c:v>
                </c:pt>
                <c:pt idx="11">
                  <c:v>0.31232929198957671</c:v>
                </c:pt>
                <c:pt idx="12">
                  <c:v>0.40263209872826672</c:v>
                </c:pt>
                <c:pt idx="13">
                  <c:v>0.36798578882970212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4075</c:v>
                </c:pt>
                <c:pt idx="1">
                  <c:v>4005</c:v>
                </c:pt>
                <c:pt idx="2">
                  <c:v>3990</c:v>
                </c:pt>
                <c:pt idx="3">
                  <c:v>3954</c:v>
                </c:pt>
                <c:pt idx="4">
                  <c:v>3931</c:v>
                </c:pt>
                <c:pt idx="5">
                  <c:v>3870</c:v>
                </c:pt>
                <c:pt idx="6">
                  <c:v>3796</c:v>
                </c:pt>
                <c:pt idx="7">
                  <c:v>3730</c:v>
                </c:pt>
                <c:pt idx="8">
                  <c:v>3665</c:v>
                </c:pt>
                <c:pt idx="9">
                  <c:v>3630</c:v>
                </c:pt>
                <c:pt idx="10">
                  <c:v>3596</c:v>
                </c:pt>
                <c:pt idx="11">
                  <c:v>3619</c:v>
                </c:pt>
                <c:pt idx="12">
                  <c:v>3501</c:v>
                </c:pt>
                <c:pt idx="13">
                  <c:v>3331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高山村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1714</v>
      </c>
      <c r="B9" s="70">
        <v>409</v>
      </c>
      <c r="C9" s="70">
        <v>1</v>
      </c>
      <c r="D9" s="70">
        <v>25</v>
      </c>
      <c r="E9" s="70">
        <v>1990</v>
      </c>
      <c r="F9" s="70" t="s">
        <v>787</v>
      </c>
      <c r="G9" s="70" t="s">
        <v>1715</v>
      </c>
      <c r="H9" s="70" t="s">
        <v>1716</v>
      </c>
      <c r="I9" s="148"/>
      <c r="J9" s="71">
        <v>7.1219754417549526</v>
      </c>
      <c r="K9" s="71">
        <v>0.5237043483308802</v>
      </c>
      <c r="L9" s="71">
        <v>8.051714912926121</v>
      </c>
      <c r="M9" s="71">
        <v>2.7071640211170451</v>
      </c>
      <c r="N9" s="71">
        <v>4.5031653703783467</v>
      </c>
      <c r="O9" s="71">
        <v>3.3818634898155091</v>
      </c>
      <c r="P9" s="71">
        <v>6.354734366918918</v>
      </c>
      <c r="Q9" s="71">
        <v>0.33960295114751798</v>
      </c>
      <c r="R9" s="71">
        <v>0</v>
      </c>
      <c r="S9" s="71">
        <v>0.31411414666749249</v>
      </c>
      <c r="T9" s="72"/>
      <c r="U9" s="71">
        <v>574359</v>
      </c>
      <c r="V9" s="71">
        <v>154</v>
      </c>
      <c r="W9" s="71">
        <v>105</v>
      </c>
      <c r="X9" s="71">
        <v>1062</v>
      </c>
      <c r="Y9" s="71">
        <v>1627</v>
      </c>
      <c r="Z9" s="71">
        <v>1391</v>
      </c>
      <c r="AA9" s="71">
        <v>1543</v>
      </c>
      <c r="AB9" s="71">
        <v>5514</v>
      </c>
      <c r="AC9" s="71">
        <v>0</v>
      </c>
      <c r="AD9" s="71">
        <v>0.31411414666749249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1717</v>
      </c>
      <c r="B10" s="70">
        <v>410</v>
      </c>
      <c r="C10" s="70">
        <v>2</v>
      </c>
      <c r="D10" s="70">
        <v>25</v>
      </c>
      <c r="E10" s="70">
        <v>2005</v>
      </c>
      <c r="F10" s="70" t="s">
        <v>789</v>
      </c>
      <c r="G10" s="70" t="s">
        <v>1715</v>
      </c>
      <c r="H10" s="70" t="s">
        <v>1716</v>
      </c>
      <c r="I10" s="148"/>
      <c r="J10" s="71">
        <v>3.3414686590333509</v>
      </c>
      <c r="K10" s="71">
        <v>0.40513605431748678</v>
      </c>
      <c r="L10" s="71">
        <v>5.3839793697166307</v>
      </c>
      <c r="M10" s="71">
        <v>3.1231850716853802</v>
      </c>
      <c r="N10" s="71">
        <v>5.1739724317962654</v>
      </c>
      <c r="O10" s="71">
        <v>4.6515922277785036</v>
      </c>
      <c r="P10" s="71">
        <v>6.6730364751614113</v>
      </c>
      <c r="Q10" s="71">
        <v>0.28449723650556302</v>
      </c>
      <c r="R10" s="71">
        <v>0</v>
      </c>
      <c r="S10" s="71">
        <v>0.3487837691766778</v>
      </c>
      <c r="T10" s="72"/>
      <c r="U10" s="71">
        <v>308001</v>
      </c>
      <c r="V10" s="71">
        <v>163</v>
      </c>
      <c r="W10" s="71">
        <v>71</v>
      </c>
      <c r="X10" s="71">
        <v>692</v>
      </c>
      <c r="Y10" s="71">
        <v>1706</v>
      </c>
      <c r="Z10" s="71">
        <v>2214</v>
      </c>
      <c r="AA10" s="71">
        <v>1327</v>
      </c>
      <c r="AB10" s="71">
        <v>4829</v>
      </c>
      <c r="AC10" s="71">
        <v>0</v>
      </c>
      <c r="AD10" s="71">
        <v>0.3487837691766778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1718</v>
      </c>
      <c r="B11" s="70">
        <v>411</v>
      </c>
      <c r="C11" s="70">
        <v>3</v>
      </c>
      <c r="D11" s="70">
        <v>25</v>
      </c>
      <c r="E11" s="70">
        <v>2006</v>
      </c>
      <c r="F11" s="70" t="s">
        <v>790</v>
      </c>
      <c r="G11" s="70" t="s">
        <v>1715</v>
      </c>
      <c r="H11" s="70" t="s">
        <v>1716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1719</v>
      </c>
      <c r="B12" s="70">
        <v>412</v>
      </c>
      <c r="C12" s="70">
        <v>4</v>
      </c>
      <c r="D12" s="70">
        <v>25</v>
      </c>
      <c r="E12" s="70">
        <v>2007</v>
      </c>
      <c r="F12" s="70" t="s">
        <v>791</v>
      </c>
      <c r="G12" s="70" t="s">
        <v>1715</v>
      </c>
      <c r="H12" s="70" t="s">
        <v>1716</v>
      </c>
      <c r="I12" s="148"/>
      <c r="J12" s="71">
        <v>2.6233111386092101</v>
      </c>
      <c r="K12" s="71">
        <v>0.37542138474581421</v>
      </c>
      <c r="L12" s="71">
        <v>5.8990057785404701</v>
      </c>
      <c r="M12" s="71">
        <v>3.3336324467349461</v>
      </c>
      <c r="N12" s="71">
        <v>5.1348360689034074</v>
      </c>
      <c r="O12" s="71">
        <v>4.4483403190475093</v>
      </c>
      <c r="P12" s="71">
        <v>6.5822803179898539</v>
      </c>
      <c r="Q12" s="71">
        <v>0.29111296797913799</v>
      </c>
      <c r="R12" s="71">
        <v>0</v>
      </c>
      <c r="S12" s="71">
        <v>0.32219786555440511</v>
      </c>
      <c r="T12" s="72"/>
      <c r="U12" s="71">
        <v>275073</v>
      </c>
      <c r="V12" s="71">
        <v>154</v>
      </c>
      <c r="W12" s="71">
        <v>76</v>
      </c>
      <c r="X12" s="71">
        <v>851</v>
      </c>
      <c r="Y12" s="71">
        <v>1686</v>
      </c>
      <c r="Z12" s="71">
        <v>2201</v>
      </c>
      <c r="AA12" s="71">
        <v>1289</v>
      </c>
      <c r="AB12" s="71">
        <v>4680</v>
      </c>
      <c r="AC12" s="71">
        <v>0</v>
      </c>
      <c r="AD12" s="71">
        <v>0.32219786555440511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1720</v>
      </c>
      <c r="B13" s="70">
        <v>413</v>
      </c>
      <c r="C13" s="70">
        <v>5</v>
      </c>
      <c r="D13" s="70">
        <v>25</v>
      </c>
      <c r="E13" s="70">
        <v>2008</v>
      </c>
      <c r="F13" s="70" t="s">
        <v>792</v>
      </c>
      <c r="G13" s="70" t="s">
        <v>1715</v>
      </c>
      <c r="H13" s="70" t="s">
        <v>1716</v>
      </c>
      <c r="I13" s="148"/>
      <c r="J13" s="71">
        <v>2.3416945957213491</v>
      </c>
      <c r="K13" s="71">
        <v>0.27805140518081728</v>
      </c>
      <c r="L13" s="71">
        <v>5.2862067007275666</v>
      </c>
      <c r="M13" s="71">
        <v>3.4722983844079178</v>
      </c>
      <c r="N13" s="71">
        <v>4.5423431628980317</v>
      </c>
      <c r="O13" s="71">
        <v>4.2584549296584813</v>
      </c>
      <c r="P13" s="71">
        <v>6.4880672447175476</v>
      </c>
      <c r="Q13" s="71">
        <v>0.28328121125747702</v>
      </c>
      <c r="R13" s="71">
        <v>0</v>
      </c>
      <c r="S13" s="71">
        <v>0.33524229542971001</v>
      </c>
      <c r="T13" s="72"/>
      <c r="U13" s="71">
        <v>253204</v>
      </c>
      <c r="V13" s="71">
        <v>154</v>
      </c>
      <c r="W13" s="71">
        <v>76</v>
      </c>
      <c r="X13" s="71">
        <v>851</v>
      </c>
      <c r="Y13" s="71">
        <v>1673</v>
      </c>
      <c r="Z13" s="71">
        <v>2181</v>
      </c>
      <c r="AA13" s="71">
        <v>1272</v>
      </c>
      <c r="AB13" s="71">
        <v>4629</v>
      </c>
      <c r="AC13" s="71">
        <v>0</v>
      </c>
      <c r="AD13" s="71">
        <v>0.33524229542971001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1721</v>
      </c>
      <c r="B14" s="70">
        <v>414</v>
      </c>
      <c r="C14" s="70">
        <v>6</v>
      </c>
      <c r="D14" s="70">
        <v>25</v>
      </c>
      <c r="E14" s="70">
        <v>2009</v>
      </c>
      <c r="F14" s="70" t="s">
        <v>176</v>
      </c>
      <c r="G14" s="70" t="s">
        <v>1715</v>
      </c>
      <c r="H14" s="70" t="s">
        <v>1716</v>
      </c>
      <c r="I14" s="148"/>
      <c r="J14" s="71">
        <v>2.1351295270982389</v>
      </c>
      <c r="K14" s="71">
        <v>0.2330026084199211</v>
      </c>
      <c r="L14" s="71">
        <v>2.902294035589124</v>
      </c>
      <c r="M14" s="71">
        <v>3.552862390434091</v>
      </c>
      <c r="N14" s="71">
        <v>4.3678450037214533</v>
      </c>
      <c r="O14" s="71">
        <v>4.3657633436444421</v>
      </c>
      <c r="P14" s="71">
        <v>6.2304449254872321</v>
      </c>
      <c r="Q14" s="71">
        <v>0.26554446731428699</v>
      </c>
      <c r="R14" s="71">
        <v>0</v>
      </c>
      <c r="S14" s="71">
        <v>0.31373256089921098</v>
      </c>
      <c r="T14" s="72"/>
      <c r="U14" s="71">
        <v>208644</v>
      </c>
      <c r="V14" s="71">
        <v>123</v>
      </c>
      <c r="W14" s="71">
        <v>60</v>
      </c>
      <c r="X14" s="71">
        <v>929</v>
      </c>
      <c r="Y14" s="71">
        <v>1671</v>
      </c>
      <c r="Z14" s="71">
        <v>2207</v>
      </c>
      <c r="AA14" s="71">
        <v>1254</v>
      </c>
      <c r="AB14" s="71">
        <v>4555</v>
      </c>
      <c r="AC14" s="71">
        <v>0</v>
      </c>
      <c r="AD14" s="71">
        <v>0.31373256089921098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1722</v>
      </c>
      <c r="B15" s="70">
        <v>415</v>
      </c>
      <c r="C15" s="70">
        <v>7</v>
      </c>
      <c r="D15" s="70">
        <v>25</v>
      </c>
      <c r="E15" s="70">
        <v>2010</v>
      </c>
      <c r="F15" s="70" t="s">
        <v>177</v>
      </c>
      <c r="G15" s="70" t="s">
        <v>1715</v>
      </c>
      <c r="H15" s="70" t="s">
        <v>1716</v>
      </c>
      <c r="I15" s="148"/>
      <c r="J15" s="71">
        <v>2.3247037133312212</v>
      </c>
      <c r="K15" s="71">
        <v>0.25103788147967399</v>
      </c>
      <c r="L15" s="71">
        <v>2.7948114937726811</v>
      </c>
      <c r="M15" s="71">
        <v>3.7530032266537212</v>
      </c>
      <c r="N15" s="71">
        <v>5.2501868852183584</v>
      </c>
      <c r="O15" s="71">
        <v>4.3987331946093082</v>
      </c>
      <c r="P15" s="71">
        <v>6.2677303111016727</v>
      </c>
      <c r="Q15" s="71">
        <v>0.27347115307366898</v>
      </c>
      <c r="R15" s="71">
        <v>0</v>
      </c>
      <c r="S15" s="71">
        <v>0.27130908179076452</v>
      </c>
      <c r="T15" s="72"/>
      <c r="U15" s="71">
        <v>225669</v>
      </c>
      <c r="V15" s="71">
        <v>123</v>
      </c>
      <c r="W15" s="71">
        <v>60</v>
      </c>
      <c r="X15" s="71">
        <v>929</v>
      </c>
      <c r="Y15" s="71">
        <v>1659</v>
      </c>
      <c r="Z15" s="71">
        <v>2234</v>
      </c>
      <c r="AA15" s="71">
        <v>1230</v>
      </c>
      <c r="AB15" s="71">
        <v>4495</v>
      </c>
      <c r="AC15" s="71">
        <v>0</v>
      </c>
      <c r="AD15" s="71">
        <v>0.27130908179076452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1723</v>
      </c>
      <c r="B16" s="70">
        <v>416</v>
      </c>
      <c r="C16" s="70">
        <v>8</v>
      </c>
      <c r="D16" s="70">
        <v>25</v>
      </c>
      <c r="E16" s="70">
        <v>2011</v>
      </c>
      <c r="F16" s="70" t="s">
        <v>178</v>
      </c>
      <c r="G16" s="70" t="s">
        <v>1715</v>
      </c>
      <c r="H16" s="70" t="s">
        <v>1716</v>
      </c>
      <c r="I16" s="148"/>
      <c r="J16" s="71">
        <v>3.3107797217762509</v>
      </c>
      <c r="K16" s="71">
        <v>0.33167121596260091</v>
      </c>
      <c r="L16" s="71">
        <v>2.4752079608650881</v>
      </c>
      <c r="M16" s="71">
        <v>4.3099396186258128</v>
      </c>
      <c r="N16" s="71">
        <v>6.4644601928070884</v>
      </c>
      <c r="O16" s="71">
        <v>4.3341095845669253</v>
      </c>
      <c r="P16" s="71">
        <v>5.9332008280936339</v>
      </c>
      <c r="Q16" s="71">
        <v>0.31327031461147198</v>
      </c>
      <c r="R16" s="71">
        <v>0</v>
      </c>
      <c r="S16" s="71">
        <v>0.35576798034039042</v>
      </c>
      <c r="T16" s="72"/>
      <c r="U16" s="71">
        <v>277234</v>
      </c>
      <c r="V16" s="71">
        <v>123</v>
      </c>
      <c r="W16" s="71">
        <v>60</v>
      </c>
      <c r="X16" s="71">
        <v>929</v>
      </c>
      <c r="Y16" s="71">
        <v>1662</v>
      </c>
      <c r="Z16" s="71">
        <v>2249</v>
      </c>
      <c r="AA16" s="71">
        <v>1199</v>
      </c>
      <c r="AB16" s="71">
        <v>4464</v>
      </c>
      <c r="AC16" s="71">
        <v>0</v>
      </c>
      <c r="AD16" s="71">
        <v>0.35576798034039042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1724</v>
      </c>
      <c r="B17" s="70">
        <v>417</v>
      </c>
      <c r="C17" s="70">
        <v>9</v>
      </c>
      <c r="D17" s="70">
        <v>25</v>
      </c>
      <c r="E17" s="70">
        <v>2012</v>
      </c>
      <c r="F17" s="70" t="s">
        <v>179</v>
      </c>
      <c r="G17" s="70" t="s">
        <v>1715</v>
      </c>
      <c r="H17" s="70" t="s">
        <v>1716</v>
      </c>
      <c r="I17" s="148"/>
      <c r="J17" s="71">
        <v>2.9824641527660609</v>
      </c>
      <c r="K17" s="71">
        <v>0.32066177835080922</v>
      </c>
      <c r="L17" s="71">
        <v>2.451024614584528</v>
      </c>
      <c r="M17" s="71">
        <v>4.8589054580249629</v>
      </c>
      <c r="N17" s="71">
        <v>6.9070923154293329</v>
      </c>
      <c r="O17" s="71">
        <v>4.3420669887528369</v>
      </c>
      <c r="P17" s="71">
        <v>5.7877997673325918</v>
      </c>
      <c r="Q17" s="71">
        <v>0.33525340632768202</v>
      </c>
      <c r="R17" s="71">
        <v>0</v>
      </c>
      <c r="S17" s="71">
        <v>0.26051657370233178</v>
      </c>
      <c r="T17" s="72"/>
      <c r="U17" s="71">
        <v>223602</v>
      </c>
      <c r="V17" s="71">
        <v>123</v>
      </c>
      <c r="W17" s="71">
        <v>60</v>
      </c>
      <c r="X17" s="71">
        <v>929</v>
      </c>
      <c r="Y17" s="71">
        <v>1659</v>
      </c>
      <c r="Z17" s="71">
        <v>2271</v>
      </c>
      <c r="AA17" s="71">
        <v>1163</v>
      </c>
      <c r="AB17" s="71">
        <v>4397</v>
      </c>
      <c r="AC17" s="71">
        <v>0</v>
      </c>
      <c r="AD17" s="71">
        <v>0.26051657370233178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1725</v>
      </c>
      <c r="B18" s="70">
        <v>418</v>
      </c>
      <c r="C18" s="70">
        <v>10</v>
      </c>
      <c r="D18" s="70">
        <v>25</v>
      </c>
      <c r="E18" s="70">
        <v>2013</v>
      </c>
      <c r="F18" s="70" t="s">
        <v>180</v>
      </c>
      <c r="G18" s="70" t="s">
        <v>1715</v>
      </c>
      <c r="H18" s="70" t="s">
        <v>1716</v>
      </c>
      <c r="I18" s="148"/>
      <c r="J18" s="71">
        <v>3.557198342670385</v>
      </c>
      <c r="K18" s="71">
        <v>0.27654731650415187</v>
      </c>
      <c r="L18" s="71">
        <v>2.307722879807363</v>
      </c>
      <c r="M18" s="71">
        <v>4.7660201082295082</v>
      </c>
      <c r="N18" s="71">
        <v>7.4987259764636969</v>
      </c>
      <c r="O18" s="71">
        <v>4.2553207390232535</v>
      </c>
      <c r="P18" s="71">
        <v>5.7646499635499788</v>
      </c>
      <c r="Q18" s="71">
        <v>0.33316752758799201</v>
      </c>
      <c r="R18" s="71">
        <v>0</v>
      </c>
      <c r="S18" s="71">
        <v>0.33850677590637829</v>
      </c>
      <c r="T18" s="72"/>
      <c r="U18" s="71">
        <v>250875</v>
      </c>
      <c r="V18" s="71">
        <v>123</v>
      </c>
      <c r="W18" s="71">
        <v>60</v>
      </c>
      <c r="X18" s="71">
        <v>929</v>
      </c>
      <c r="Y18" s="71">
        <v>1644</v>
      </c>
      <c r="Z18" s="71">
        <v>2325</v>
      </c>
      <c r="AA18" s="71">
        <v>1154</v>
      </c>
      <c r="AB18" s="71">
        <v>4307</v>
      </c>
      <c r="AC18" s="71">
        <v>0</v>
      </c>
      <c r="AD18" s="71">
        <v>0.33850677590637829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1726</v>
      </c>
      <c r="B19" s="70">
        <v>419</v>
      </c>
      <c r="C19" s="70">
        <v>11</v>
      </c>
      <c r="D19" s="70">
        <v>25</v>
      </c>
      <c r="E19" s="70">
        <v>2014</v>
      </c>
      <c r="F19" s="70" t="s">
        <v>181</v>
      </c>
      <c r="G19" s="70" t="s">
        <v>1715</v>
      </c>
      <c r="H19" s="70" t="s">
        <v>1716</v>
      </c>
      <c r="I19" s="148"/>
      <c r="J19" s="71">
        <v>3.1642849219422602</v>
      </c>
      <c r="K19" s="71">
        <v>0.181912420116216</v>
      </c>
      <c r="L19" s="71">
        <v>4.0333946339458286</v>
      </c>
      <c r="M19" s="71">
        <v>4.7189103632538831</v>
      </c>
      <c r="N19" s="71">
        <v>5.8912981640549376</v>
      </c>
      <c r="O19" s="71">
        <v>4.0055312517665618</v>
      </c>
      <c r="P19" s="71">
        <v>5.7092511396346941</v>
      </c>
      <c r="Q19" s="71">
        <v>0.31438496183267001</v>
      </c>
      <c r="R19" s="71">
        <v>0</v>
      </c>
      <c r="S19" s="71">
        <v>0</v>
      </c>
      <c r="T19" s="72"/>
      <c r="U19" s="71">
        <v>243749</v>
      </c>
      <c r="V19" s="71">
        <v>73</v>
      </c>
      <c r="W19" s="71">
        <v>92</v>
      </c>
      <c r="X19" s="71">
        <v>914</v>
      </c>
      <c r="Y19" s="71">
        <v>1641</v>
      </c>
      <c r="Z19" s="71">
        <v>2305</v>
      </c>
      <c r="AA19" s="71">
        <v>1137</v>
      </c>
      <c r="AB19" s="71">
        <v>4236</v>
      </c>
      <c r="AC19" s="71">
        <v>0</v>
      </c>
      <c r="AD19" s="71">
        <v>0</v>
      </c>
      <c r="AE19" s="72"/>
      <c r="AF19" s="71"/>
      <c r="AG19" s="71"/>
      <c r="AH19" s="71"/>
      <c r="AI19" s="71"/>
      <c r="AJ19" s="71"/>
      <c r="AK19" s="71"/>
      <c r="AL19" s="71"/>
      <c r="AM19" s="71"/>
      <c r="AN19" s="71"/>
      <c r="AO19" s="71"/>
      <c r="AP19" s="71"/>
      <c r="AQ19" s="72"/>
      <c r="AR19" s="71">
        <v>140</v>
      </c>
      <c r="AS19" s="71">
        <v>29</v>
      </c>
      <c r="AT19" s="71">
        <v>0</v>
      </c>
      <c r="AU19" s="71">
        <v>1</v>
      </c>
      <c r="AV19" s="71">
        <v>0</v>
      </c>
      <c r="AW19" s="71">
        <v>0</v>
      </c>
      <c r="AX19" s="71"/>
      <c r="AY19" s="72"/>
      <c r="AZ19" s="71">
        <v>702.65</v>
      </c>
      <c r="BA19" s="71">
        <v>718.1</v>
      </c>
      <c r="BB19" s="71">
        <v>0</v>
      </c>
      <c r="BC19" s="71">
        <v>6.7</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1727</v>
      </c>
      <c r="B20" s="70">
        <v>420</v>
      </c>
      <c r="C20" s="70">
        <v>12</v>
      </c>
      <c r="D20" s="70">
        <v>25</v>
      </c>
      <c r="E20" s="70">
        <v>2015</v>
      </c>
      <c r="F20" s="70" t="s">
        <v>182</v>
      </c>
      <c r="G20" s="70" t="s">
        <v>1715</v>
      </c>
      <c r="H20" s="70" t="s">
        <v>1716</v>
      </c>
      <c r="I20" s="148"/>
      <c r="J20" s="71">
        <v>2.329987656037523</v>
      </c>
      <c r="K20" s="71">
        <v>0.17146439449430731</v>
      </c>
      <c r="L20" s="71">
        <v>3.9804946532941341</v>
      </c>
      <c r="M20" s="71">
        <v>4.2174371106648634</v>
      </c>
      <c r="N20" s="71">
        <v>5.284104777634294</v>
      </c>
      <c r="O20" s="71">
        <v>3.962186229749435</v>
      </c>
      <c r="P20" s="71">
        <v>5.6986858930558579</v>
      </c>
      <c r="Q20" s="71">
        <v>0.30245886920709197</v>
      </c>
      <c r="R20" s="71">
        <v>0</v>
      </c>
      <c r="S20" s="71">
        <v>0.60175354973230655</v>
      </c>
      <c r="T20" s="72"/>
      <c r="U20" s="71">
        <v>224465</v>
      </c>
      <c r="V20" s="71">
        <v>73</v>
      </c>
      <c r="W20" s="71">
        <v>92</v>
      </c>
      <c r="X20" s="71">
        <v>914</v>
      </c>
      <c r="Y20" s="71">
        <v>1635</v>
      </c>
      <c r="Z20" s="71">
        <v>2302</v>
      </c>
      <c r="AA20" s="71">
        <v>1134</v>
      </c>
      <c r="AB20" s="71">
        <v>4163</v>
      </c>
      <c r="AC20" s="71">
        <v>0</v>
      </c>
      <c r="AD20" s="71">
        <v>0.60175354973230655</v>
      </c>
      <c r="AE20" s="72"/>
      <c r="AF20" s="71">
        <v>2344494.4715235811</v>
      </c>
      <c r="AG20" s="71">
        <v>129599.77176564089</v>
      </c>
      <c r="AH20" s="71">
        <v>828987.04691160552</v>
      </c>
      <c r="AI20" s="71">
        <v>5599954.2314825049</v>
      </c>
      <c r="AJ20" s="71">
        <v>8788410.7210517917</v>
      </c>
      <c r="AK20" s="71">
        <v>0</v>
      </c>
      <c r="AL20" s="71">
        <v>0</v>
      </c>
      <c r="AM20" s="71">
        <v>570521.6868718008</v>
      </c>
      <c r="AN20" s="71">
        <v>0</v>
      </c>
      <c r="AO20" s="71">
        <v>0</v>
      </c>
      <c r="AP20" s="71">
        <v>18261967.929606926</v>
      </c>
      <c r="AQ20" s="72"/>
      <c r="AR20" s="71">
        <v>157</v>
      </c>
      <c r="AS20" s="71">
        <v>46</v>
      </c>
      <c r="AT20" s="71">
        <v>0</v>
      </c>
      <c r="AU20" s="71">
        <v>1</v>
      </c>
      <c r="AV20" s="71">
        <v>0</v>
      </c>
      <c r="AW20" s="71">
        <v>0</v>
      </c>
      <c r="AX20" s="71"/>
      <c r="AY20" s="72"/>
      <c r="AZ20" s="71">
        <v>815.25</v>
      </c>
      <c r="BA20" s="71">
        <v>1421.3</v>
      </c>
      <c r="BB20" s="71">
        <v>0</v>
      </c>
      <c r="BC20" s="71">
        <v>6.7</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1728</v>
      </c>
      <c r="B21" s="70">
        <v>421</v>
      </c>
      <c r="C21" s="70">
        <v>13</v>
      </c>
      <c r="D21" s="70">
        <v>25</v>
      </c>
      <c r="E21" s="70">
        <v>2016</v>
      </c>
      <c r="F21" s="70" t="s">
        <v>155</v>
      </c>
      <c r="G21" s="70" t="s">
        <v>1715</v>
      </c>
      <c r="H21" s="70" t="s">
        <v>1716</v>
      </c>
      <c r="I21" s="148"/>
      <c r="J21" s="71">
        <v>2.6265058386672622</v>
      </c>
      <c r="K21" s="71">
        <v>0.16475356663901811</v>
      </c>
      <c r="L21" s="71">
        <v>3.8888257816411471</v>
      </c>
      <c r="M21" s="71">
        <v>3.3819869400852038</v>
      </c>
      <c r="N21" s="71">
        <v>5.1720369479683805</v>
      </c>
      <c r="O21" s="71">
        <v>3.8987688706637731</v>
      </c>
      <c r="P21" s="71">
        <v>5.5146493951589148</v>
      </c>
      <c r="Q21" s="71">
        <v>0.288461201744734</v>
      </c>
      <c r="R21" s="71">
        <v>0</v>
      </c>
      <c r="S21" s="71">
        <v>0.44417721254241355</v>
      </c>
      <c r="T21" s="72"/>
      <c r="U21" s="71">
        <v>269042</v>
      </c>
      <c r="V21" s="71">
        <v>73</v>
      </c>
      <c r="W21" s="71">
        <v>92</v>
      </c>
      <c r="X21" s="71">
        <v>914</v>
      </c>
      <c r="Y21" s="71">
        <v>1622</v>
      </c>
      <c r="Z21" s="71">
        <v>2293</v>
      </c>
      <c r="AA21" s="71">
        <v>1135</v>
      </c>
      <c r="AB21" s="71">
        <v>4084</v>
      </c>
      <c r="AC21" s="71">
        <v>0</v>
      </c>
      <c r="AD21" s="71">
        <v>0.44417721254241349</v>
      </c>
      <c r="AE21" s="72"/>
      <c r="AF21" s="71">
        <v>2854895.6433631498</v>
      </c>
      <c r="AG21" s="71">
        <v>123114.4814044285</v>
      </c>
      <c r="AH21" s="71">
        <v>692194.89987322409</v>
      </c>
      <c r="AI21" s="71">
        <v>5332120.0819726475</v>
      </c>
      <c r="AJ21" s="71">
        <v>8788787.6995535754</v>
      </c>
      <c r="AK21" s="71">
        <v>0</v>
      </c>
      <c r="AL21" s="71">
        <v>0</v>
      </c>
      <c r="AM21" s="71">
        <v>560129.89641559054</v>
      </c>
      <c r="AN21" s="71">
        <v>0</v>
      </c>
      <c r="AO21" s="71">
        <v>0</v>
      </c>
      <c r="AP21" s="71">
        <v>18351242.702582616</v>
      </c>
      <c r="AQ21" s="72"/>
      <c r="AR21" s="71">
        <v>165</v>
      </c>
      <c r="AS21" s="71">
        <v>48</v>
      </c>
      <c r="AT21" s="71">
        <v>0</v>
      </c>
      <c r="AU21" s="71">
        <v>1</v>
      </c>
      <c r="AV21" s="71">
        <v>0</v>
      </c>
      <c r="AW21" s="71">
        <v>0</v>
      </c>
      <c r="AX21" s="71"/>
      <c r="AY21" s="72"/>
      <c r="AZ21" s="71">
        <v>874.65</v>
      </c>
      <c r="BA21" s="71">
        <v>1481.8</v>
      </c>
      <c r="BB21" s="71">
        <v>0</v>
      </c>
      <c r="BC21" s="71">
        <v>6.7</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1729</v>
      </c>
      <c r="B22" s="70">
        <v>422</v>
      </c>
      <c r="C22" s="70">
        <v>14</v>
      </c>
      <c r="D22" s="70">
        <v>25</v>
      </c>
      <c r="E22" s="70">
        <v>2017</v>
      </c>
      <c r="F22" s="70" t="s">
        <v>156</v>
      </c>
      <c r="G22" s="70" t="s">
        <v>1715</v>
      </c>
      <c r="H22" s="70" t="s">
        <v>1716</v>
      </c>
      <c r="I22" s="148"/>
      <c r="J22" s="71">
        <v>2.2762947564453584</v>
      </c>
      <c r="K22" s="71">
        <v>0.15858596536853886</v>
      </c>
      <c r="L22" s="71">
        <v>3.5906857411060704</v>
      </c>
      <c r="M22" s="71">
        <v>3.0778726956000089</v>
      </c>
      <c r="N22" s="71">
        <v>4.904633830008728</v>
      </c>
      <c r="O22" s="71">
        <v>3.8401678934377297</v>
      </c>
      <c r="P22" s="71">
        <v>5.4748881167851229</v>
      </c>
      <c r="Q22" s="71">
        <v>0.27526005481480198</v>
      </c>
      <c r="R22" s="71">
        <v>0</v>
      </c>
      <c r="S22" s="71">
        <v>0.38560950959254647</v>
      </c>
      <c r="T22" s="72"/>
      <c r="U22" s="71">
        <v>252722</v>
      </c>
      <c r="V22" s="71">
        <v>73</v>
      </c>
      <c r="W22" s="71">
        <v>92</v>
      </c>
      <c r="X22" s="71">
        <v>914</v>
      </c>
      <c r="Y22" s="71">
        <v>1633</v>
      </c>
      <c r="Z22" s="71">
        <v>2296</v>
      </c>
      <c r="AA22" s="71">
        <v>1134</v>
      </c>
      <c r="AB22" s="71">
        <v>4030</v>
      </c>
      <c r="AC22" s="71">
        <v>0</v>
      </c>
      <c r="AD22" s="71">
        <v>0.38560950959254647</v>
      </c>
      <c r="AE22" s="72"/>
      <c r="AF22" s="71">
        <v>2795974.4203723879</v>
      </c>
      <c r="AG22" s="71">
        <v>120911.99816386811</v>
      </c>
      <c r="AH22" s="71">
        <v>835915.22548801382</v>
      </c>
      <c r="AI22" s="71">
        <v>5136802.1408999981</v>
      </c>
      <c r="AJ22" s="71">
        <v>9164656.2965222504</v>
      </c>
      <c r="AK22" s="71">
        <v>0</v>
      </c>
      <c r="AL22" s="71">
        <v>0</v>
      </c>
      <c r="AM22" s="71">
        <v>553588.5351669793</v>
      </c>
      <c r="AN22" s="71">
        <v>0</v>
      </c>
      <c r="AO22" s="71">
        <v>0</v>
      </c>
      <c r="AP22" s="71">
        <v>18607848.6166135</v>
      </c>
      <c r="AQ22" s="72"/>
      <c r="AR22" s="71">
        <v>175</v>
      </c>
      <c r="AS22" s="71">
        <v>51</v>
      </c>
      <c r="AT22" s="71">
        <v>0</v>
      </c>
      <c r="AU22" s="71">
        <v>1</v>
      </c>
      <c r="AV22" s="71">
        <v>0</v>
      </c>
      <c r="AW22" s="71">
        <v>0</v>
      </c>
      <c r="AX22" s="71"/>
      <c r="AY22" s="72"/>
      <c r="AZ22" s="71">
        <v>928.84999999999991</v>
      </c>
      <c r="BA22" s="71">
        <v>1595.1</v>
      </c>
      <c r="BB22" s="71">
        <v>0</v>
      </c>
      <c r="BC22" s="71">
        <v>6.7</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1730</v>
      </c>
      <c r="B23" s="70">
        <v>423</v>
      </c>
      <c r="C23" s="70">
        <v>15</v>
      </c>
      <c r="D23" s="70">
        <v>25</v>
      </c>
      <c r="E23" s="70">
        <v>2018</v>
      </c>
      <c r="F23" s="70" t="s">
        <v>183</v>
      </c>
      <c r="G23" s="70" t="s">
        <v>1715</v>
      </c>
      <c r="H23" s="70" t="s">
        <v>1716</v>
      </c>
      <c r="I23" s="148"/>
      <c r="J23" s="71">
        <v>2.0720799263211114</v>
      </c>
      <c r="K23" s="71">
        <v>0.13887131815595807</v>
      </c>
      <c r="L23" s="71">
        <v>3.1478752935045482</v>
      </c>
      <c r="M23" s="71">
        <v>2.790401988099493</v>
      </c>
      <c r="N23" s="71">
        <v>3.6420062209519344</v>
      </c>
      <c r="O23" s="71">
        <v>3.7598139022484762</v>
      </c>
      <c r="P23" s="71">
        <v>5.3678110441157623</v>
      </c>
      <c r="Q23" s="71">
        <v>0.25054443435192703</v>
      </c>
      <c r="R23" s="71">
        <v>0</v>
      </c>
      <c r="S23" s="71">
        <v>0.46548354218705557</v>
      </c>
      <c r="T23" s="72"/>
      <c r="U23" s="71">
        <v>254156</v>
      </c>
      <c r="V23" s="71">
        <v>73</v>
      </c>
      <c r="W23" s="71">
        <v>92</v>
      </c>
      <c r="X23" s="71">
        <v>914</v>
      </c>
      <c r="Y23" s="71">
        <v>1616</v>
      </c>
      <c r="Z23" s="71">
        <v>2291</v>
      </c>
      <c r="AA23" s="71">
        <v>1123</v>
      </c>
      <c r="AB23" s="71">
        <v>3953</v>
      </c>
      <c r="AC23" s="71">
        <v>0</v>
      </c>
      <c r="AD23" s="71">
        <v>0.46548354218705562</v>
      </c>
      <c r="AE23" s="72"/>
      <c r="AF23" s="71">
        <v>2993825.5527240909</v>
      </c>
      <c r="AG23" s="71">
        <v>107672.119104688</v>
      </c>
      <c r="AH23" s="71">
        <v>760635.6191757177</v>
      </c>
      <c r="AI23" s="71">
        <v>5043687.7908497006</v>
      </c>
      <c r="AJ23" s="71">
        <v>7937542.3382500932</v>
      </c>
      <c r="AK23" s="71">
        <v>0</v>
      </c>
      <c r="AL23" s="71">
        <v>0</v>
      </c>
      <c r="AM23" s="71">
        <v>544134.84064314794</v>
      </c>
      <c r="AN23" s="71">
        <v>0</v>
      </c>
      <c r="AO23" s="71">
        <v>0</v>
      </c>
      <c r="AP23" s="71">
        <v>17387498.26074744</v>
      </c>
      <c r="AQ23" s="72"/>
      <c r="AR23" s="71">
        <v>177</v>
      </c>
      <c r="AS23" s="71">
        <v>50</v>
      </c>
      <c r="AT23" s="71">
        <v>0</v>
      </c>
      <c r="AU23" s="71">
        <v>1</v>
      </c>
      <c r="AV23" s="71">
        <v>0</v>
      </c>
      <c r="AW23" s="71">
        <v>0</v>
      </c>
      <c r="AX23" s="71"/>
      <c r="AY23" s="72"/>
      <c r="AZ23" s="71">
        <v>939.65000000000009</v>
      </c>
      <c r="BA23" s="71">
        <v>1584</v>
      </c>
      <c r="BB23" s="71">
        <v>0</v>
      </c>
      <c r="BC23" s="71">
        <v>7</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1731</v>
      </c>
      <c r="B24" s="70">
        <v>424</v>
      </c>
      <c r="C24" s="70">
        <v>16</v>
      </c>
      <c r="D24" s="70">
        <v>25</v>
      </c>
      <c r="E24" s="70">
        <v>2019</v>
      </c>
      <c r="F24" s="70" t="s">
        <v>158</v>
      </c>
      <c r="G24" s="70" t="s">
        <v>1715</v>
      </c>
      <c r="H24" s="70" t="s">
        <v>1716</v>
      </c>
      <c r="I24" s="148"/>
      <c r="J24" s="71">
        <v>1.9476978380332959</v>
      </c>
      <c r="K24" s="71">
        <v>0.1306142619066476</v>
      </c>
      <c r="L24" s="71">
        <v>3.208362883294869</v>
      </c>
      <c r="M24" s="71">
        <v>3.1179971353411</v>
      </c>
      <c r="N24" s="71">
        <v>3.393486120135333</v>
      </c>
      <c r="O24" s="71">
        <v>3.6306017529053984</v>
      </c>
      <c r="P24" s="71">
        <v>5.2349189129981877</v>
      </c>
      <c r="Q24" s="71">
        <v>0.23505422624299799</v>
      </c>
      <c r="R24" s="71">
        <v>0</v>
      </c>
      <c r="S24" s="71">
        <v>0.4032597106511569</v>
      </c>
      <c r="T24" s="72"/>
      <c r="U24" s="71">
        <v>234487</v>
      </c>
      <c r="V24" s="71">
        <v>73</v>
      </c>
      <c r="W24" s="71">
        <v>92</v>
      </c>
      <c r="X24" s="71">
        <v>914</v>
      </c>
      <c r="Y24" s="71">
        <v>1587</v>
      </c>
      <c r="Z24" s="71">
        <v>2273</v>
      </c>
      <c r="AA24" s="71">
        <v>1087</v>
      </c>
      <c r="AB24" s="71">
        <v>3809</v>
      </c>
      <c r="AC24" s="71">
        <v>0</v>
      </c>
      <c r="AD24" s="71">
        <v>0.4032597106511569</v>
      </c>
      <c r="AE24" s="72"/>
      <c r="AF24" s="71">
        <v>2747928.3631293331</v>
      </c>
      <c r="AG24" s="71">
        <v>104328.9106871354</v>
      </c>
      <c r="AH24" s="71">
        <v>845723.35352346394</v>
      </c>
      <c r="AI24" s="71">
        <v>5083995.2084402796</v>
      </c>
      <c r="AJ24" s="71">
        <v>7261471.3676978247</v>
      </c>
      <c r="AK24" s="71">
        <v>0</v>
      </c>
      <c r="AL24" s="71">
        <v>0</v>
      </c>
      <c r="AM24" s="71">
        <v>518757.12586335198</v>
      </c>
      <c r="AN24" s="71">
        <v>0</v>
      </c>
      <c r="AO24" s="71">
        <v>0</v>
      </c>
      <c r="AP24" s="71">
        <v>16562204.329341391</v>
      </c>
      <c r="AQ24" s="72"/>
      <c r="AR24" s="71">
        <v>182</v>
      </c>
      <c r="AS24" s="71">
        <v>53</v>
      </c>
      <c r="AT24" s="71">
        <v>0</v>
      </c>
      <c r="AU24" s="71">
        <v>1</v>
      </c>
      <c r="AV24" s="71">
        <v>0</v>
      </c>
      <c r="AW24" s="71">
        <v>0</v>
      </c>
      <c r="AX24" s="71"/>
      <c r="AY24" s="72"/>
      <c r="AZ24" s="71">
        <v>980.03</v>
      </c>
      <c r="BA24" s="71">
        <v>2671.2</v>
      </c>
      <c r="BB24" s="71">
        <v>0</v>
      </c>
      <c r="BC24" s="71">
        <v>6.7</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1732</v>
      </c>
      <c r="B25" s="70">
        <v>425</v>
      </c>
      <c r="C25" s="70">
        <v>17</v>
      </c>
      <c r="D25" s="70">
        <v>25</v>
      </c>
      <c r="E25" s="70">
        <v>2020</v>
      </c>
      <c r="F25" s="70" t="s">
        <v>159</v>
      </c>
      <c r="G25" s="70" t="s">
        <v>1715</v>
      </c>
      <c r="H25" s="70" t="s">
        <v>1716</v>
      </c>
      <c r="I25" s="148"/>
      <c r="J25" s="71">
        <v>2.125038000040496</v>
      </c>
      <c r="K25" s="71">
        <v>0.15209939559360952</v>
      </c>
      <c r="L25" s="71">
        <v>3.6311892299717976</v>
      </c>
      <c r="M25" s="71">
        <v>2.3465024820815863</v>
      </c>
      <c r="N25" s="71">
        <v>3.5322860642405733</v>
      </c>
      <c r="O25" s="71">
        <v>3.1711243814321119</v>
      </c>
      <c r="P25" s="71">
        <v>4.9523387995533028</v>
      </c>
      <c r="Q25" s="71">
        <v>0.22122063419274701</v>
      </c>
      <c r="R25" s="71">
        <v>0</v>
      </c>
      <c r="S25" s="71">
        <v>0.4421776478814694</v>
      </c>
      <c r="T25" s="72"/>
      <c r="U25" s="71">
        <v>255976</v>
      </c>
      <c r="V25" s="71">
        <v>78</v>
      </c>
      <c r="W25" s="71">
        <v>117</v>
      </c>
      <c r="X25" s="71">
        <v>727</v>
      </c>
      <c r="Y25" s="71">
        <v>1573</v>
      </c>
      <c r="Z25" s="71">
        <v>2266</v>
      </c>
      <c r="AA25" s="71">
        <v>1093</v>
      </c>
      <c r="AB25" s="71">
        <v>3752</v>
      </c>
      <c r="AC25" s="71">
        <v>0</v>
      </c>
      <c r="AD25" s="71">
        <v>0.4421776478814694</v>
      </c>
      <c r="AE25" s="72"/>
      <c r="AF25" s="71">
        <v>2952646.5015447838</v>
      </c>
      <c r="AG25" s="71">
        <v>111850.71735010701</v>
      </c>
      <c r="AH25" s="71">
        <v>1113705.8559196494</v>
      </c>
      <c r="AI25" s="71">
        <v>3729585.0908608786</v>
      </c>
      <c r="AJ25" s="71">
        <v>7821954.8871951848</v>
      </c>
      <c r="AK25" s="71"/>
      <c r="AL25" s="71"/>
      <c r="AM25" s="71">
        <v>489677.68558943825</v>
      </c>
      <c r="AN25" s="71"/>
      <c r="AO25" s="71"/>
      <c r="AP25" s="71">
        <v>16219420.738460042</v>
      </c>
      <c r="AQ25" s="72"/>
      <c r="AR25" s="71">
        <v>183</v>
      </c>
      <c r="AS25" s="71">
        <v>54</v>
      </c>
      <c r="AT25" s="71">
        <v>0</v>
      </c>
      <c r="AU25" s="71">
        <v>2</v>
      </c>
      <c r="AV25" s="71">
        <v>0</v>
      </c>
      <c r="AW25" s="71">
        <v>0</v>
      </c>
      <c r="AX25" s="71"/>
      <c r="AY25" s="72"/>
      <c r="AZ25" s="71">
        <v>991.43000000000006</v>
      </c>
      <c r="BA25" s="71">
        <v>2720.7</v>
      </c>
      <c r="BB25" s="71">
        <v>0</v>
      </c>
      <c r="BC25" s="71">
        <v>2370.6999999999998</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1733</v>
      </c>
      <c r="B26" s="70">
        <v>425</v>
      </c>
      <c r="C26" s="70">
        <v>18</v>
      </c>
      <c r="D26" s="70">
        <v>25</v>
      </c>
      <c r="E26" s="70">
        <v>2021</v>
      </c>
      <c r="F26" s="70" t="s">
        <v>160</v>
      </c>
      <c r="G26" s="1064" t="s">
        <v>1715</v>
      </c>
      <c r="H26" s="70" t="s">
        <v>1716</v>
      </c>
      <c r="I26" s="148"/>
      <c r="J26" s="71">
        <v>1.3659839198680515</v>
      </c>
      <c r="K26" s="71">
        <v>0.15570719267066474</v>
      </c>
      <c r="L26" s="71">
        <v>3.2441781681176525</v>
      </c>
      <c r="M26" s="71">
        <v>2.1688139661462453</v>
      </c>
      <c r="N26" s="71">
        <v>2.8559975640867576</v>
      </c>
      <c r="O26" s="71">
        <v>3.0716466079796838</v>
      </c>
      <c r="P26" s="71">
        <v>5.1391505512005082</v>
      </c>
      <c r="Q26" s="71">
        <v>0.216207458692705</v>
      </c>
      <c r="R26" s="71">
        <v>0</v>
      </c>
      <c r="S26" s="71">
        <v>0.42556218348877339</v>
      </c>
      <c r="T26" s="72"/>
      <c r="U26" s="71">
        <v>210262</v>
      </c>
      <c r="V26" s="71">
        <v>78</v>
      </c>
      <c r="W26" s="71">
        <v>117</v>
      </c>
      <c r="X26" s="71">
        <v>727</v>
      </c>
      <c r="Y26" s="71">
        <v>1561</v>
      </c>
      <c r="Z26" s="71">
        <v>2260</v>
      </c>
      <c r="AA26" s="71">
        <v>1106</v>
      </c>
      <c r="AB26" s="71">
        <v>3703</v>
      </c>
      <c r="AC26" s="71">
        <v>0</v>
      </c>
      <c r="AD26" s="71">
        <v>0.42556218348877339</v>
      </c>
      <c r="AE26" s="72"/>
      <c r="AF26" s="71">
        <v>2114202.2480935366</v>
      </c>
      <c r="AG26" s="71">
        <v>119727.96789448241</v>
      </c>
      <c r="AH26" s="71">
        <v>1030356.6908473892</v>
      </c>
      <c r="AI26" s="71">
        <v>4134702.043163368</v>
      </c>
      <c r="AJ26" s="71">
        <v>7232283.7463080063</v>
      </c>
      <c r="AK26" s="71">
        <v>0</v>
      </c>
      <c r="AL26" s="71">
        <v>0</v>
      </c>
      <c r="AM26" s="71">
        <v>486070.17655229423</v>
      </c>
      <c r="AN26" s="71">
        <v>0</v>
      </c>
      <c r="AO26" s="71">
        <v>0</v>
      </c>
      <c r="AP26" s="71">
        <v>15117342.872859076</v>
      </c>
      <c r="AQ26" s="72"/>
      <c r="AR26" s="71">
        <v>190</v>
      </c>
      <c r="AS26" s="71">
        <v>58</v>
      </c>
      <c r="AT26" s="71">
        <v>0</v>
      </c>
      <c r="AU26" s="71">
        <v>2</v>
      </c>
      <c r="AV26" s="71">
        <v>0</v>
      </c>
      <c r="AW26" s="71">
        <v>0</v>
      </c>
      <c r="AX26" s="71"/>
      <c r="AY26" s="72"/>
      <c r="AZ26" s="71">
        <v>1027.03</v>
      </c>
      <c r="BA26" s="71">
        <v>2880.2</v>
      </c>
      <c r="BB26" s="71">
        <v>0</v>
      </c>
      <c r="BC26" s="71">
        <v>2370.6999999999998</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1734</v>
      </c>
      <c r="B27" s="70">
        <v>425</v>
      </c>
      <c r="C27" s="70">
        <v>19</v>
      </c>
      <c r="D27" s="70">
        <v>25</v>
      </c>
      <c r="E27" s="70">
        <v>2022</v>
      </c>
      <c r="F27" s="70" t="s">
        <v>161</v>
      </c>
      <c r="G27" s="1064" t="s">
        <v>1715</v>
      </c>
      <c r="H27" s="70" t="s">
        <v>1716</v>
      </c>
      <c r="I27" s="148"/>
      <c r="J27" s="71">
        <v>1.8349989648262244</v>
      </c>
      <c r="K27" s="71">
        <v>0.15926846979729484</v>
      </c>
      <c r="L27" s="71">
        <v>2.9003110760417448</v>
      </c>
      <c r="M27" s="71">
        <v>2.3503940631124758</v>
      </c>
      <c r="N27" s="71">
        <v>3.8314389219008538</v>
      </c>
      <c r="O27" s="71">
        <v>3.2200705946070323</v>
      </c>
      <c r="P27" s="71">
        <v>5.0757140577341398</v>
      </c>
      <c r="Q27" s="71">
        <v>0.21240239176556003</v>
      </c>
      <c r="R27" s="71">
        <v>0</v>
      </c>
      <c r="S27" s="71">
        <v>0.43558139683195091</v>
      </c>
      <c r="T27" s="72"/>
      <c r="U27" s="71">
        <v>275745</v>
      </c>
      <c r="V27" s="71">
        <v>78</v>
      </c>
      <c r="W27" s="71">
        <v>117</v>
      </c>
      <c r="X27" s="71">
        <v>727</v>
      </c>
      <c r="Y27" s="71">
        <v>1537</v>
      </c>
      <c r="Z27" s="71">
        <v>2251</v>
      </c>
      <c r="AA27" s="71">
        <v>1109</v>
      </c>
      <c r="AB27" s="71">
        <v>3608</v>
      </c>
      <c r="AC27" s="71">
        <v>0</v>
      </c>
      <c r="AD27" s="71">
        <v>0.43558139683195091</v>
      </c>
      <c r="AE27" s="72"/>
      <c r="AF27" s="71">
        <v>2345006.6915411656</v>
      </c>
      <c r="AG27" s="71">
        <v>122047.26921270348</v>
      </c>
      <c r="AH27" s="71">
        <v>1032415.39241423</v>
      </c>
      <c r="AI27" s="71">
        <v>3879633.3832418993</v>
      </c>
      <c r="AJ27" s="71">
        <v>7521911.3920351574</v>
      </c>
      <c r="AK27" s="71">
        <v>0</v>
      </c>
      <c r="AL27" s="71">
        <v>0</v>
      </c>
      <c r="AM27" s="71">
        <v>465891.27822087298</v>
      </c>
      <c r="AN27" s="71">
        <v>0</v>
      </c>
      <c r="AO27" s="71">
        <v>0</v>
      </c>
      <c r="AP27" s="71">
        <v>15366905.406666029</v>
      </c>
      <c r="AQ27" s="72"/>
      <c r="AR27" s="71">
        <v>196</v>
      </c>
      <c r="AS27" s="71">
        <v>59</v>
      </c>
      <c r="AT27" s="71">
        <v>0</v>
      </c>
      <c r="AU27" s="71">
        <v>2</v>
      </c>
      <c r="AV27" s="71">
        <v>0</v>
      </c>
      <c r="AW27" s="71">
        <v>0</v>
      </c>
      <c r="AX27" s="71"/>
      <c r="AY27" s="72"/>
      <c r="AZ27" s="71">
        <v>1074.6299999999999</v>
      </c>
      <c r="BA27" s="71">
        <v>2929.7000000000003</v>
      </c>
      <c r="BB27" s="71">
        <v>0</v>
      </c>
      <c r="BC27" s="71">
        <v>2370.6999999999998</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1735</v>
      </c>
      <c r="B28" s="70">
        <v>425</v>
      </c>
      <c r="C28" s="70">
        <v>20</v>
      </c>
      <c r="D28" s="70">
        <v>25</v>
      </c>
      <c r="E28" s="70">
        <v>2023</v>
      </c>
      <c r="F28" s="70" t="s">
        <v>1539</v>
      </c>
      <c r="G28" s="70" t="s">
        <v>1715</v>
      </c>
      <c r="H28" s="70" t="s">
        <v>1716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206</v>
      </c>
      <c r="AS28" s="71">
        <v>59</v>
      </c>
      <c r="AT28" s="71">
        <v>0</v>
      </c>
      <c r="AU28" s="71">
        <v>2</v>
      </c>
      <c r="AV28" s="71">
        <v>0</v>
      </c>
      <c r="AW28" s="71">
        <v>0</v>
      </c>
      <c r="AX28" s="71"/>
      <c r="AY28" s="72"/>
      <c r="AZ28" s="71">
        <v>1126</v>
      </c>
      <c r="BA28" s="71">
        <v>2929.7000000000003</v>
      </c>
      <c r="BB28" s="71">
        <v>0</v>
      </c>
      <c r="BC28" s="71">
        <v>2370.6999999999998</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1736</v>
      </c>
      <c r="B29" s="70">
        <v>425</v>
      </c>
      <c r="C29" s="70">
        <v>21</v>
      </c>
      <c r="D29" s="70">
        <v>25</v>
      </c>
      <c r="E29" s="70">
        <v>2024</v>
      </c>
      <c r="F29" s="70" t="s">
        <v>1554</v>
      </c>
      <c r="G29" s="70" t="s">
        <v>1715</v>
      </c>
      <c r="H29" s="70" t="s">
        <v>1716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1737</v>
      </c>
      <c r="B30" s="70">
        <v>375</v>
      </c>
      <c r="C30" s="70">
        <v>1</v>
      </c>
      <c r="D30" s="70">
        <v>23</v>
      </c>
      <c r="E30" s="70">
        <v>1990</v>
      </c>
      <c r="F30" s="70" t="s">
        <v>787</v>
      </c>
      <c r="G30" s="70" t="s">
        <v>1738</v>
      </c>
      <c r="H30" s="70" t="s">
        <v>1739</v>
      </c>
      <c r="I30" s="148"/>
      <c r="J30" s="71">
        <v>2.3769177827472339</v>
      </c>
      <c r="K30" s="71">
        <v>0.83186602965076017</v>
      </c>
      <c r="L30" s="71">
        <v>9.4765828214296285E-2</v>
      </c>
      <c r="M30" s="71">
        <v>2.3709350284627542</v>
      </c>
      <c r="N30" s="71">
        <v>3.463142685283688</v>
      </c>
      <c r="O30" s="71">
        <v>5.010798456153676</v>
      </c>
      <c r="P30" s="71">
        <v>10.090148541122071</v>
      </c>
      <c r="Q30" s="71">
        <v>0.37440085963470499</v>
      </c>
      <c r="R30" s="71">
        <v>0</v>
      </c>
      <c r="S30" s="71">
        <v>0.4992357552008484</v>
      </c>
      <c r="T30" s="72"/>
      <c r="U30" s="71">
        <v>406801</v>
      </c>
      <c r="V30" s="71">
        <v>328</v>
      </c>
      <c r="W30" s="71">
        <v>1</v>
      </c>
      <c r="X30" s="71">
        <v>981</v>
      </c>
      <c r="Y30" s="71">
        <v>1543</v>
      </c>
      <c r="Z30" s="71">
        <v>2061</v>
      </c>
      <c r="AA30" s="71">
        <v>2450</v>
      </c>
      <c r="AB30" s="71">
        <v>6079</v>
      </c>
      <c r="AC30" s="71">
        <v>0</v>
      </c>
      <c r="AD30" s="71">
        <v>0.4992357552008484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1740</v>
      </c>
      <c r="B31" s="70">
        <v>376</v>
      </c>
      <c r="C31" s="70">
        <v>2</v>
      </c>
      <c r="D31" s="70">
        <v>23</v>
      </c>
      <c r="E31" s="70">
        <v>2005</v>
      </c>
      <c r="F31" s="70" t="s">
        <v>789</v>
      </c>
      <c r="G31" s="70" t="s">
        <v>1738</v>
      </c>
      <c r="H31" s="70" t="s">
        <v>1739</v>
      </c>
      <c r="I31" s="148"/>
      <c r="J31" s="71">
        <v>1.635125248586905</v>
      </c>
      <c r="K31" s="71">
        <v>0.69863300537340223</v>
      </c>
      <c r="L31" s="71">
        <v>4.5293618285042339</v>
      </c>
      <c r="M31" s="71">
        <v>3.1108412952826989</v>
      </c>
      <c r="N31" s="71">
        <v>5.1095826476542081</v>
      </c>
      <c r="O31" s="71">
        <v>6.573998229773685</v>
      </c>
      <c r="P31" s="71">
        <v>11.24409160396452</v>
      </c>
      <c r="Q31" s="71">
        <v>0.308475363500337</v>
      </c>
      <c r="R31" s="71">
        <v>0</v>
      </c>
      <c r="S31" s="71">
        <v>0.129403704881908</v>
      </c>
      <c r="T31" s="72"/>
      <c r="U31" s="71">
        <v>221677</v>
      </c>
      <c r="V31" s="71">
        <v>309</v>
      </c>
      <c r="W31" s="71">
        <v>41</v>
      </c>
      <c r="X31" s="71">
        <v>662</v>
      </c>
      <c r="Y31" s="71">
        <v>1715</v>
      </c>
      <c r="Z31" s="71">
        <v>3129</v>
      </c>
      <c r="AA31" s="71">
        <v>2236</v>
      </c>
      <c r="AB31" s="71">
        <v>5236</v>
      </c>
      <c r="AC31" s="71">
        <v>0</v>
      </c>
      <c r="AD31" s="71">
        <v>0.129403704881908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1741</v>
      </c>
      <c r="B32" s="70">
        <v>377</v>
      </c>
      <c r="C32" s="70">
        <v>3</v>
      </c>
      <c r="D32" s="70">
        <v>23</v>
      </c>
      <c r="E32" s="70">
        <v>2006</v>
      </c>
      <c r="F32" s="70" t="s">
        <v>790</v>
      </c>
      <c r="G32" s="70" t="s">
        <v>1738</v>
      </c>
      <c r="H32" s="70" t="s">
        <v>1739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1742</v>
      </c>
      <c r="B33" s="70">
        <v>378</v>
      </c>
      <c r="C33" s="70">
        <v>4</v>
      </c>
      <c r="D33" s="70">
        <v>23</v>
      </c>
      <c r="E33" s="70">
        <v>2007</v>
      </c>
      <c r="F33" s="70" t="s">
        <v>791</v>
      </c>
      <c r="G33" s="70" t="s">
        <v>1738</v>
      </c>
      <c r="H33" s="70" t="s">
        <v>1739</v>
      </c>
      <c r="I33" s="148"/>
      <c r="J33" s="71">
        <v>1.082304286065696</v>
      </c>
      <c r="K33" s="71">
        <v>0.54266833065283115</v>
      </c>
      <c r="L33" s="71">
        <v>1.749121001554194</v>
      </c>
      <c r="M33" s="71">
        <v>3.1251358670013891</v>
      </c>
      <c r="N33" s="71">
        <v>5.0586964167471207</v>
      </c>
      <c r="O33" s="71">
        <v>6.1743206154884778</v>
      </c>
      <c r="P33" s="71">
        <v>10.85642199848443</v>
      </c>
      <c r="Q33" s="71">
        <v>0.31232440432120701</v>
      </c>
      <c r="R33" s="71">
        <v>0</v>
      </c>
      <c r="S33" s="71">
        <v>9.6402370422619371E-2</v>
      </c>
      <c r="T33" s="72"/>
      <c r="U33" s="71">
        <v>191730</v>
      </c>
      <c r="V33" s="71">
        <v>248</v>
      </c>
      <c r="W33" s="71">
        <v>23</v>
      </c>
      <c r="X33" s="71">
        <v>812</v>
      </c>
      <c r="Y33" s="71">
        <v>1729</v>
      </c>
      <c r="Z33" s="71">
        <v>3055</v>
      </c>
      <c r="AA33" s="71">
        <v>2126</v>
      </c>
      <c r="AB33" s="71">
        <v>5021</v>
      </c>
      <c r="AC33" s="71">
        <v>0</v>
      </c>
      <c r="AD33" s="71">
        <v>9.6402370422619371E-2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1743</v>
      </c>
      <c r="B34" s="70">
        <v>379</v>
      </c>
      <c r="C34" s="70">
        <v>5</v>
      </c>
      <c r="D34" s="70">
        <v>23</v>
      </c>
      <c r="E34" s="70">
        <v>2008</v>
      </c>
      <c r="F34" s="70" t="s">
        <v>792</v>
      </c>
      <c r="G34" s="70" t="s">
        <v>1738</v>
      </c>
      <c r="H34" s="70" t="s">
        <v>1739</v>
      </c>
      <c r="I34" s="148"/>
      <c r="J34" s="71">
        <v>0.84080997283953629</v>
      </c>
      <c r="K34" s="71">
        <v>0.40982653035854838</v>
      </c>
      <c r="L34" s="71">
        <v>1.50437249517216</v>
      </c>
      <c r="M34" s="71">
        <v>3.2870752321642929</v>
      </c>
      <c r="N34" s="71">
        <v>4.7612772158856664</v>
      </c>
      <c r="O34" s="71">
        <v>5.9200528870813907</v>
      </c>
      <c r="P34" s="71">
        <v>10.38498813698501</v>
      </c>
      <c r="Q34" s="71">
        <v>0.301823921780487</v>
      </c>
      <c r="R34" s="71">
        <v>0</v>
      </c>
      <c r="S34" s="71">
        <v>0.12570992284816071</v>
      </c>
      <c r="T34" s="72"/>
      <c r="U34" s="71">
        <v>172052</v>
      </c>
      <c r="V34" s="71">
        <v>248</v>
      </c>
      <c r="W34" s="71">
        <v>23</v>
      </c>
      <c r="X34" s="71">
        <v>812</v>
      </c>
      <c r="Y34" s="71">
        <v>1737</v>
      </c>
      <c r="Z34" s="71">
        <v>3032</v>
      </c>
      <c r="AA34" s="71">
        <v>2036</v>
      </c>
      <c r="AB34" s="71">
        <v>4932</v>
      </c>
      <c r="AC34" s="71">
        <v>0</v>
      </c>
      <c r="AD34" s="71">
        <v>0.12570992284816071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1744</v>
      </c>
      <c r="B35" s="70">
        <v>380</v>
      </c>
      <c r="C35" s="70">
        <v>6</v>
      </c>
      <c r="D35" s="70">
        <v>23</v>
      </c>
      <c r="E35" s="70">
        <v>2009</v>
      </c>
      <c r="F35" s="70" t="s">
        <v>176</v>
      </c>
      <c r="G35" s="70" t="s">
        <v>1738</v>
      </c>
      <c r="H35" s="70" t="s">
        <v>1739</v>
      </c>
      <c r="I35" s="148"/>
      <c r="J35" s="71">
        <v>0.80731808229968738</v>
      </c>
      <c r="K35" s="71">
        <v>0.32911393544744999</v>
      </c>
      <c r="L35" s="71">
        <v>3.0849523994719208</v>
      </c>
      <c r="M35" s="71">
        <v>3.3241908870396579</v>
      </c>
      <c r="N35" s="71">
        <v>4.6067985544641843</v>
      </c>
      <c r="O35" s="71">
        <v>5.9641035256402324</v>
      </c>
      <c r="P35" s="71">
        <v>9.7133331972308916</v>
      </c>
      <c r="Q35" s="71">
        <v>0.28006050954507899</v>
      </c>
      <c r="R35" s="71">
        <v>0</v>
      </c>
      <c r="S35" s="71">
        <v>7.4336492584831201E-2</v>
      </c>
      <c r="T35" s="72"/>
      <c r="U35" s="71">
        <v>149637</v>
      </c>
      <c r="V35" s="71">
        <v>215</v>
      </c>
      <c r="W35" s="71">
        <v>68</v>
      </c>
      <c r="X35" s="71">
        <v>1042</v>
      </c>
      <c r="Y35" s="71">
        <v>1739</v>
      </c>
      <c r="Z35" s="71">
        <v>3015</v>
      </c>
      <c r="AA35" s="71">
        <v>1955</v>
      </c>
      <c r="AB35" s="71">
        <v>4804</v>
      </c>
      <c r="AC35" s="71">
        <v>0</v>
      </c>
      <c r="AD35" s="71">
        <v>7.4336492584831201E-2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1745</v>
      </c>
      <c r="B36" s="70">
        <v>381</v>
      </c>
      <c r="C36" s="70">
        <v>7</v>
      </c>
      <c r="D36" s="70">
        <v>23</v>
      </c>
      <c r="E36" s="70">
        <v>2010</v>
      </c>
      <c r="F36" s="70" t="s">
        <v>177</v>
      </c>
      <c r="G36" s="70" t="s">
        <v>1738</v>
      </c>
      <c r="H36" s="70" t="s">
        <v>1739</v>
      </c>
      <c r="I36" s="148"/>
      <c r="J36" s="71">
        <v>0.92374926534142743</v>
      </c>
      <c r="K36" s="71">
        <v>0.35612555011839758</v>
      </c>
      <c r="L36" s="71">
        <v>2.8387254260609671</v>
      </c>
      <c r="M36" s="71">
        <v>3.651738001618853</v>
      </c>
      <c r="N36" s="71">
        <v>4.6890715897922552</v>
      </c>
      <c r="O36" s="71">
        <v>5.934548723613454</v>
      </c>
      <c r="P36" s="71">
        <v>9.7430084185580466</v>
      </c>
      <c r="Q36" s="71">
        <v>0.288315860826723</v>
      </c>
      <c r="R36" s="71">
        <v>0</v>
      </c>
      <c r="S36" s="71">
        <v>8.5084511830558193E-2</v>
      </c>
      <c r="T36" s="72"/>
      <c r="U36" s="71">
        <v>148950</v>
      </c>
      <c r="V36" s="71">
        <v>215</v>
      </c>
      <c r="W36" s="71">
        <v>68</v>
      </c>
      <c r="X36" s="71">
        <v>1042</v>
      </c>
      <c r="Y36" s="71">
        <v>1749</v>
      </c>
      <c r="Z36" s="71">
        <v>3014</v>
      </c>
      <c r="AA36" s="71">
        <v>1912</v>
      </c>
      <c r="AB36" s="71">
        <v>4739</v>
      </c>
      <c r="AC36" s="71">
        <v>0</v>
      </c>
      <c r="AD36" s="71">
        <v>8.5084511830558193E-2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1746</v>
      </c>
      <c r="B37" s="70">
        <v>382</v>
      </c>
      <c r="C37" s="70">
        <v>8</v>
      </c>
      <c r="D37" s="70">
        <v>23</v>
      </c>
      <c r="E37" s="70">
        <v>2011</v>
      </c>
      <c r="F37" s="70" t="s">
        <v>178</v>
      </c>
      <c r="G37" s="70" t="s">
        <v>1738</v>
      </c>
      <c r="H37" s="70" t="s">
        <v>1739</v>
      </c>
      <c r="I37" s="148"/>
      <c r="J37" s="71">
        <v>1.6903682042100541</v>
      </c>
      <c r="K37" s="71">
        <v>0.49991916093556582</v>
      </c>
      <c r="L37" s="71">
        <v>2.928955455874322</v>
      </c>
      <c r="M37" s="71">
        <v>4.8199303197225234</v>
      </c>
      <c r="N37" s="71">
        <v>5.5268998408908372</v>
      </c>
      <c r="O37" s="71">
        <v>5.8141434489277071</v>
      </c>
      <c r="P37" s="71">
        <v>9.4762965686399543</v>
      </c>
      <c r="Q37" s="71">
        <v>0.326463598470558</v>
      </c>
      <c r="R37" s="71">
        <v>0</v>
      </c>
      <c r="S37" s="71">
        <v>0.28877554847228598</v>
      </c>
      <c r="T37" s="72"/>
      <c r="U37" s="71">
        <v>260908</v>
      </c>
      <c r="V37" s="71">
        <v>215</v>
      </c>
      <c r="W37" s="71">
        <v>68</v>
      </c>
      <c r="X37" s="71">
        <v>1042</v>
      </c>
      <c r="Y37" s="71">
        <v>1745</v>
      </c>
      <c r="Z37" s="71">
        <v>3017</v>
      </c>
      <c r="AA37" s="71">
        <v>1915</v>
      </c>
      <c r="AB37" s="71">
        <v>4652</v>
      </c>
      <c r="AC37" s="71">
        <v>0</v>
      </c>
      <c r="AD37" s="71">
        <v>0.28877554847228598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1747</v>
      </c>
      <c r="B38" s="70">
        <v>383</v>
      </c>
      <c r="C38" s="70">
        <v>9</v>
      </c>
      <c r="D38" s="70">
        <v>23</v>
      </c>
      <c r="E38" s="70">
        <v>2012</v>
      </c>
      <c r="F38" s="70" t="s">
        <v>179</v>
      </c>
      <c r="G38" s="70" t="s">
        <v>1738</v>
      </c>
      <c r="H38" s="70" t="s">
        <v>1739</v>
      </c>
      <c r="I38" s="148"/>
      <c r="J38" s="71">
        <v>1.126488418199316</v>
      </c>
      <c r="K38" s="71">
        <v>0.48094613908324568</v>
      </c>
      <c r="L38" s="71">
        <v>2.8723460250884858</v>
      </c>
      <c r="M38" s="71">
        <v>5.3346401151896812</v>
      </c>
      <c r="N38" s="71">
        <v>6.4620573417412368</v>
      </c>
      <c r="O38" s="71">
        <v>5.7167680741395772</v>
      </c>
      <c r="P38" s="71">
        <v>9.3012878462120501</v>
      </c>
      <c r="Q38" s="71">
        <v>0.34752900296601702</v>
      </c>
      <c r="R38" s="71">
        <v>0</v>
      </c>
      <c r="S38" s="71">
        <v>7.6136609929242538E-2</v>
      </c>
      <c r="T38" s="72"/>
      <c r="U38" s="71">
        <v>158866</v>
      </c>
      <c r="V38" s="71">
        <v>215</v>
      </c>
      <c r="W38" s="71">
        <v>68</v>
      </c>
      <c r="X38" s="71">
        <v>1042</v>
      </c>
      <c r="Y38" s="71">
        <v>1772</v>
      </c>
      <c r="Z38" s="71">
        <v>2990</v>
      </c>
      <c r="AA38" s="71">
        <v>1869</v>
      </c>
      <c r="AB38" s="71">
        <v>4558</v>
      </c>
      <c r="AC38" s="71">
        <v>0</v>
      </c>
      <c r="AD38" s="71">
        <v>7.6136609929242538E-2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1748</v>
      </c>
      <c r="B39" s="70">
        <v>384</v>
      </c>
      <c r="C39" s="70">
        <v>10</v>
      </c>
      <c r="D39" s="70">
        <v>23</v>
      </c>
      <c r="E39" s="70">
        <v>2013</v>
      </c>
      <c r="F39" s="70" t="s">
        <v>180</v>
      </c>
      <c r="G39" s="70" t="s">
        <v>1738</v>
      </c>
      <c r="H39" s="70" t="s">
        <v>1739</v>
      </c>
      <c r="I39" s="148"/>
      <c r="J39" s="71">
        <v>0.99374836992230353</v>
      </c>
      <c r="K39" s="71">
        <v>0.43491697965443471</v>
      </c>
      <c r="L39" s="71">
        <v>2.8251560274680871</v>
      </c>
      <c r="M39" s="71">
        <v>5.0839638250979116</v>
      </c>
      <c r="N39" s="71">
        <v>6.2205598411340723</v>
      </c>
      <c r="O39" s="71">
        <v>5.4687734916995634</v>
      </c>
      <c r="P39" s="71">
        <v>9.2164464321921251</v>
      </c>
      <c r="Q39" s="71">
        <v>0.34740082804682398</v>
      </c>
      <c r="R39" s="71">
        <v>0</v>
      </c>
      <c r="S39" s="71">
        <v>0.21190679418323771</v>
      </c>
      <c r="T39" s="72"/>
      <c r="U39" s="71">
        <v>130900</v>
      </c>
      <c r="V39" s="71">
        <v>215</v>
      </c>
      <c r="W39" s="71">
        <v>68</v>
      </c>
      <c r="X39" s="71">
        <v>1042</v>
      </c>
      <c r="Y39" s="71">
        <v>1761</v>
      </c>
      <c r="Z39" s="71">
        <v>2988</v>
      </c>
      <c r="AA39" s="71">
        <v>1845</v>
      </c>
      <c r="AB39" s="71">
        <v>4491</v>
      </c>
      <c r="AC39" s="71">
        <v>0</v>
      </c>
      <c r="AD39" s="71">
        <v>0.21190679418323771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1749</v>
      </c>
      <c r="B40" s="70">
        <v>385</v>
      </c>
      <c r="C40" s="70">
        <v>11</v>
      </c>
      <c r="D40" s="70">
        <v>23</v>
      </c>
      <c r="E40" s="70">
        <v>2014</v>
      </c>
      <c r="F40" s="70" t="s">
        <v>181</v>
      </c>
      <c r="G40" s="70" t="s">
        <v>1738</v>
      </c>
      <c r="H40" s="70" t="s">
        <v>1739</v>
      </c>
      <c r="I40" s="148"/>
      <c r="J40" s="71">
        <v>0.86836348812471364</v>
      </c>
      <c r="K40" s="71">
        <v>0.25053509203642771</v>
      </c>
      <c r="L40" s="71">
        <v>0.227893713297321</v>
      </c>
      <c r="M40" s="71">
        <v>3.141552972816946</v>
      </c>
      <c r="N40" s="71">
        <v>5.8599662680746496</v>
      </c>
      <c r="O40" s="71">
        <v>5.1263848992240169</v>
      </c>
      <c r="P40" s="71">
        <v>9.0685202798419127</v>
      </c>
      <c r="Q40" s="71">
        <v>0.32336526881608701</v>
      </c>
      <c r="R40" s="71">
        <v>0</v>
      </c>
      <c r="S40" s="71">
        <v>0.17678484201193251</v>
      </c>
      <c r="T40" s="72"/>
      <c r="U40" s="71">
        <v>124593</v>
      </c>
      <c r="V40" s="71">
        <v>99</v>
      </c>
      <c r="W40" s="71">
        <v>7</v>
      </c>
      <c r="X40" s="71">
        <v>643</v>
      </c>
      <c r="Y40" s="71">
        <v>1751</v>
      </c>
      <c r="Z40" s="71">
        <v>2950</v>
      </c>
      <c r="AA40" s="71">
        <v>1806</v>
      </c>
      <c r="AB40" s="71">
        <v>4357</v>
      </c>
      <c r="AC40" s="71">
        <v>0</v>
      </c>
      <c r="AD40" s="71">
        <v>0.17678484201193251</v>
      </c>
      <c r="AE40" s="72"/>
      <c r="AF40" s="71"/>
      <c r="AG40" s="71"/>
      <c r="AH40" s="71"/>
      <c r="AI40" s="71"/>
      <c r="AJ40" s="71"/>
      <c r="AK40" s="71"/>
      <c r="AL40" s="71"/>
      <c r="AM40" s="71"/>
      <c r="AN40" s="71"/>
      <c r="AO40" s="71"/>
      <c r="AP40" s="71"/>
      <c r="AQ40" s="72"/>
      <c r="AR40" s="71">
        <v>48</v>
      </c>
      <c r="AS40" s="71">
        <v>28</v>
      </c>
      <c r="AT40" s="71">
        <v>0</v>
      </c>
      <c r="AU40" s="71">
        <v>0</v>
      </c>
      <c r="AV40" s="71">
        <v>0</v>
      </c>
      <c r="AW40" s="71">
        <v>0</v>
      </c>
      <c r="AX40" s="71"/>
      <c r="AY40" s="72"/>
      <c r="AZ40" s="71">
        <v>191.9</v>
      </c>
      <c r="BA40" s="71">
        <v>1311.6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1750</v>
      </c>
      <c r="B41" s="70">
        <v>386</v>
      </c>
      <c r="C41" s="70">
        <v>12</v>
      </c>
      <c r="D41" s="70">
        <v>23</v>
      </c>
      <c r="E41" s="70">
        <v>2015</v>
      </c>
      <c r="F41" s="70" t="s">
        <v>182</v>
      </c>
      <c r="G41" s="70" t="s">
        <v>1738</v>
      </c>
      <c r="H41" s="70" t="s">
        <v>1739</v>
      </c>
      <c r="I41" s="148"/>
      <c r="J41" s="71">
        <v>0.60464358337419177</v>
      </c>
      <c r="K41" s="71">
        <v>0.23814588548776711</v>
      </c>
      <c r="L41" s="71">
        <v>0.26310434429414309</v>
      </c>
      <c r="M41" s="71">
        <v>2.8607983928786189</v>
      </c>
      <c r="N41" s="71">
        <v>5.4690919127934592</v>
      </c>
      <c r="O41" s="71">
        <v>5.0069503659170751</v>
      </c>
      <c r="P41" s="71">
        <v>9.0204066825707816</v>
      </c>
      <c r="Q41" s="71">
        <v>0.30761730776431101</v>
      </c>
      <c r="R41" s="71">
        <v>0</v>
      </c>
      <c r="S41" s="71">
        <v>0.15250328678613431</v>
      </c>
      <c r="T41" s="72"/>
      <c r="U41" s="71">
        <v>104967</v>
      </c>
      <c r="V41" s="71">
        <v>99</v>
      </c>
      <c r="W41" s="71">
        <v>7</v>
      </c>
      <c r="X41" s="71">
        <v>643</v>
      </c>
      <c r="Y41" s="71">
        <v>1728</v>
      </c>
      <c r="Z41" s="71">
        <v>2909</v>
      </c>
      <c r="AA41" s="71">
        <v>1795</v>
      </c>
      <c r="AB41" s="71">
        <v>4234</v>
      </c>
      <c r="AC41" s="71">
        <v>0</v>
      </c>
      <c r="AD41" s="71">
        <v>0.15250328678613431</v>
      </c>
      <c r="AE41" s="72"/>
      <c r="AF41" s="71">
        <v>671900.2678934494</v>
      </c>
      <c r="AG41" s="71">
        <v>184471.53303255339</v>
      </c>
      <c r="AH41" s="71">
        <v>41699.999973463149</v>
      </c>
      <c r="AI41" s="71">
        <v>3974747.4463499119</v>
      </c>
      <c r="AJ41" s="71">
        <v>8271982.7372398423</v>
      </c>
      <c r="AK41" s="71">
        <v>0</v>
      </c>
      <c r="AL41" s="71">
        <v>0</v>
      </c>
      <c r="AM41" s="71">
        <v>580251.93903800263</v>
      </c>
      <c r="AN41" s="71">
        <v>0</v>
      </c>
      <c r="AO41" s="71">
        <v>0</v>
      </c>
      <c r="AP41" s="71">
        <v>13725053.923527224</v>
      </c>
      <c r="AQ41" s="72"/>
      <c r="AR41" s="71">
        <v>59</v>
      </c>
      <c r="AS41" s="71">
        <v>40</v>
      </c>
      <c r="AT41" s="71">
        <v>0</v>
      </c>
      <c r="AU41" s="71">
        <v>0</v>
      </c>
      <c r="AV41" s="71">
        <v>0</v>
      </c>
      <c r="AW41" s="71">
        <v>0</v>
      </c>
      <c r="AX41" s="71"/>
      <c r="AY41" s="72"/>
      <c r="AZ41" s="71">
        <v>233.6</v>
      </c>
      <c r="BA41" s="71">
        <v>1928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1751</v>
      </c>
      <c r="B42" s="70">
        <v>387</v>
      </c>
      <c r="C42" s="70">
        <v>13</v>
      </c>
      <c r="D42" s="70">
        <v>23</v>
      </c>
      <c r="E42" s="70">
        <v>2016</v>
      </c>
      <c r="F42" s="70" t="s">
        <v>155</v>
      </c>
      <c r="G42" s="70" t="s">
        <v>1738</v>
      </c>
      <c r="H42" s="70" t="s">
        <v>1739</v>
      </c>
      <c r="I42" s="148"/>
      <c r="J42" s="71">
        <v>0.67600392165530254</v>
      </c>
      <c r="K42" s="71">
        <v>0.21927044756156941</v>
      </c>
      <c r="L42" s="71">
        <v>0.31726250677619444</v>
      </c>
      <c r="M42" s="71">
        <v>2.7958550354080298</v>
      </c>
      <c r="N42" s="71">
        <v>5.367907758106246</v>
      </c>
      <c r="O42" s="71">
        <v>4.8730360154044368</v>
      </c>
      <c r="P42" s="71">
        <v>8.6825360961665048</v>
      </c>
      <c r="Q42" s="71">
        <v>0.29453555613994636</v>
      </c>
      <c r="R42" s="71">
        <v>0</v>
      </c>
      <c r="S42" s="71">
        <v>0.14393843614508453</v>
      </c>
      <c r="T42" s="72"/>
      <c r="U42" s="71">
        <v>125260</v>
      </c>
      <c r="V42" s="71">
        <v>99</v>
      </c>
      <c r="W42" s="71">
        <v>7</v>
      </c>
      <c r="X42" s="71">
        <v>643</v>
      </c>
      <c r="Y42" s="71">
        <v>1721</v>
      </c>
      <c r="Z42" s="71">
        <v>2866</v>
      </c>
      <c r="AA42" s="71">
        <v>1787</v>
      </c>
      <c r="AB42" s="71">
        <v>4170</v>
      </c>
      <c r="AC42" s="71">
        <v>0</v>
      </c>
      <c r="AD42" s="71">
        <v>0.1439384361450845</v>
      </c>
      <c r="AE42" s="72"/>
      <c r="AF42" s="71">
        <v>746207.35551475035</v>
      </c>
      <c r="AG42" s="71">
        <v>163919.95071240861</v>
      </c>
      <c r="AH42" s="71">
        <v>39158.578729898079</v>
      </c>
      <c r="AI42" s="71">
        <v>4202824.9570887676</v>
      </c>
      <c r="AJ42" s="71">
        <v>7677401.6328525916</v>
      </c>
      <c r="AK42" s="71">
        <v>0</v>
      </c>
      <c r="AL42" s="71">
        <v>0</v>
      </c>
      <c r="AM42" s="71">
        <v>571924.99217752495</v>
      </c>
      <c r="AN42" s="71">
        <v>0</v>
      </c>
      <c r="AO42" s="71">
        <v>0</v>
      </c>
      <c r="AP42" s="71">
        <v>13401437.467075942</v>
      </c>
      <c r="AQ42" s="72"/>
      <c r="AR42" s="71">
        <v>64</v>
      </c>
      <c r="AS42" s="71">
        <v>42</v>
      </c>
      <c r="AT42" s="71">
        <v>0</v>
      </c>
      <c r="AU42" s="71">
        <v>0</v>
      </c>
      <c r="AV42" s="71">
        <v>0</v>
      </c>
      <c r="AW42" s="71">
        <v>0</v>
      </c>
      <c r="AX42" s="71"/>
      <c r="AY42" s="72"/>
      <c r="AZ42" s="71">
        <v>265</v>
      </c>
      <c r="BA42" s="71">
        <v>1716.1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1752</v>
      </c>
      <c r="B43" s="70">
        <v>388</v>
      </c>
      <c r="C43" s="70">
        <v>14</v>
      </c>
      <c r="D43" s="70">
        <v>23</v>
      </c>
      <c r="E43" s="70">
        <v>2017</v>
      </c>
      <c r="F43" s="70" t="s">
        <v>156</v>
      </c>
      <c r="G43" s="70" t="s">
        <v>1738</v>
      </c>
      <c r="H43" s="70" t="s">
        <v>1739</v>
      </c>
      <c r="I43" s="148"/>
      <c r="J43" s="71">
        <v>0.59969929595212979</v>
      </c>
      <c r="K43" s="71">
        <v>0.22355634662539511</v>
      </c>
      <c r="L43" s="71">
        <v>0.28054728367805537</v>
      </c>
      <c r="M43" s="71">
        <v>2.4428879790558802</v>
      </c>
      <c r="N43" s="71">
        <v>4.8372847788524105</v>
      </c>
      <c r="O43" s="71">
        <v>4.7617412859831081</v>
      </c>
      <c r="P43" s="71">
        <v>8.5985676684253125</v>
      </c>
      <c r="Q43" s="71">
        <v>0.27792386179688</v>
      </c>
      <c r="R43" s="71">
        <v>0</v>
      </c>
      <c r="S43" s="71">
        <v>0.19025826399505619</v>
      </c>
      <c r="T43" s="72"/>
      <c r="U43" s="71">
        <v>120282</v>
      </c>
      <c r="V43" s="71">
        <v>99</v>
      </c>
      <c r="W43" s="71">
        <v>7</v>
      </c>
      <c r="X43" s="71">
        <v>643</v>
      </c>
      <c r="Y43" s="71">
        <v>1712</v>
      </c>
      <c r="Z43" s="71">
        <v>2847</v>
      </c>
      <c r="AA43" s="71">
        <v>1781</v>
      </c>
      <c r="AB43" s="71">
        <v>4069</v>
      </c>
      <c r="AC43" s="71">
        <v>0</v>
      </c>
      <c r="AD43" s="71">
        <v>0.19025826399505619</v>
      </c>
      <c r="AE43" s="72"/>
      <c r="AF43" s="71">
        <v>723914.79299572611</v>
      </c>
      <c r="AG43" s="71">
        <v>179855.6049849533</v>
      </c>
      <c r="AH43" s="71">
        <v>47226.191257310493</v>
      </c>
      <c r="AI43" s="71">
        <v>4226703.6942063728</v>
      </c>
      <c r="AJ43" s="71">
        <v>7667650.9063393539</v>
      </c>
      <c r="AK43" s="71">
        <v>0</v>
      </c>
      <c r="AL43" s="71">
        <v>0</v>
      </c>
      <c r="AM43" s="71">
        <v>558945.84357182099</v>
      </c>
      <c r="AN43" s="71">
        <v>0</v>
      </c>
      <c r="AO43" s="71">
        <v>0</v>
      </c>
      <c r="AP43" s="71">
        <v>13404297.033355538</v>
      </c>
      <c r="AQ43" s="72"/>
      <c r="AR43" s="71">
        <v>67</v>
      </c>
      <c r="AS43" s="71">
        <v>42</v>
      </c>
      <c r="AT43" s="71">
        <v>0</v>
      </c>
      <c r="AU43" s="71">
        <v>0</v>
      </c>
      <c r="AV43" s="71">
        <v>0</v>
      </c>
      <c r="AW43" s="71">
        <v>0</v>
      </c>
      <c r="AX43" s="71"/>
      <c r="AY43" s="72"/>
      <c r="AZ43" s="71">
        <v>282.89999999999998</v>
      </c>
      <c r="BA43" s="71">
        <v>1716.1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1753</v>
      </c>
      <c r="B44" s="70">
        <v>389</v>
      </c>
      <c r="C44" s="70">
        <v>15</v>
      </c>
      <c r="D44" s="70">
        <v>23</v>
      </c>
      <c r="E44" s="70">
        <v>2018</v>
      </c>
      <c r="F44" s="70" t="s">
        <v>183</v>
      </c>
      <c r="G44" s="70" t="s">
        <v>1738</v>
      </c>
      <c r="H44" s="70" t="s">
        <v>1739</v>
      </c>
      <c r="I44" s="148"/>
      <c r="J44" s="71">
        <v>0.69503440281277318</v>
      </c>
      <c r="K44" s="71">
        <v>0.19002386939514351</v>
      </c>
      <c r="L44" s="71">
        <v>0.25208413409785513</v>
      </c>
      <c r="M44" s="71">
        <v>2.1752054551826689</v>
      </c>
      <c r="N44" s="71">
        <v>3.7770502764110296</v>
      </c>
      <c r="O44" s="71">
        <v>4.6000691261468694</v>
      </c>
      <c r="P44" s="71">
        <v>8.5081955997560588</v>
      </c>
      <c r="Q44" s="71">
        <v>0.25111486185234899</v>
      </c>
      <c r="R44" s="71">
        <v>0</v>
      </c>
      <c r="S44" s="71">
        <v>0.34364419138655644</v>
      </c>
      <c r="T44" s="72"/>
      <c r="U44" s="71">
        <v>162266</v>
      </c>
      <c r="V44" s="71">
        <v>99</v>
      </c>
      <c r="W44" s="71">
        <v>7</v>
      </c>
      <c r="X44" s="71">
        <v>643</v>
      </c>
      <c r="Y44" s="71">
        <v>1710</v>
      </c>
      <c r="Z44" s="71">
        <v>2803</v>
      </c>
      <c r="AA44" s="71">
        <v>1780</v>
      </c>
      <c r="AB44" s="71">
        <v>3962</v>
      </c>
      <c r="AC44" s="71">
        <v>0</v>
      </c>
      <c r="AD44" s="71">
        <v>0.34364419138655639</v>
      </c>
      <c r="AE44" s="72"/>
      <c r="AF44" s="71">
        <v>959399.78601543605</v>
      </c>
      <c r="AG44" s="71">
        <v>150406.3591612459</v>
      </c>
      <c r="AH44" s="71">
        <v>44651.590409720608</v>
      </c>
      <c r="AI44" s="71">
        <v>4218047.9468085058</v>
      </c>
      <c r="AJ44" s="71">
        <v>6801387.4975295234</v>
      </c>
      <c r="AK44" s="71">
        <v>0</v>
      </c>
      <c r="AL44" s="71">
        <v>0</v>
      </c>
      <c r="AM44" s="71">
        <v>545373.70063955267</v>
      </c>
      <c r="AN44" s="71">
        <v>0</v>
      </c>
      <c r="AO44" s="71">
        <v>0</v>
      </c>
      <c r="AP44" s="71">
        <v>12719266.880563986</v>
      </c>
      <c r="AQ44" s="72"/>
      <c r="AR44" s="71">
        <v>71</v>
      </c>
      <c r="AS44" s="71">
        <v>48</v>
      </c>
      <c r="AT44" s="71">
        <v>0</v>
      </c>
      <c r="AU44" s="71">
        <v>0</v>
      </c>
      <c r="AV44" s="71">
        <v>0</v>
      </c>
      <c r="AW44" s="71">
        <v>0</v>
      </c>
      <c r="AX44" s="71"/>
      <c r="AY44" s="72"/>
      <c r="AZ44" s="71">
        <v>301.8</v>
      </c>
      <c r="BA44" s="71">
        <v>1901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1754</v>
      </c>
      <c r="B45" s="70">
        <v>390</v>
      </c>
      <c r="C45" s="70">
        <v>16</v>
      </c>
      <c r="D45" s="70">
        <v>23</v>
      </c>
      <c r="E45" s="70">
        <v>2019</v>
      </c>
      <c r="F45" s="70" t="s">
        <v>158</v>
      </c>
      <c r="G45" s="1064" t="s">
        <v>1738</v>
      </c>
      <c r="H45" s="70" t="s">
        <v>1739</v>
      </c>
      <c r="I45" s="148"/>
      <c r="J45" s="71">
        <v>0.62234683703302196</v>
      </c>
      <c r="K45" s="71">
        <v>0.18173471991555115</v>
      </c>
      <c r="L45" s="71">
        <v>0.25432353318034823</v>
      </c>
      <c r="M45" s="71">
        <v>2.0121741592614857</v>
      </c>
      <c r="N45" s="71">
        <v>3.6885457907890338</v>
      </c>
      <c r="O45" s="71">
        <v>4.4068764787795844</v>
      </c>
      <c r="P45" s="71">
        <v>8.5097531915987101</v>
      </c>
      <c r="Q45" s="71">
        <v>0.23850999853746099</v>
      </c>
      <c r="R45" s="71">
        <v>0</v>
      </c>
      <c r="S45" s="71">
        <v>0</v>
      </c>
      <c r="T45" s="72"/>
      <c r="U45" s="71">
        <v>150229</v>
      </c>
      <c r="V45" s="71">
        <v>99</v>
      </c>
      <c r="W45" s="71">
        <v>7</v>
      </c>
      <c r="X45" s="71">
        <v>643</v>
      </c>
      <c r="Y45" s="71">
        <v>1706</v>
      </c>
      <c r="Z45" s="71">
        <v>2759</v>
      </c>
      <c r="AA45" s="71">
        <v>1767</v>
      </c>
      <c r="AB45" s="71">
        <v>3865</v>
      </c>
      <c r="AC45" s="71">
        <v>0</v>
      </c>
      <c r="AD45" s="71">
        <v>0</v>
      </c>
      <c r="AE45" s="72"/>
      <c r="AF45" s="71">
        <v>871483.61585234862</v>
      </c>
      <c r="AG45" s="71">
        <v>158052.9150409151</v>
      </c>
      <c r="AH45" s="71">
        <v>47323.104968080028</v>
      </c>
      <c r="AI45" s="71">
        <v>4073982.1758443001</v>
      </c>
      <c r="AJ45" s="71">
        <v>6541151.2059119996</v>
      </c>
      <c r="AK45" s="71">
        <v>0</v>
      </c>
      <c r="AL45" s="71">
        <v>0</v>
      </c>
      <c r="AM45" s="71">
        <v>526383.90429557778</v>
      </c>
      <c r="AN45" s="71">
        <v>0</v>
      </c>
      <c r="AO45" s="71">
        <v>0</v>
      </c>
      <c r="AP45" s="71">
        <v>12218376.921913221</v>
      </c>
      <c r="AQ45" s="72"/>
      <c r="AR45" s="71">
        <v>72</v>
      </c>
      <c r="AS45" s="71">
        <v>49</v>
      </c>
      <c r="AT45" s="71">
        <v>0</v>
      </c>
      <c r="AU45" s="71">
        <v>0</v>
      </c>
      <c r="AV45" s="71">
        <v>0</v>
      </c>
      <c r="AW45" s="71">
        <v>0</v>
      </c>
      <c r="AX45" s="71"/>
      <c r="AY45" s="72"/>
      <c r="AZ45" s="71">
        <v>308.5</v>
      </c>
      <c r="BA45" s="71">
        <v>1922.6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1755</v>
      </c>
      <c r="B46" s="70">
        <v>391</v>
      </c>
      <c r="C46" s="70">
        <v>17</v>
      </c>
      <c r="D46" s="70">
        <v>23</v>
      </c>
      <c r="E46" s="70">
        <v>2020</v>
      </c>
      <c r="F46" s="70" t="s">
        <v>159</v>
      </c>
      <c r="G46" s="1064" t="s">
        <v>1738</v>
      </c>
      <c r="H46" s="70" t="s">
        <v>1739</v>
      </c>
      <c r="I46" s="148"/>
      <c r="J46" s="71">
        <v>0.57186557939635496</v>
      </c>
      <c r="K46" s="71">
        <v>0.20728658715031523</v>
      </c>
      <c r="L46" s="71">
        <v>3.1504211843477656</v>
      </c>
      <c r="M46" s="71">
        <v>2.1564509497371791</v>
      </c>
      <c r="N46" s="71">
        <v>4.1617587096844346</v>
      </c>
      <c r="O46" s="71">
        <v>3.8330581115368734</v>
      </c>
      <c r="P46" s="71">
        <v>7.8793386755930417</v>
      </c>
      <c r="Q46" s="71">
        <v>0.22216400576713</v>
      </c>
      <c r="R46" s="71">
        <v>0</v>
      </c>
      <c r="S46" s="71">
        <v>0</v>
      </c>
      <c r="T46" s="72"/>
      <c r="U46" s="71">
        <v>135391</v>
      </c>
      <c r="V46" s="71">
        <v>107</v>
      </c>
      <c r="W46" s="71">
        <v>105</v>
      </c>
      <c r="X46" s="71">
        <v>653</v>
      </c>
      <c r="Y46" s="71">
        <v>1693</v>
      </c>
      <c r="Z46" s="71">
        <v>2739</v>
      </c>
      <c r="AA46" s="71">
        <v>1739</v>
      </c>
      <c r="AB46" s="71">
        <v>3768</v>
      </c>
      <c r="AC46" s="71">
        <v>0</v>
      </c>
      <c r="AD46" s="71">
        <v>0</v>
      </c>
      <c r="AE46" s="72"/>
      <c r="AF46" s="71">
        <v>797945.77806427679</v>
      </c>
      <c r="AG46" s="71">
        <v>159598.57505053459</v>
      </c>
      <c r="AH46" s="71">
        <v>571919.39102256391</v>
      </c>
      <c r="AI46" s="71">
        <v>4227135.8714415468</v>
      </c>
      <c r="AJ46" s="71">
        <v>7934164.8280437961</v>
      </c>
      <c r="AK46" s="71"/>
      <c r="AL46" s="71"/>
      <c r="AM46" s="71">
        <v>491765.86335314589</v>
      </c>
      <c r="AN46" s="71"/>
      <c r="AO46" s="71"/>
      <c r="AP46" s="71">
        <v>14182530.306975864</v>
      </c>
      <c r="AQ46" s="72"/>
      <c r="AR46" s="71">
        <v>74</v>
      </c>
      <c r="AS46" s="71">
        <v>50</v>
      </c>
      <c r="AT46" s="71">
        <v>0</v>
      </c>
      <c r="AU46" s="71">
        <v>0</v>
      </c>
      <c r="AV46" s="71">
        <v>0</v>
      </c>
      <c r="AW46" s="71">
        <v>0</v>
      </c>
      <c r="AX46" s="71"/>
      <c r="AY46" s="72"/>
      <c r="AZ46" s="71">
        <v>323.10000000000002</v>
      </c>
      <c r="BA46" s="71">
        <v>1972.1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1756</v>
      </c>
      <c r="B47" s="70">
        <v>391</v>
      </c>
      <c r="C47" s="70">
        <v>18</v>
      </c>
      <c r="D47" s="70">
        <v>23</v>
      </c>
      <c r="E47" s="70">
        <v>2021</v>
      </c>
      <c r="F47" s="70" t="s">
        <v>160</v>
      </c>
      <c r="G47" s="70" t="s">
        <v>1738</v>
      </c>
      <c r="H47" s="70" t="s">
        <v>1739</v>
      </c>
      <c r="I47" s="148"/>
      <c r="J47" s="71">
        <v>0.32403737206059252</v>
      </c>
      <c r="K47" s="71">
        <v>0.23358921430951601</v>
      </c>
      <c r="L47" s="71">
        <v>3.1842873265356042</v>
      </c>
      <c r="M47" s="71">
        <v>2.0264705058939163</v>
      </c>
      <c r="N47" s="71">
        <v>3.6935015110091087</v>
      </c>
      <c r="O47" s="71">
        <v>3.6506384022271821</v>
      </c>
      <c r="P47" s="71">
        <v>7.987522420898439</v>
      </c>
      <c r="Q47" s="71">
        <v>0.21539003918914101</v>
      </c>
      <c r="R47" s="71">
        <v>0</v>
      </c>
      <c r="S47" s="71">
        <v>0</v>
      </c>
      <c r="T47" s="72"/>
      <c r="U47" s="71">
        <v>95077</v>
      </c>
      <c r="V47" s="71">
        <v>107</v>
      </c>
      <c r="W47" s="71">
        <v>105</v>
      </c>
      <c r="X47" s="71">
        <v>653</v>
      </c>
      <c r="Y47" s="71">
        <v>1695</v>
      </c>
      <c r="Z47" s="71">
        <v>2686</v>
      </c>
      <c r="AA47" s="71">
        <v>1719</v>
      </c>
      <c r="AB47" s="71">
        <v>3689</v>
      </c>
      <c r="AC47" s="71">
        <v>0</v>
      </c>
      <c r="AD47" s="71">
        <v>0</v>
      </c>
      <c r="AE47" s="72"/>
      <c r="AF47" s="71">
        <v>497877.59709591855</v>
      </c>
      <c r="AG47" s="71">
        <v>180553.10413067616</v>
      </c>
      <c r="AH47" s="71">
        <v>587266.40949896781</v>
      </c>
      <c r="AI47" s="71">
        <v>4536557.2348302361</v>
      </c>
      <c r="AJ47" s="71">
        <v>7417566.8229445629</v>
      </c>
      <c r="AK47" s="71">
        <v>0</v>
      </c>
      <c r="AL47" s="71">
        <v>0</v>
      </c>
      <c r="AM47" s="71">
        <v>484232.48212298495</v>
      </c>
      <c r="AN47" s="71">
        <v>0</v>
      </c>
      <c r="AO47" s="71">
        <v>0</v>
      </c>
      <c r="AP47" s="71">
        <v>13704053.650623348</v>
      </c>
      <c r="AQ47" s="72"/>
      <c r="AR47" s="71">
        <v>75</v>
      </c>
      <c r="AS47" s="71">
        <v>50</v>
      </c>
      <c r="AT47" s="71">
        <v>0</v>
      </c>
      <c r="AU47" s="71">
        <v>0</v>
      </c>
      <c r="AV47" s="71">
        <v>0</v>
      </c>
      <c r="AW47" s="71">
        <v>0</v>
      </c>
      <c r="AX47" s="71"/>
      <c r="AY47" s="72"/>
      <c r="AZ47" s="71">
        <v>332.8</v>
      </c>
      <c r="BA47" s="71">
        <v>1972.1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1757</v>
      </c>
      <c r="B48" s="70">
        <v>391</v>
      </c>
      <c r="C48" s="70">
        <v>19</v>
      </c>
      <c r="D48" s="70">
        <v>23</v>
      </c>
      <c r="E48" s="70">
        <v>2022</v>
      </c>
      <c r="F48" s="70" t="s">
        <v>161</v>
      </c>
      <c r="G48" s="70" t="s">
        <v>1738</v>
      </c>
      <c r="H48" s="70" t="s">
        <v>1739</v>
      </c>
      <c r="I48" s="148"/>
      <c r="J48" s="71">
        <v>0.32106915478846854</v>
      </c>
      <c r="K48" s="71">
        <v>0.21924615383143173</v>
      </c>
      <c r="L48" s="71">
        <v>2.3819981386945712</v>
      </c>
      <c r="M48" s="71">
        <v>2.3353827663183306</v>
      </c>
      <c r="N48" s="71">
        <v>3.9871573689703763</v>
      </c>
      <c r="O48" s="71">
        <v>3.8294664512496781</v>
      </c>
      <c r="P48" s="71">
        <v>7.9499687270371524</v>
      </c>
      <c r="Q48" s="71">
        <v>0.21193143302550335</v>
      </c>
      <c r="R48" s="71">
        <v>0</v>
      </c>
      <c r="S48" s="71">
        <v>0</v>
      </c>
      <c r="T48" s="72"/>
      <c r="U48" s="71">
        <v>95566</v>
      </c>
      <c r="V48" s="71">
        <v>107</v>
      </c>
      <c r="W48" s="71">
        <v>105</v>
      </c>
      <c r="X48" s="71">
        <v>653</v>
      </c>
      <c r="Y48" s="71">
        <v>1690</v>
      </c>
      <c r="Z48" s="71">
        <v>2677</v>
      </c>
      <c r="AA48" s="71">
        <v>1737</v>
      </c>
      <c r="AB48" s="71">
        <v>3600</v>
      </c>
      <c r="AC48" s="71">
        <v>0</v>
      </c>
      <c r="AD48" s="71">
        <v>0</v>
      </c>
      <c r="AE48" s="72"/>
      <c r="AF48" s="71">
        <v>451032.36581894767</v>
      </c>
      <c r="AG48" s="71">
        <v>180113.17643397339</v>
      </c>
      <c r="AH48" s="71">
        <v>515499.56915669271</v>
      </c>
      <c r="AI48" s="71">
        <v>4526476.7441904843</v>
      </c>
      <c r="AJ48" s="71">
        <v>7439657.0588918552</v>
      </c>
      <c r="AK48" s="71">
        <v>0</v>
      </c>
      <c r="AL48" s="71">
        <v>0</v>
      </c>
      <c r="AM48" s="71">
        <v>464858.25986561604</v>
      </c>
      <c r="AN48" s="71">
        <v>0</v>
      </c>
      <c r="AO48" s="71">
        <v>0</v>
      </c>
      <c r="AP48" s="71">
        <v>13577637.174357569</v>
      </c>
      <c r="AQ48" s="72"/>
      <c r="AR48" s="71">
        <v>78</v>
      </c>
      <c r="AS48" s="71">
        <v>50</v>
      </c>
      <c r="AT48" s="71">
        <v>0</v>
      </c>
      <c r="AU48" s="71">
        <v>0</v>
      </c>
      <c r="AV48" s="71">
        <v>0</v>
      </c>
      <c r="AW48" s="71">
        <v>0</v>
      </c>
      <c r="AX48" s="71"/>
      <c r="AY48" s="72"/>
      <c r="AZ48" s="71">
        <v>349.4</v>
      </c>
      <c r="BA48" s="71">
        <v>1972.0999999999997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1758</v>
      </c>
      <c r="B49" s="70">
        <v>391</v>
      </c>
      <c r="C49" s="70">
        <v>20</v>
      </c>
      <c r="D49" s="70">
        <v>23</v>
      </c>
      <c r="E49" s="70">
        <v>2023</v>
      </c>
      <c r="F49" s="70" t="s">
        <v>1539</v>
      </c>
      <c r="G49" s="70" t="s">
        <v>1738</v>
      </c>
      <c r="H49" s="70" t="s">
        <v>1739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80</v>
      </c>
      <c r="AS49" s="71">
        <v>50</v>
      </c>
      <c r="AT49" s="71">
        <v>0</v>
      </c>
      <c r="AU49" s="71">
        <v>0</v>
      </c>
      <c r="AV49" s="71">
        <v>0</v>
      </c>
      <c r="AW49" s="71">
        <v>0</v>
      </c>
      <c r="AX49" s="71"/>
      <c r="AY49" s="72"/>
      <c r="AZ49" s="71">
        <v>364.8</v>
      </c>
      <c r="BA49" s="71">
        <v>1972.0999999999997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1759</v>
      </c>
      <c r="B50" s="70">
        <v>391</v>
      </c>
      <c r="C50" s="70">
        <v>21</v>
      </c>
      <c r="D50" s="70">
        <v>23</v>
      </c>
      <c r="E50" s="70">
        <v>2024</v>
      </c>
      <c r="F50" s="70" t="s">
        <v>1554</v>
      </c>
      <c r="G50" s="70" t="s">
        <v>1738</v>
      </c>
      <c r="H50" s="70" t="s">
        <v>1739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1760</v>
      </c>
      <c r="B51" s="70">
        <v>307</v>
      </c>
      <c r="C51" s="70">
        <v>1</v>
      </c>
      <c r="D51" s="70">
        <v>19</v>
      </c>
      <c r="E51" s="70">
        <v>1990</v>
      </c>
      <c r="F51" s="70" t="s">
        <v>787</v>
      </c>
      <c r="G51" s="70" t="s">
        <v>1761</v>
      </c>
      <c r="H51" s="70" t="s">
        <v>1762</v>
      </c>
      <c r="I51" s="148"/>
      <c r="J51" s="71">
        <v>6.9575229878846807</v>
      </c>
      <c r="K51" s="71">
        <v>0.95236407881513097</v>
      </c>
      <c r="L51" s="71">
        <v>5.61084068834269</v>
      </c>
      <c r="M51" s="71">
        <v>2.971131066978757</v>
      </c>
      <c r="N51" s="71">
        <v>4.4617623115077407</v>
      </c>
      <c r="O51" s="71">
        <v>3.3697072587234329</v>
      </c>
      <c r="P51" s="71">
        <v>8.5498564781099642</v>
      </c>
      <c r="Q51" s="71">
        <v>0.40340938157712097</v>
      </c>
      <c r="R51" s="71">
        <v>0</v>
      </c>
      <c r="S51" s="71">
        <v>0.36716640331523381</v>
      </c>
      <c r="T51" s="72"/>
      <c r="U51" s="71">
        <v>240420</v>
      </c>
      <c r="V51" s="71">
        <v>323</v>
      </c>
      <c r="W51" s="71">
        <v>61</v>
      </c>
      <c r="X51" s="71">
        <v>1152</v>
      </c>
      <c r="Y51" s="71">
        <v>1925</v>
      </c>
      <c r="Z51" s="71">
        <v>1386</v>
      </c>
      <c r="AA51" s="71">
        <v>2076</v>
      </c>
      <c r="AB51" s="71">
        <v>6550</v>
      </c>
      <c r="AC51" s="71">
        <v>0</v>
      </c>
      <c r="AD51" s="71">
        <v>0.36716640331523381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1763</v>
      </c>
      <c r="B52" s="70">
        <v>308</v>
      </c>
      <c r="C52" s="70">
        <v>2</v>
      </c>
      <c r="D52" s="70">
        <v>19</v>
      </c>
      <c r="E52" s="70">
        <v>2005</v>
      </c>
      <c r="F52" s="70" t="s">
        <v>789</v>
      </c>
      <c r="G52" s="70" t="s">
        <v>1761</v>
      </c>
      <c r="H52" s="70" t="s">
        <v>1762</v>
      </c>
      <c r="I52" s="148"/>
      <c r="J52" s="71">
        <v>10.107401896744539</v>
      </c>
      <c r="K52" s="71">
        <v>0.68659995564045062</v>
      </c>
      <c r="L52" s="71">
        <v>1.3300874439387429</v>
      </c>
      <c r="M52" s="71">
        <v>2.919422767811032</v>
      </c>
      <c r="N52" s="71">
        <v>4.7254539303611311</v>
      </c>
      <c r="O52" s="71">
        <v>4.7545407459181366</v>
      </c>
      <c r="P52" s="71">
        <v>9.7757218596185247</v>
      </c>
      <c r="Q52" s="71">
        <v>0.30994822142384898</v>
      </c>
      <c r="R52" s="71">
        <v>0</v>
      </c>
      <c r="S52" s="71">
        <v>0</v>
      </c>
      <c r="T52" s="72"/>
      <c r="U52" s="71">
        <v>433484</v>
      </c>
      <c r="V52" s="71">
        <v>296</v>
      </c>
      <c r="W52" s="71">
        <v>13</v>
      </c>
      <c r="X52" s="71">
        <v>604</v>
      </c>
      <c r="Y52" s="71">
        <v>1862</v>
      </c>
      <c r="Z52" s="71">
        <v>2263</v>
      </c>
      <c r="AA52" s="71">
        <v>1944</v>
      </c>
      <c r="AB52" s="71">
        <v>5261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1764</v>
      </c>
      <c r="B53" s="70">
        <v>309</v>
      </c>
      <c r="C53" s="70">
        <v>3</v>
      </c>
      <c r="D53" s="70">
        <v>19</v>
      </c>
      <c r="E53" s="70">
        <v>2006</v>
      </c>
      <c r="F53" s="70" t="s">
        <v>790</v>
      </c>
      <c r="G53" s="70" t="s">
        <v>1761</v>
      </c>
      <c r="H53" s="70" t="s">
        <v>1762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1765</v>
      </c>
      <c r="B54" s="70">
        <v>310</v>
      </c>
      <c r="C54" s="70">
        <v>4</v>
      </c>
      <c r="D54" s="70">
        <v>19</v>
      </c>
      <c r="E54" s="70">
        <v>2007</v>
      </c>
      <c r="F54" s="70" t="s">
        <v>791</v>
      </c>
      <c r="G54" s="70" t="s">
        <v>1761</v>
      </c>
      <c r="H54" s="70" t="s">
        <v>1762</v>
      </c>
      <c r="I54" s="148"/>
      <c r="J54" s="71">
        <v>8.6641483141004478</v>
      </c>
      <c r="K54" s="71">
        <v>0.84406904518034409</v>
      </c>
      <c r="L54" s="71">
        <v>2.601187988764214</v>
      </c>
      <c r="M54" s="71">
        <v>3.7616771883760811</v>
      </c>
      <c r="N54" s="71">
        <v>5.0485433499070194</v>
      </c>
      <c r="O54" s="71">
        <v>4.510992999597474</v>
      </c>
      <c r="P54" s="71">
        <v>9.9525712488457927</v>
      </c>
      <c r="Q54" s="71">
        <v>0.31363068045957498</v>
      </c>
      <c r="R54" s="71">
        <v>0</v>
      </c>
      <c r="S54" s="71">
        <v>0</v>
      </c>
      <c r="T54" s="72"/>
      <c r="U54" s="71">
        <v>415141</v>
      </c>
      <c r="V54" s="71">
        <v>379</v>
      </c>
      <c r="W54" s="71">
        <v>29</v>
      </c>
      <c r="X54" s="71">
        <v>973</v>
      </c>
      <c r="Y54" s="71">
        <v>1828</v>
      </c>
      <c r="Z54" s="71">
        <v>2232</v>
      </c>
      <c r="AA54" s="71">
        <v>1949</v>
      </c>
      <c r="AB54" s="71">
        <v>5042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1766</v>
      </c>
      <c r="B55" s="70">
        <v>311</v>
      </c>
      <c r="C55" s="70">
        <v>5</v>
      </c>
      <c r="D55" s="70">
        <v>19</v>
      </c>
      <c r="E55" s="70">
        <v>2008</v>
      </c>
      <c r="F55" s="70" t="s">
        <v>792</v>
      </c>
      <c r="G55" s="70" t="s">
        <v>1761</v>
      </c>
      <c r="H55" s="70" t="s">
        <v>1762</v>
      </c>
      <c r="I55" s="148"/>
      <c r="J55" s="71">
        <v>7.8259799904569407</v>
      </c>
      <c r="K55" s="71">
        <v>0.62373416511148683</v>
      </c>
      <c r="L55" s="71">
        <v>2.3006973378144022</v>
      </c>
      <c r="M55" s="71">
        <v>3.9458672278897891</v>
      </c>
      <c r="N55" s="71">
        <v>4.2722105725411188</v>
      </c>
      <c r="O55" s="71">
        <v>4.3931790883684467</v>
      </c>
      <c r="P55" s="71">
        <v>9.6606913219300612</v>
      </c>
      <c r="Q55" s="71">
        <v>0.303782227842323</v>
      </c>
      <c r="R55" s="71">
        <v>0</v>
      </c>
      <c r="S55" s="71">
        <v>0</v>
      </c>
      <c r="T55" s="72"/>
      <c r="U55" s="71">
        <v>404748</v>
      </c>
      <c r="V55" s="71">
        <v>379</v>
      </c>
      <c r="W55" s="71">
        <v>29</v>
      </c>
      <c r="X55" s="71">
        <v>973</v>
      </c>
      <c r="Y55" s="71">
        <v>1830</v>
      </c>
      <c r="Z55" s="71">
        <v>2250</v>
      </c>
      <c r="AA55" s="71">
        <v>1894</v>
      </c>
      <c r="AB55" s="71">
        <v>4964</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1767</v>
      </c>
      <c r="B56" s="70">
        <v>312</v>
      </c>
      <c r="C56" s="70">
        <v>6</v>
      </c>
      <c r="D56" s="70">
        <v>19</v>
      </c>
      <c r="E56" s="70">
        <v>2009</v>
      </c>
      <c r="F56" s="70" t="s">
        <v>176</v>
      </c>
      <c r="G56" s="70" t="s">
        <v>1761</v>
      </c>
      <c r="H56" s="70" t="s">
        <v>1762</v>
      </c>
      <c r="I56" s="148"/>
      <c r="J56" s="71">
        <v>7.1716060199297562</v>
      </c>
      <c r="K56" s="71">
        <v>0.46951035059074181</v>
      </c>
      <c r="L56" s="71">
        <v>5.1884958749139916</v>
      </c>
      <c r="M56" s="71">
        <v>4.0509455529506333</v>
      </c>
      <c r="N56" s="71">
        <v>4.0399292696388338</v>
      </c>
      <c r="O56" s="71">
        <v>4.4587361017555844</v>
      </c>
      <c r="P56" s="71">
        <v>9.1320237424605519</v>
      </c>
      <c r="Q56" s="71">
        <v>0.28169283557906399</v>
      </c>
      <c r="R56" s="71">
        <v>0</v>
      </c>
      <c r="S56" s="71">
        <v>0</v>
      </c>
      <c r="T56" s="72"/>
      <c r="U56" s="71">
        <v>329210</v>
      </c>
      <c r="V56" s="71">
        <v>258</v>
      </c>
      <c r="W56" s="71">
        <v>89</v>
      </c>
      <c r="X56" s="71">
        <v>1043</v>
      </c>
      <c r="Y56" s="71">
        <v>1809</v>
      </c>
      <c r="Z56" s="71">
        <v>2254</v>
      </c>
      <c r="AA56" s="71">
        <v>1838</v>
      </c>
      <c r="AB56" s="71">
        <v>4832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1768</v>
      </c>
      <c r="B57" s="70">
        <v>313</v>
      </c>
      <c r="C57" s="70">
        <v>7</v>
      </c>
      <c r="D57" s="70">
        <v>19</v>
      </c>
      <c r="E57" s="70">
        <v>2010</v>
      </c>
      <c r="F57" s="70" t="s">
        <v>177</v>
      </c>
      <c r="G57" s="70" t="s">
        <v>1761</v>
      </c>
      <c r="H57" s="70" t="s">
        <v>1762</v>
      </c>
      <c r="I57" s="148"/>
      <c r="J57" s="71">
        <v>7.8896030631727356</v>
      </c>
      <c r="K57" s="71">
        <v>0.51323245588493016</v>
      </c>
      <c r="L57" s="71">
        <v>4.7101863115864813</v>
      </c>
      <c r="M57" s="71">
        <v>4.3252351939985259</v>
      </c>
      <c r="N57" s="71">
        <v>4.8704341402324944</v>
      </c>
      <c r="O57" s="71">
        <v>4.4637100054517909</v>
      </c>
      <c r="P57" s="71">
        <v>9.3353511625514347</v>
      </c>
      <c r="Q57" s="71">
        <v>0.28801166599571698</v>
      </c>
      <c r="R57" s="71">
        <v>0</v>
      </c>
      <c r="S57" s="71">
        <v>0</v>
      </c>
      <c r="T57" s="72"/>
      <c r="U57" s="71">
        <v>384854</v>
      </c>
      <c r="V57" s="71">
        <v>258</v>
      </c>
      <c r="W57" s="71">
        <v>89</v>
      </c>
      <c r="X57" s="71">
        <v>1043</v>
      </c>
      <c r="Y57" s="71">
        <v>1804</v>
      </c>
      <c r="Z57" s="71">
        <v>2267</v>
      </c>
      <c r="AA57" s="71">
        <v>1832</v>
      </c>
      <c r="AB57" s="71">
        <v>4734</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1769</v>
      </c>
      <c r="B58" s="70">
        <v>314</v>
      </c>
      <c r="C58" s="70">
        <v>8</v>
      </c>
      <c r="D58" s="70">
        <v>19</v>
      </c>
      <c r="E58" s="70">
        <v>2011</v>
      </c>
      <c r="F58" s="70" t="s">
        <v>178</v>
      </c>
      <c r="G58" s="70" t="s">
        <v>1761</v>
      </c>
      <c r="H58" s="70" t="s">
        <v>1762</v>
      </c>
      <c r="I58" s="148"/>
      <c r="J58" s="71">
        <v>4.2802058918656707</v>
      </c>
      <c r="K58" s="71">
        <v>0.62706719581840342</v>
      </c>
      <c r="L58" s="71">
        <v>4.8132695086731614</v>
      </c>
      <c r="M58" s="71">
        <v>5.7602159865177898</v>
      </c>
      <c r="N58" s="71">
        <v>6.0687140065481913</v>
      </c>
      <c r="O58" s="71">
        <v>4.3167654377189466</v>
      </c>
      <c r="P58" s="71">
        <v>8.8527908936276134</v>
      </c>
      <c r="Q58" s="71">
        <v>0.32288456933857201</v>
      </c>
      <c r="R58" s="71">
        <v>0</v>
      </c>
      <c r="S58" s="71">
        <v>0</v>
      </c>
      <c r="T58" s="72"/>
      <c r="U58" s="71">
        <v>190065</v>
      </c>
      <c r="V58" s="71">
        <v>258</v>
      </c>
      <c r="W58" s="71">
        <v>89</v>
      </c>
      <c r="X58" s="71">
        <v>1043</v>
      </c>
      <c r="Y58" s="71">
        <v>1778</v>
      </c>
      <c r="Z58" s="71">
        <v>2240</v>
      </c>
      <c r="AA58" s="71">
        <v>1789</v>
      </c>
      <c r="AB58" s="71">
        <v>4601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1770</v>
      </c>
      <c r="B59" s="70">
        <v>315</v>
      </c>
      <c r="C59" s="70">
        <v>9</v>
      </c>
      <c r="D59" s="70">
        <v>19</v>
      </c>
      <c r="E59" s="70">
        <v>2012</v>
      </c>
      <c r="F59" s="70" t="s">
        <v>179</v>
      </c>
      <c r="G59" s="70" t="s">
        <v>1761</v>
      </c>
      <c r="H59" s="70" t="s">
        <v>1762</v>
      </c>
      <c r="I59" s="148"/>
      <c r="J59" s="71">
        <v>2.2237883714924509</v>
      </c>
      <c r="K59" s="71">
        <v>0.60844791480954741</v>
      </c>
      <c r="L59" s="71">
        <v>4.8026737531216446</v>
      </c>
      <c r="M59" s="71">
        <v>6.4048767661863808</v>
      </c>
      <c r="N59" s="71">
        <v>6.2142522967622336</v>
      </c>
      <c r="O59" s="71">
        <v>4.2560286732557531</v>
      </c>
      <c r="P59" s="71">
        <v>8.8135798692571115</v>
      </c>
      <c r="Q59" s="71">
        <v>0.34455541123375</v>
      </c>
      <c r="R59" s="71">
        <v>0</v>
      </c>
      <c r="S59" s="71">
        <v>0</v>
      </c>
      <c r="T59" s="72"/>
      <c r="U59" s="71">
        <v>103726</v>
      </c>
      <c r="V59" s="71">
        <v>258</v>
      </c>
      <c r="W59" s="71">
        <v>89</v>
      </c>
      <c r="X59" s="71">
        <v>1043</v>
      </c>
      <c r="Y59" s="71">
        <v>1769</v>
      </c>
      <c r="Z59" s="71">
        <v>2226</v>
      </c>
      <c r="AA59" s="71">
        <v>1771</v>
      </c>
      <c r="AB59" s="71">
        <v>4519</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1771</v>
      </c>
      <c r="B60" s="70">
        <v>316</v>
      </c>
      <c r="C60" s="70">
        <v>10</v>
      </c>
      <c r="D60" s="70">
        <v>19</v>
      </c>
      <c r="E60" s="70">
        <v>2013</v>
      </c>
      <c r="F60" s="70" t="s">
        <v>180</v>
      </c>
      <c r="G60" s="70" t="s">
        <v>1761</v>
      </c>
      <c r="H60" s="70" t="s">
        <v>1762</v>
      </c>
      <c r="I60" s="148"/>
      <c r="J60" s="71">
        <v>3.6982642797107159</v>
      </c>
      <c r="K60" s="71">
        <v>0.50969851171473446</v>
      </c>
      <c r="L60" s="71">
        <v>4.2320300830823898</v>
      </c>
      <c r="M60" s="71">
        <v>5.5245435613579428</v>
      </c>
      <c r="N60" s="71">
        <v>6.5604505105470112</v>
      </c>
      <c r="O60" s="71">
        <v>4.1107313461704207</v>
      </c>
      <c r="P60" s="71">
        <v>8.7918404990017027</v>
      </c>
      <c r="Q60" s="71">
        <v>0.34562166548946999</v>
      </c>
      <c r="R60" s="71">
        <v>0</v>
      </c>
      <c r="S60" s="71">
        <v>0</v>
      </c>
      <c r="T60" s="72"/>
      <c r="U60" s="71">
        <v>156949</v>
      </c>
      <c r="V60" s="71">
        <v>258</v>
      </c>
      <c r="W60" s="71">
        <v>89</v>
      </c>
      <c r="X60" s="71">
        <v>1043</v>
      </c>
      <c r="Y60" s="71">
        <v>1769</v>
      </c>
      <c r="Z60" s="71">
        <v>2246</v>
      </c>
      <c r="AA60" s="71">
        <v>1760</v>
      </c>
      <c r="AB60" s="71">
        <v>4468</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1772</v>
      </c>
      <c r="B61" s="70">
        <v>317</v>
      </c>
      <c r="C61" s="70">
        <v>11</v>
      </c>
      <c r="D61" s="70">
        <v>19</v>
      </c>
      <c r="E61" s="70">
        <v>2014</v>
      </c>
      <c r="F61" s="70" t="s">
        <v>181</v>
      </c>
      <c r="G61" s="70" t="s">
        <v>1761</v>
      </c>
      <c r="H61" s="70" t="s">
        <v>1762</v>
      </c>
      <c r="I61" s="148"/>
      <c r="J61" s="71">
        <v>3.5669755876331699</v>
      </c>
      <c r="K61" s="71">
        <v>0.48098288402987149</v>
      </c>
      <c r="L61" s="71">
        <v>4.7479110960934463</v>
      </c>
      <c r="M61" s="71">
        <v>4.8436364209602569</v>
      </c>
      <c r="N61" s="71">
        <v>6.263648538535552</v>
      </c>
      <c r="O61" s="71">
        <v>3.8838882202595517</v>
      </c>
      <c r="P61" s="71">
        <v>8.837539143146051</v>
      </c>
      <c r="Q61" s="71">
        <v>0.325369138969411</v>
      </c>
      <c r="R61" s="71">
        <v>0</v>
      </c>
      <c r="S61" s="71">
        <v>0</v>
      </c>
      <c r="T61" s="72"/>
      <c r="U61" s="71">
        <v>160387</v>
      </c>
      <c r="V61" s="71">
        <v>211</v>
      </c>
      <c r="W61" s="71">
        <v>118</v>
      </c>
      <c r="X61" s="71">
        <v>945</v>
      </c>
      <c r="Y61" s="71">
        <v>1751</v>
      </c>
      <c r="Z61" s="71">
        <v>2235</v>
      </c>
      <c r="AA61" s="71">
        <v>1760</v>
      </c>
      <c r="AB61" s="71">
        <v>4384</v>
      </c>
      <c r="AC61" s="71">
        <v>0</v>
      </c>
      <c r="AD61" s="71">
        <v>0</v>
      </c>
      <c r="AE61" s="72"/>
      <c r="AF61" s="71"/>
      <c r="AG61" s="71"/>
      <c r="AH61" s="71"/>
      <c r="AI61" s="71"/>
      <c r="AJ61" s="71"/>
      <c r="AK61" s="71"/>
      <c r="AL61" s="71"/>
      <c r="AM61" s="71"/>
      <c r="AN61" s="71"/>
      <c r="AO61" s="71"/>
      <c r="AP61" s="71"/>
      <c r="AQ61" s="72"/>
      <c r="AR61" s="71">
        <v>192</v>
      </c>
      <c r="AS61" s="71">
        <v>18</v>
      </c>
      <c r="AT61" s="71">
        <v>0</v>
      </c>
      <c r="AU61" s="71">
        <v>3</v>
      </c>
      <c r="AV61" s="71">
        <v>0</v>
      </c>
      <c r="AW61" s="71">
        <v>0</v>
      </c>
      <c r="AX61" s="71"/>
      <c r="AY61" s="72"/>
      <c r="AZ61" s="71">
        <v>982.89799999999991</v>
      </c>
      <c r="BA61" s="71">
        <v>302.89999999999998</v>
      </c>
      <c r="BB61" s="71">
        <v>0</v>
      </c>
      <c r="BC61" s="71">
        <v>1135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1773</v>
      </c>
      <c r="B62" s="70">
        <v>318</v>
      </c>
      <c r="C62" s="70">
        <v>12</v>
      </c>
      <c r="D62" s="70">
        <v>19</v>
      </c>
      <c r="E62" s="70">
        <v>2015</v>
      </c>
      <c r="F62" s="70" t="s">
        <v>182</v>
      </c>
      <c r="G62" s="70" t="s">
        <v>1761</v>
      </c>
      <c r="H62" s="70" t="s">
        <v>1762</v>
      </c>
      <c r="I62" s="148"/>
      <c r="J62" s="71">
        <v>3.9568102390393318</v>
      </c>
      <c r="K62" s="71">
        <v>0.45485370334759923</v>
      </c>
      <c r="L62" s="71">
        <v>5.5700318981313961</v>
      </c>
      <c r="M62" s="71">
        <v>5.5920542609098511</v>
      </c>
      <c r="N62" s="71">
        <v>5.3264963182220004</v>
      </c>
      <c r="O62" s="71">
        <v>3.8210484057531473</v>
      </c>
      <c r="P62" s="71">
        <v>8.7239142066534132</v>
      </c>
      <c r="Q62" s="71">
        <v>0.30681811305826301</v>
      </c>
      <c r="R62" s="71">
        <v>0</v>
      </c>
      <c r="S62" s="71">
        <v>0</v>
      </c>
      <c r="T62" s="72"/>
      <c r="U62" s="71">
        <v>201167</v>
      </c>
      <c r="V62" s="71">
        <v>211</v>
      </c>
      <c r="W62" s="71">
        <v>118</v>
      </c>
      <c r="X62" s="71">
        <v>945</v>
      </c>
      <c r="Y62" s="71">
        <v>1710</v>
      </c>
      <c r="Z62" s="71">
        <v>2220</v>
      </c>
      <c r="AA62" s="71">
        <v>1736</v>
      </c>
      <c r="AB62" s="71">
        <v>4223</v>
      </c>
      <c r="AC62" s="71">
        <v>0</v>
      </c>
      <c r="AD62" s="71">
        <v>0</v>
      </c>
      <c r="AE62" s="72"/>
      <c r="AF62" s="71">
        <v>3400003.2663288699</v>
      </c>
      <c r="AG62" s="71">
        <v>352857.67153323191</v>
      </c>
      <c r="AH62" s="71">
        <v>791615.34262596257</v>
      </c>
      <c r="AI62" s="71">
        <v>5748154.0025266372</v>
      </c>
      <c r="AJ62" s="71">
        <v>8755607.4598717354</v>
      </c>
      <c r="AK62" s="71">
        <v>0</v>
      </c>
      <c r="AL62" s="71">
        <v>0</v>
      </c>
      <c r="AM62" s="71">
        <v>578744.43518126709</v>
      </c>
      <c r="AN62" s="71">
        <v>0</v>
      </c>
      <c r="AO62" s="71">
        <v>0</v>
      </c>
      <c r="AP62" s="71">
        <v>19626982.178067707</v>
      </c>
      <c r="AQ62" s="72"/>
      <c r="AR62" s="71">
        <v>195</v>
      </c>
      <c r="AS62" s="71">
        <v>20</v>
      </c>
      <c r="AT62" s="71">
        <v>0</v>
      </c>
      <c r="AU62" s="71">
        <v>3</v>
      </c>
      <c r="AV62" s="71">
        <v>0</v>
      </c>
      <c r="AW62" s="71">
        <v>0</v>
      </c>
      <c r="AX62" s="71"/>
      <c r="AY62" s="72"/>
      <c r="AZ62" s="71">
        <v>1008.198</v>
      </c>
      <c r="BA62" s="71">
        <v>344.4</v>
      </c>
      <c r="BB62" s="71">
        <v>0</v>
      </c>
      <c r="BC62" s="71">
        <v>1135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1774</v>
      </c>
      <c r="B63" s="70">
        <v>319</v>
      </c>
      <c r="C63" s="70">
        <v>13</v>
      </c>
      <c r="D63" s="70">
        <v>19</v>
      </c>
      <c r="E63" s="70">
        <v>2016</v>
      </c>
      <c r="F63" s="70" t="s">
        <v>155</v>
      </c>
      <c r="G63" s="70" t="s">
        <v>1761</v>
      </c>
      <c r="H63" s="70" t="s">
        <v>1762</v>
      </c>
      <c r="I63" s="148"/>
      <c r="J63" s="71">
        <v>3.2889562571336604</v>
      </c>
      <c r="K63" s="71">
        <v>0.43925393019354919</v>
      </c>
      <c r="L63" s="71">
        <v>5.8868126682547794</v>
      </c>
      <c r="M63" s="71">
        <v>3.9493081658487745</v>
      </c>
      <c r="N63" s="71">
        <v>4.6109092744609068</v>
      </c>
      <c r="O63" s="71">
        <v>3.8290569109179313</v>
      </c>
      <c r="P63" s="71">
        <v>8.6436663206940185</v>
      </c>
      <c r="Q63" s="71">
        <v>0.29545377250201332</v>
      </c>
      <c r="R63" s="71">
        <v>0</v>
      </c>
      <c r="S63" s="71">
        <v>0</v>
      </c>
      <c r="T63" s="72"/>
      <c r="U63" s="71">
        <v>194542</v>
      </c>
      <c r="V63" s="71">
        <v>211</v>
      </c>
      <c r="W63" s="71">
        <v>118</v>
      </c>
      <c r="X63" s="71">
        <v>945</v>
      </c>
      <c r="Y63" s="71">
        <v>1718</v>
      </c>
      <c r="Z63" s="71">
        <v>2252</v>
      </c>
      <c r="AA63" s="71">
        <v>1779</v>
      </c>
      <c r="AB63" s="71">
        <v>4183</v>
      </c>
      <c r="AC63" s="71">
        <v>0</v>
      </c>
      <c r="AD63" s="71">
        <v>0</v>
      </c>
      <c r="AE63" s="72"/>
      <c r="AF63" s="71">
        <v>2886384.9136534398</v>
      </c>
      <c r="AG63" s="71">
        <v>334232.5869708407</v>
      </c>
      <c r="AH63" s="71">
        <v>670805.38350940926</v>
      </c>
      <c r="AI63" s="71">
        <v>5863804.7716963226</v>
      </c>
      <c r="AJ63" s="71">
        <v>7453235.5568016116</v>
      </c>
      <c r="AK63" s="71">
        <v>0</v>
      </c>
      <c r="AL63" s="71">
        <v>0</v>
      </c>
      <c r="AM63" s="71">
        <v>573707.97176944534</v>
      </c>
      <c r="AN63" s="71">
        <v>0</v>
      </c>
      <c r="AO63" s="71">
        <v>0</v>
      </c>
      <c r="AP63" s="71">
        <v>17782171.184401069</v>
      </c>
      <c r="AQ63" s="72"/>
      <c r="AR63" s="71">
        <v>204</v>
      </c>
      <c r="AS63" s="71">
        <v>21</v>
      </c>
      <c r="AT63" s="71">
        <v>0</v>
      </c>
      <c r="AU63" s="71">
        <v>3</v>
      </c>
      <c r="AV63" s="71">
        <v>0</v>
      </c>
      <c r="AW63" s="71">
        <v>0</v>
      </c>
      <c r="AX63" s="71"/>
      <c r="AY63" s="72"/>
      <c r="AZ63" s="71">
        <v>1072.6980000000001</v>
      </c>
      <c r="BA63" s="71">
        <v>393.9</v>
      </c>
      <c r="BB63" s="71">
        <v>0</v>
      </c>
      <c r="BC63" s="71">
        <v>1135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1775</v>
      </c>
      <c r="B64" s="70">
        <v>320</v>
      </c>
      <c r="C64" s="70">
        <v>14</v>
      </c>
      <c r="D64" s="70">
        <v>19</v>
      </c>
      <c r="E64" s="70">
        <v>2017</v>
      </c>
      <c r="F64" s="70" t="s">
        <v>156</v>
      </c>
      <c r="G64" s="1064" t="s">
        <v>1761</v>
      </c>
      <c r="H64" s="70" t="s">
        <v>1762</v>
      </c>
      <c r="I64" s="148"/>
      <c r="J64" s="71">
        <v>2.399721497638637</v>
      </c>
      <c r="K64" s="71">
        <v>0.43523245100939156</v>
      </c>
      <c r="L64" s="71">
        <v>5.0638914285360785</v>
      </c>
      <c r="M64" s="71">
        <v>3.3501355999338873</v>
      </c>
      <c r="N64" s="71">
        <v>4.7835679359651389</v>
      </c>
      <c r="O64" s="71">
        <v>3.803371859615591</v>
      </c>
      <c r="P64" s="71">
        <v>8.5502882317693576</v>
      </c>
      <c r="Q64" s="71">
        <v>0.28147560443965203</v>
      </c>
      <c r="R64" s="71">
        <v>0</v>
      </c>
      <c r="S64" s="71">
        <v>0</v>
      </c>
      <c r="T64" s="72"/>
      <c r="U64" s="71">
        <v>152453</v>
      </c>
      <c r="V64" s="71">
        <v>211</v>
      </c>
      <c r="W64" s="71">
        <v>118</v>
      </c>
      <c r="X64" s="71">
        <v>945</v>
      </c>
      <c r="Y64" s="71">
        <v>1720</v>
      </c>
      <c r="Z64" s="71">
        <v>2274</v>
      </c>
      <c r="AA64" s="71">
        <v>1771</v>
      </c>
      <c r="AB64" s="71">
        <v>4121</v>
      </c>
      <c r="AC64" s="71">
        <v>0</v>
      </c>
      <c r="AD64" s="71">
        <v>0</v>
      </c>
      <c r="AE64" s="72"/>
      <c r="AF64" s="71">
        <v>2145929.6758674802</v>
      </c>
      <c r="AG64" s="71">
        <v>338881.59190460149</v>
      </c>
      <c r="AH64" s="71">
        <v>741620.94536344311</v>
      </c>
      <c r="AI64" s="71">
        <v>5385046.4722100059</v>
      </c>
      <c r="AJ64" s="71">
        <v>8498361.8500398714</v>
      </c>
      <c r="AK64" s="71">
        <v>0</v>
      </c>
      <c r="AL64" s="71">
        <v>0</v>
      </c>
      <c r="AM64" s="71">
        <v>566088.92144494329</v>
      </c>
      <c r="AN64" s="71">
        <v>0</v>
      </c>
      <c r="AO64" s="71">
        <v>0</v>
      </c>
      <c r="AP64" s="71">
        <v>17675929.456830345</v>
      </c>
      <c r="AQ64" s="72"/>
      <c r="AR64" s="71">
        <v>207</v>
      </c>
      <c r="AS64" s="71">
        <v>22</v>
      </c>
      <c r="AT64" s="71">
        <v>0</v>
      </c>
      <c r="AU64" s="71">
        <v>4</v>
      </c>
      <c r="AV64" s="71">
        <v>0</v>
      </c>
      <c r="AW64" s="71">
        <v>0</v>
      </c>
      <c r="AX64" s="71"/>
      <c r="AY64" s="72"/>
      <c r="AZ64" s="71">
        <v>1092.8979999999999</v>
      </c>
      <c r="BA64" s="71">
        <v>443.4</v>
      </c>
      <c r="BB64" s="71">
        <v>0</v>
      </c>
      <c r="BC64" s="71">
        <v>1184.9000000000001</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1776</v>
      </c>
      <c r="B65" s="70">
        <v>321</v>
      </c>
      <c r="C65" s="70">
        <v>15</v>
      </c>
      <c r="D65" s="70">
        <v>19</v>
      </c>
      <c r="E65" s="70">
        <v>2018</v>
      </c>
      <c r="F65" s="70" t="s">
        <v>183</v>
      </c>
      <c r="G65" s="1064" t="s">
        <v>1761</v>
      </c>
      <c r="H65" s="70" t="s">
        <v>1762</v>
      </c>
      <c r="I65" s="148"/>
      <c r="J65" s="71">
        <v>2.2917506707414614</v>
      </c>
      <c r="K65" s="71">
        <v>0.37510975975610278</v>
      </c>
      <c r="L65" s="71">
        <v>4.5061086215183241</v>
      </c>
      <c r="M65" s="71">
        <v>3.2322225693654949</v>
      </c>
      <c r="N65" s="71">
        <v>3.185860462048796</v>
      </c>
      <c r="O65" s="71">
        <v>3.7565316552801229</v>
      </c>
      <c r="P65" s="71">
        <v>8.4173777815564179</v>
      </c>
      <c r="Q65" s="71">
        <v>0.25624870935614502</v>
      </c>
      <c r="R65" s="71">
        <v>0</v>
      </c>
      <c r="S65" s="71">
        <v>0</v>
      </c>
      <c r="T65" s="72"/>
      <c r="U65" s="71">
        <v>150345</v>
      </c>
      <c r="V65" s="71">
        <v>211</v>
      </c>
      <c r="W65" s="71">
        <v>118</v>
      </c>
      <c r="X65" s="71">
        <v>945</v>
      </c>
      <c r="Y65" s="71">
        <v>1712</v>
      </c>
      <c r="Z65" s="71">
        <v>2289</v>
      </c>
      <c r="AA65" s="71">
        <v>1761</v>
      </c>
      <c r="AB65" s="71">
        <v>4043</v>
      </c>
      <c r="AC65" s="71">
        <v>0</v>
      </c>
      <c r="AD65" s="71">
        <v>0</v>
      </c>
      <c r="AE65" s="72"/>
      <c r="AF65" s="71">
        <v>2214013.6619131961</v>
      </c>
      <c r="AG65" s="71">
        <v>298583.40013920341</v>
      </c>
      <c r="AH65" s="71">
        <v>687360.80801972328</v>
      </c>
      <c r="AI65" s="71">
        <v>5502039.8654671181</v>
      </c>
      <c r="AJ65" s="71">
        <v>6509835.8768995684</v>
      </c>
      <c r="AK65" s="71">
        <v>0</v>
      </c>
      <c r="AL65" s="71">
        <v>0</v>
      </c>
      <c r="AM65" s="71">
        <v>556523.4406071963</v>
      </c>
      <c r="AN65" s="71">
        <v>0</v>
      </c>
      <c r="AO65" s="71">
        <v>0</v>
      </c>
      <c r="AP65" s="71">
        <v>15768357.053046005</v>
      </c>
      <c r="AQ65" s="72"/>
      <c r="AR65" s="71">
        <v>213</v>
      </c>
      <c r="AS65" s="71">
        <v>23</v>
      </c>
      <c r="AT65" s="71">
        <v>0</v>
      </c>
      <c r="AU65" s="71">
        <v>4</v>
      </c>
      <c r="AV65" s="71">
        <v>0</v>
      </c>
      <c r="AW65" s="71">
        <v>0</v>
      </c>
      <c r="AX65" s="71"/>
      <c r="AY65" s="72"/>
      <c r="AZ65" s="71">
        <v>1137.8879999999999</v>
      </c>
      <c r="BA65" s="71">
        <v>454</v>
      </c>
      <c r="BB65" s="71">
        <v>0</v>
      </c>
      <c r="BC65" s="71">
        <v>1185</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1777</v>
      </c>
      <c r="B66" s="70">
        <v>322</v>
      </c>
      <c r="C66" s="70">
        <v>16</v>
      </c>
      <c r="D66" s="70">
        <v>19</v>
      </c>
      <c r="E66" s="70">
        <v>2019</v>
      </c>
      <c r="F66" s="70" t="s">
        <v>158</v>
      </c>
      <c r="G66" s="70" t="s">
        <v>1761</v>
      </c>
      <c r="H66" s="70" t="s">
        <v>1762</v>
      </c>
      <c r="I66" s="148"/>
      <c r="J66" s="71">
        <v>2.1510281097586352</v>
      </c>
      <c r="K66" s="71">
        <v>0.35286317382914584</v>
      </c>
      <c r="L66" s="71">
        <v>4.5772270149211849</v>
      </c>
      <c r="M66" s="71">
        <v>3.6197392447349777</v>
      </c>
      <c r="N66" s="71">
        <v>3.2479070527827907</v>
      </c>
      <c r="O66" s="71">
        <v>3.6162262950188393</v>
      </c>
      <c r="P66" s="71">
        <v>8.3460114776686858</v>
      </c>
      <c r="Q66" s="71">
        <v>0.24412562851596201</v>
      </c>
      <c r="R66" s="71">
        <v>0</v>
      </c>
      <c r="S66" s="71">
        <v>0</v>
      </c>
      <c r="T66" s="72"/>
      <c r="U66" s="71">
        <v>139818</v>
      </c>
      <c r="V66" s="71">
        <v>211</v>
      </c>
      <c r="W66" s="71">
        <v>118</v>
      </c>
      <c r="X66" s="71">
        <v>945</v>
      </c>
      <c r="Y66" s="71">
        <v>1690</v>
      </c>
      <c r="Z66" s="71">
        <v>2264</v>
      </c>
      <c r="AA66" s="71">
        <v>1733</v>
      </c>
      <c r="AB66" s="71">
        <v>3956</v>
      </c>
      <c r="AC66" s="71">
        <v>0</v>
      </c>
      <c r="AD66" s="71">
        <v>0</v>
      </c>
      <c r="AE66" s="72"/>
      <c r="AF66" s="71">
        <v>1856003.1677490871</v>
      </c>
      <c r="AG66" s="71">
        <v>289179.24352204672</v>
      </c>
      <c r="AH66" s="71">
        <v>748315.4950442299</v>
      </c>
      <c r="AI66" s="71">
        <v>5437295.7220910601</v>
      </c>
      <c r="AJ66" s="71">
        <v>6750664.9707234977</v>
      </c>
      <c r="AK66" s="71">
        <v>0</v>
      </c>
      <c r="AL66" s="71">
        <v>0</v>
      </c>
      <c r="AM66" s="71">
        <v>538777.41924794449</v>
      </c>
      <c r="AN66" s="71">
        <v>0</v>
      </c>
      <c r="AO66" s="71">
        <v>0</v>
      </c>
      <c r="AP66" s="71">
        <v>15620236.018377867</v>
      </c>
      <c r="AQ66" s="72"/>
      <c r="AR66" s="71">
        <v>218</v>
      </c>
      <c r="AS66" s="71">
        <v>25</v>
      </c>
      <c r="AT66" s="71">
        <v>0</v>
      </c>
      <c r="AU66" s="71">
        <v>4</v>
      </c>
      <c r="AV66" s="71">
        <v>0</v>
      </c>
      <c r="AW66" s="71">
        <v>0</v>
      </c>
      <c r="AX66" s="71"/>
      <c r="AY66" s="72"/>
      <c r="AZ66" s="71">
        <v>1184.518</v>
      </c>
      <c r="BA66" s="71">
        <v>514.69999999999993</v>
      </c>
      <c r="BB66" s="71">
        <v>0</v>
      </c>
      <c r="BC66" s="71">
        <v>1184.9000000000001</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1778</v>
      </c>
      <c r="B67" s="70">
        <v>323</v>
      </c>
      <c r="C67" s="70">
        <v>17</v>
      </c>
      <c r="D67" s="70">
        <v>19</v>
      </c>
      <c r="E67" s="70">
        <v>2020</v>
      </c>
      <c r="F67" s="70" t="s">
        <v>159</v>
      </c>
      <c r="G67" s="70" t="s">
        <v>1761</v>
      </c>
      <c r="H67" s="70" t="s">
        <v>1762</v>
      </c>
      <c r="I67" s="148"/>
      <c r="J67" s="71">
        <v>2.4095515064664021</v>
      </c>
      <c r="K67" s="71">
        <v>0.27783790769927874</v>
      </c>
      <c r="L67" s="71">
        <v>3.2258524310534464</v>
      </c>
      <c r="M67" s="71">
        <v>3.2472669339450837</v>
      </c>
      <c r="N67" s="71">
        <v>3.5683869756543274</v>
      </c>
      <c r="O67" s="71">
        <v>3.1613283220013866</v>
      </c>
      <c r="P67" s="71">
        <v>7.9427721094391019</v>
      </c>
      <c r="Q67" s="71">
        <v>0.22664502074544801</v>
      </c>
      <c r="R67" s="71">
        <v>0</v>
      </c>
      <c r="S67" s="71">
        <v>0</v>
      </c>
      <c r="T67" s="72"/>
      <c r="U67" s="71">
        <v>170020</v>
      </c>
      <c r="V67" s="71">
        <v>145</v>
      </c>
      <c r="W67" s="71">
        <v>78</v>
      </c>
      <c r="X67" s="71">
        <v>890</v>
      </c>
      <c r="Y67" s="71">
        <v>1668</v>
      </c>
      <c r="Z67" s="71">
        <v>2259</v>
      </c>
      <c r="AA67" s="71">
        <v>1753</v>
      </c>
      <c r="AB67" s="71">
        <v>3844</v>
      </c>
      <c r="AC67" s="71">
        <v>0</v>
      </c>
      <c r="AD67" s="71">
        <v>0</v>
      </c>
      <c r="AE67" s="72"/>
      <c r="AF67" s="71">
        <v>2079759.684231312</v>
      </c>
      <c r="AG67" s="71">
        <v>207176.88293464968</v>
      </c>
      <c r="AH67" s="71">
        <v>541086.84108267864</v>
      </c>
      <c r="AI67" s="71">
        <v>4779419.2732989304</v>
      </c>
      <c r="AJ67" s="71">
        <v>7897541.9434427461</v>
      </c>
      <c r="AK67" s="71"/>
      <c r="AL67" s="71"/>
      <c r="AM67" s="71">
        <v>501684.70773075713</v>
      </c>
      <c r="AN67" s="71"/>
      <c r="AO67" s="71"/>
      <c r="AP67" s="71">
        <v>16006669.332721075</v>
      </c>
      <c r="AQ67" s="72"/>
      <c r="AR67" s="71">
        <v>222</v>
      </c>
      <c r="AS67" s="71">
        <v>25</v>
      </c>
      <c r="AT67" s="71">
        <v>0</v>
      </c>
      <c r="AU67" s="71">
        <v>4</v>
      </c>
      <c r="AV67" s="71">
        <v>0</v>
      </c>
      <c r="AW67" s="71">
        <v>0</v>
      </c>
      <c r="AX67" s="71"/>
      <c r="AY67" s="72"/>
      <c r="AZ67" s="71">
        <v>1213.6179999999999</v>
      </c>
      <c r="BA67" s="71">
        <v>514.70000000000005</v>
      </c>
      <c r="BB67" s="71">
        <v>0</v>
      </c>
      <c r="BC67" s="71">
        <v>1184.9000000000001</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1779</v>
      </c>
      <c r="B68" s="70">
        <v>323</v>
      </c>
      <c r="C68" s="70">
        <v>18</v>
      </c>
      <c r="D68" s="70">
        <v>19</v>
      </c>
      <c r="E68" s="70">
        <v>2021</v>
      </c>
      <c r="F68" s="70" t="s">
        <v>160</v>
      </c>
      <c r="G68" s="70" t="s">
        <v>1761</v>
      </c>
      <c r="H68" s="70" t="s">
        <v>1762</v>
      </c>
      <c r="I68" s="148"/>
      <c r="J68" s="71">
        <v>2.3227396290520264</v>
      </c>
      <c r="K68" s="71">
        <v>0.27888153039287844</v>
      </c>
      <c r="L68" s="71">
        <v>2.9685085625197551</v>
      </c>
      <c r="M68" s="71">
        <v>2.9562991367171985</v>
      </c>
      <c r="N68" s="71">
        <v>2.9416803362045183</v>
      </c>
      <c r="O68" s="71">
        <v>3.0689283366451887</v>
      </c>
      <c r="P68" s="71">
        <v>8.1036876684391377</v>
      </c>
      <c r="Q68" s="71">
        <v>0.21755036216284601</v>
      </c>
      <c r="R68" s="71">
        <v>0</v>
      </c>
      <c r="S68" s="71">
        <v>0</v>
      </c>
      <c r="T68" s="72"/>
      <c r="U68" s="71">
        <v>185908</v>
      </c>
      <c r="V68" s="71">
        <v>145</v>
      </c>
      <c r="W68" s="71">
        <v>78</v>
      </c>
      <c r="X68" s="71">
        <v>890</v>
      </c>
      <c r="Y68" s="71">
        <v>1644</v>
      </c>
      <c r="Z68" s="71">
        <v>2258</v>
      </c>
      <c r="AA68" s="71">
        <v>1744</v>
      </c>
      <c r="AB68" s="71">
        <v>3726</v>
      </c>
      <c r="AC68" s="71">
        <v>0</v>
      </c>
      <c r="AD68" s="71">
        <v>0</v>
      </c>
      <c r="AE68" s="72"/>
      <c r="AF68" s="71">
        <v>2077080.5363440523</v>
      </c>
      <c r="AG68" s="71">
        <v>220795.64152014875</v>
      </c>
      <c r="AH68" s="71">
        <v>494654.4520115903</v>
      </c>
      <c r="AI68" s="71">
        <v>5278180.5779497596</v>
      </c>
      <c r="AJ68" s="71">
        <v>7181675.2042668005</v>
      </c>
      <c r="AK68" s="71">
        <v>0</v>
      </c>
      <c r="AL68" s="71">
        <v>0</v>
      </c>
      <c r="AM68" s="71">
        <v>489089.24597187369</v>
      </c>
      <c r="AN68" s="71">
        <v>0</v>
      </c>
      <c r="AO68" s="71">
        <v>0</v>
      </c>
      <c r="AP68" s="71">
        <v>15741475.658064224</v>
      </c>
      <c r="AQ68" s="72"/>
      <c r="AR68" s="71">
        <v>222</v>
      </c>
      <c r="AS68" s="71">
        <v>25</v>
      </c>
      <c r="AT68" s="71">
        <v>0</v>
      </c>
      <c r="AU68" s="71">
        <v>4</v>
      </c>
      <c r="AV68" s="71">
        <v>0</v>
      </c>
      <c r="AW68" s="71">
        <v>0</v>
      </c>
      <c r="AX68" s="71"/>
      <c r="AY68" s="72"/>
      <c r="AZ68" s="71">
        <v>1215.4179999999999</v>
      </c>
      <c r="BA68" s="71">
        <v>514.70000000000005</v>
      </c>
      <c r="BB68" s="71">
        <v>0</v>
      </c>
      <c r="BC68" s="71">
        <v>1184.9000000000001</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1780</v>
      </c>
      <c r="B69" s="70">
        <v>323</v>
      </c>
      <c r="C69" s="70">
        <v>19</v>
      </c>
      <c r="D69" s="70">
        <v>19</v>
      </c>
      <c r="E69" s="70">
        <v>2022</v>
      </c>
      <c r="F69" s="70" t="s">
        <v>161</v>
      </c>
      <c r="G69" s="70" t="s">
        <v>1761</v>
      </c>
      <c r="H69" s="70" t="s">
        <v>1762</v>
      </c>
      <c r="I69" s="148"/>
      <c r="J69" s="71">
        <v>1.5784577094017711</v>
      </c>
      <c r="K69" s="71">
        <v>0.28419777966563292</v>
      </c>
      <c r="L69" s="71">
        <v>2.5789999114485842</v>
      </c>
      <c r="M69" s="71">
        <v>3.041674649958209</v>
      </c>
      <c r="N69" s="71">
        <v>4.3475383398346272</v>
      </c>
      <c r="O69" s="71">
        <v>3.2043350208439594</v>
      </c>
      <c r="P69" s="71">
        <v>8.0872738863987621</v>
      </c>
      <c r="Q69" s="71">
        <v>0.21146047428544668</v>
      </c>
      <c r="R69" s="71">
        <v>0</v>
      </c>
      <c r="S69" s="71">
        <v>0</v>
      </c>
      <c r="T69" s="72"/>
      <c r="U69" s="71">
        <v>141577</v>
      </c>
      <c r="V69" s="71">
        <v>145</v>
      </c>
      <c r="W69" s="71">
        <v>78</v>
      </c>
      <c r="X69" s="71">
        <v>890</v>
      </c>
      <c r="Y69" s="71">
        <v>1613</v>
      </c>
      <c r="Z69" s="71">
        <v>2240</v>
      </c>
      <c r="AA69" s="71">
        <v>1767</v>
      </c>
      <c r="AB69" s="71">
        <v>3592</v>
      </c>
      <c r="AC69" s="71">
        <v>0</v>
      </c>
      <c r="AD69" s="71">
        <v>0</v>
      </c>
      <c r="AE69" s="72"/>
      <c r="AF69" s="71">
        <v>1460365.9193034093</v>
      </c>
      <c r="AG69" s="71">
        <v>221255.6037884877</v>
      </c>
      <c r="AH69" s="71">
        <v>507264.25162465574</v>
      </c>
      <c r="AI69" s="71">
        <v>4880700.179156987</v>
      </c>
      <c r="AJ69" s="71">
        <v>8616205.8279709984</v>
      </c>
      <c r="AK69" s="71">
        <v>0</v>
      </c>
      <c r="AL69" s="71">
        <v>0</v>
      </c>
      <c r="AM69" s="71">
        <v>463825.2415103591</v>
      </c>
      <c r="AN69" s="71">
        <v>0</v>
      </c>
      <c r="AO69" s="71">
        <v>0</v>
      </c>
      <c r="AP69" s="71">
        <v>16149617.023354897</v>
      </c>
      <c r="AQ69" s="72"/>
      <c r="AR69" s="71">
        <v>224</v>
      </c>
      <c r="AS69" s="71">
        <v>25</v>
      </c>
      <c r="AT69" s="71">
        <v>0</v>
      </c>
      <c r="AU69" s="71">
        <v>5</v>
      </c>
      <c r="AV69" s="71">
        <v>0</v>
      </c>
      <c r="AW69" s="71">
        <v>0</v>
      </c>
      <c r="AX69" s="71"/>
      <c r="AY69" s="72"/>
      <c r="AZ69" s="71">
        <v>1234.288</v>
      </c>
      <c r="BA69" s="71">
        <v>514.70000000000005</v>
      </c>
      <c r="BB69" s="71">
        <v>0</v>
      </c>
      <c r="BC69" s="71">
        <v>15692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1781</v>
      </c>
      <c r="B70" s="70">
        <v>323</v>
      </c>
      <c r="C70" s="70">
        <v>20</v>
      </c>
      <c r="D70" s="70">
        <v>19</v>
      </c>
      <c r="E70" s="70">
        <v>2023</v>
      </c>
      <c r="F70" s="70" t="s">
        <v>1539</v>
      </c>
      <c r="G70" s="70" t="s">
        <v>1761</v>
      </c>
      <c r="H70" s="70" t="s">
        <v>1762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225</v>
      </c>
      <c r="AS70" s="71">
        <v>25</v>
      </c>
      <c r="AT70" s="71">
        <v>0</v>
      </c>
      <c r="AU70" s="71">
        <v>5</v>
      </c>
      <c r="AV70" s="71">
        <v>0</v>
      </c>
      <c r="AW70" s="71">
        <v>0</v>
      </c>
      <c r="AX70" s="71"/>
      <c r="AY70" s="72"/>
      <c r="AZ70" s="71">
        <v>1239.2080000000001</v>
      </c>
      <c r="BA70" s="71">
        <v>514.70000000000005</v>
      </c>
      <c r="BB70" s="71">
        <v>0</v>
      </c>
      <c r="BC70" s="71">
        <v>15692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1782</v>
      </c>
      <c r="B71" s="70">
        <v>323</v>
      </c>
      <c r="C71" s="70">
        <v>21</v>
      </c>
      <c r="D71" s="70">
        <v>19</v>
      </c>
      <c r="E71" s="70">
        <v>2024</v>
      </c>
      <c r="F71" s="70" t="s">
        <v>1554</v>
      </c>
      <c r="G71" s="70" t="s">
        <v>1761</v>
      </c>
      <c r="H71" s="70" t="s">
        <v>1762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1783</v>
      </c>
      <c r="B72" s="70">
        <v>86</v>
      </c>
      <c r="C72" s="70">
        <v>1</v>
      </c>
      <c r="D72" s="70">
        <v>6</v>
      </c>
      <c r="E72" s="70">
        <v>1990</v>
      </c>
      <c r="F72" s="70" t="s">
        <v>787</v>
      </c>
      <c r="G72" s="70" t="s">
        <v>1784</v>
      </c>
      <c r="H72" s="70" t="s">
        <v>1785</v>
      </c>
      <c r="I72" s="148"/>
      <c r="J72" s="71">
        <v>6.6575827698945718</v>
      </c>
      <c r="K72" s="71">
        <v>1.148805033721396</v>
      </c>
      <c r="L72" s="71">
        <v>0</v>
      </c>
      <c r="M72" s="71">
        <v>1.603997118118238</v>
      </c>
      <c r="N72" s="71">
        <v>3.9551183859193499</v>
      </c>
      <c r="O72" s="71">
        <v>3.1897950385607099</v>
      </c>
      <c r="P72" s="71">
        <v>5.7452070264756259</v>
      </c>
      <c r="Q72" s="71">
        <v>0.23767279442841299</v>
      </c>
      <c r="R72" s="71">
        <v>0</v>
      </c>
      <c r="S72" s="71">
        <v>0.2142589936805657</v>
      </c>
      <c r="T72" s="72"/>
      <c r="U72" s="71">
        <v>991162</v>
      </c>
      <c r="V72" s="71">
        <v>335</v>
      </c>
      <c r="W72" s="71">
        <v>0</v>
      </c>
      <c r="X72" s="71">
        <v>552</v>
      </c>
      <c r="Y72" s="71">
        <v>983</v>
      </c>
      <c r="Z72" s="71">
        <v>1312</v>
      </c>
      <c r="AA72" s="71">
        <v>1395</v>
      </c>
      <c r="AB72" s="71">
        <v>3859</v>
      </c>
      <c r="AC72" s="71">
        <v>0</v>
      </c>
      <c r="AD72" s="71">
        <v>0.2142589936805657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1786</v>
      </c>
      <c r="B73" s="70">
        <v>87</v>
      </c>
      <c r="C73" s="70">
        <v>2</v>
      </c>
      <c r="D73" s="70">
        <v>6</v>
      </c>
      <c r="E73" s="70">
        <v>2005</v>
      </c>
      <c r="F73" s="70" t="s">
        <v>789</v>
      </c>
      <c r="G73" s="70" t="s">
        <v>1784</v>
      </c>
      <c r="H73" s="70" t="s">
        <v>1785</v>
      </c>
      <c r="I73" s="148"/>
      <c r="J73" s="71">
        <v>5.3891586681857104</v>
      </c>
      <c r="K73" s="71">
        <v>0.68464454451064471</v>
      </c>
      <c r="L73" s="71">
        <v>0.44870353177775729</v>
      </c>
      <c r="M73" s="71">
        <v>3.5199368083307152</v>
      </c>
      <c r="N73" s="71">
        <v>6.7751354982403624</v>
      </c>
      <c r="O73" s="71">
        <v>4.8196714410677002</v>
      </c>
      <c r="P73" s="71">
        <v>5.9589662570205517</v>
      </c>
      <c r="Q73" s="71">
        <v>0.24720447388224101</v>
      </c>
      <c r="R73" s="71">
        <v>0</v>
      </c>
      <c r="S73" s="71">
        <v>7.653653968879999E-2</v>
      </c>
      <c r="T73" s="72"/>
      <c r="U73" s="71">
        <v>971055</v>
      </c>
      <c r="V73" s="71">
        <v>263</v>
      </c>
      <c r="W73" s="71">
        <v>6</v>
      </c>
      <c r="X73" s="71">
        <v>646</v>
      </c>
      <c r="Y73" s="71">
        <v>1266</v>
      </c>
      <c r="Z73" s="71">
        <v>2294</v>
      </c>
      <c r="AA73" s="71">
        <v>1185</v>
      </c>
      <c r="AB73" s="71">
        <v>4196</v>
      </c>
      <c r="AC73" s="71">
        <v>0</v>
      </c>
      <c r="AD73" s="71">
        <v>7.653653968879999E-2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1787</v>
      </c>
      <c r="B74" s="70">
        <v>88</v>
      </c>
      <c r="C74" s="70">
        <v>3</v>
      </c>
      <c r="D74" s="70">
        <v>6</v>
      </c>
      <c r="E74" s="70">
        <v>2006</v>
      </c>
      <c r="F74" s="70" t="s">
        <v>790</v>
      </c>
      <c r="G74" s="70" t="s">
        <v>1784</v>
      </c>
      <c r="H74" s="70" t="s">
        <v>1785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1788</v>
      </c>
      <c r="B75" s="70">
        <v>89</v>
      </c>
      <c r="C75" s="70">
        <v>4</v>
      </c>
      <c r="D75" s="70">
        <v>6</v>
      </c>
      <c r="E75" s="70">
        <v>2007</v>
      </c>
      <c r="F75" s="70" t="s">
        <v>791</v>
      </c>
      <c r="G75" s="70" t="s">
        <v>1784</v>
      </c>
      <c r="H75" s="70" t="s">
        <v>1785</v>
      </c>
      <c r="I75" s="148"/>
      <c r="J75" s="71">
        <v>6.6496484461849317</v>
      </c>
      <c r="K75" s="71">
        <v>0.58334256397794892</v>
      </c>
      <c r="L75" s="71">
        <v>0.49125318675133678</v>
      </c>
      <c r="M75" s="71">
        <v>3.7779223089415872</v>
      </c>
      <c r="N75" s="71">
        <v>5.96628969613535</v>
      </c>
      <c r="O75" s="71">
        <v>4.6443825775425607</v>
      </c>
      <c r="P75" s="71">
        <v>6.0358846670783617</v>
      </c>
      <c r="Q75" s="71">
        <v>0.26025996966339998</v>
      </c>
      <c r="R75" s="71">
        <v>0</v>
      </c>
      <c r="S75" s="71">
        <v>8.701768418133525E-2</v>
      </c>
      <c r="T75" s="72"/>
      <c r="U75" s="71">
        <v>1225769</v>
      </c>
      <c r="V75" s="71">
        <v>218</v>
      </c>
      <c r="W75" s="71">
        <v>8</v>
      </c>
      <c r="X75" s="71">
        <v>809</v>
      </c>
      <c r="Y75" s="71">
        <v>1270</v>
      </c>
      <c r="Z75" s="71">
        <v>2298</v>
      </c>
      <c r="AA75" s="71">
        <v>1182</v>
      </c>
      <c r="AB75" s="71">
        <v>4184</v>
      </c>
      <c r="AC75" s="71">
        <v>0</v>
      </c>
      <c r="AD75" s="71">
        <v>8.701768418133525E-2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1789</v>
      </c>
      <c r="B76" s="70">
        <v>90</v>
      </c>
      <c r="C76" s="70">
        <v>5</v>
      </c>
      <c r="D76" s="70">
        <v>6</v>
      </c>
      <c r="E76" s="70">
        <v>2008</v>
      </c>
      <c r="F76" s="70" t="s">
        <v>792</v>
      </c>
      <c r="G76" s="70" t="s">
        <v>1784</v>
      </c>
      <c r="H76" s="70" t="s">
        <v>1785</v>
      </c>
      <c r="I76" s="148"/>
      <c r="J76" s="71">
        <v>5.8928837919657786</v>
      </c>
      <c r="K76" s="71">
        <v>0.43242347117448782</v>
      </c>
      <c r="L76" s="71">
        <v>0.44631491565419529</v>
      </c>
      <c r="M76" s="71">
        <v>4.0869711515090392</v>
      </c>
      <c r="N76" s="71">
        <v>5.4822176118464867</v>
      </c>
      <c r="O76" s="71">
        <v>4.5630486797853598</v>
      </c>
      <c r="P76" s="71">
        <v>5.9882004286937116</v>
      </c>
      <c r="Q76" s="71">
        <v>0.255987320520636</v>
      </c>
      <c r="R76" s="71">
        <v>0</v>
      </c>
      <c r="S76" s="71">
        <v>8.1904949148572159E-2</v>
      </c>
      <c r="T76" s="72"/>
      <c r="U76" s="71">
        <v>1260526</v>
      </c>
      <c r="V76" s="71">
        <v>218</v>
      </c>
      <c r="W76" s="71">
        <v>8</v>
      </c>
      <c r="X76" s="71">
        <v>809</v>
      </c>
      <c r="Y76" s="71">
        <v>1284</v>
      </c>
      <c r="Z76" s="71">
        <v>2337</v>
      </c>
      <c r="AA76" s="71">
        <v>1174</v>
      </c>
      <c r="AB76" s="71">
        <v>4183</v>
      </c>
      <c r="AC76" s="71">
        <v>0</v>
      </c>
      <c r="AD76" s="71">
        <v>8.1904949148572159E-2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1790</v>
      </c>
      <c r="B77" s="70">
        <v>91</v>
      </c>
      <c r="C77" s="70">
        <v>6</v>
      </c>
      <c r="D77" s="70">
        <v>6</v>
      </c>
      <c r="E77" s="70">
        <v>2009</v>
      </c>
      <c r="F77" s="70" t="s">
        <v>176</v>
      </c>
      <c r="G77" s="70" t="s">
        <v>1784</v>
      </c>
      <c r="H77" s="70" t="s">
        <v>1785</v>
      </c>
      <c r="I77" s="148"/>
      <c r="J77" s="71">
        <v>6.1452897277690157</v>
      </c>
      <c r="K77" s="71">
        <v>0.42024531783332658</v>
      </c>
      <c r="L77" s="71">
        <v>0.80096970578309101</v>
      </c>
      <c r="M77" s="71">
        <v>3.711013808529152</v>
      </c>
      <c r="N77" s="71">
        <v>5.5376470462083338</v>
      </c>
      <c r="O77" s="71">
        <v>4.6882007813490381</v>
      </c>
      <c r="P77" s="71">
        <v>5.8478737458520502</v>
      </c>
      <c r="Q77" s="71">
        <v>0.242808497555216</v>
      </c>
      <c r="R77" s="71">
        <v>0</v>
      </c>
      <c r="S77" s="71">
        <v>8.6445615921346391E-2</v>
      </c>
      <c r="T77" s="72"/>
      <c r="U77" s="71">
        <v>976500</v>
      </c>
      <c r="V77" s="71">
        <v>203</v>
      </c>
      <c r="W77" s="71">
        <v>20</v>
      </c>
      <c r="X77" s="71">
        <v>749</v>
      </c>
      <c r="Y77" s="71">
        <v>1287</v>
      </c>
      <c r="Z77" s="71">
        <v>2370</v>
      </c>
      <c r="AA77" s="71">
        <v>1177</v>
      </c>
      <c r="AB77" s="71">
        <v>4165</v>
      </c>
      <c r="AC77" s="71">
        <v>0</v>
      </c>
      <c r="AD77" s="71">
        <v>8.6445615921346391E-2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3.47</v>
      </c>
      <c r="BK77" s="71">
        <v>0</v>
      </c>
      <c r="BL77" s="71">
        <v>0</v>
      </c>
      <c r="BM77" s="71">
        <v>0</v>
      </c>
      <c r="BN77" s="72"/>
      <c r="BO77" s="71">
        <v>0</v>
      </c>
      <c r="BP77" s="71">
        <v>0</v>
      </c>
      <c r="BQ77" s="71">
        <v>1</v>
      </c>
      <c r="BR77" s="71">
        <v>0</v>
      </c>
      <c r="BS77" s="71">
        <v>0</v>
      </c>
      <c r="BT77" s="71">
        <v>0</v>
      </c>
      <c r="BU77"/>
      <c r="BV77" s="70">
        <v>3.47</v>
      </c>
      <c r="BW77" s="70">
        <v>0</v>
      </c>
      <c r="BX77" s="70">
        <v>0</v>
      </c>
      <c r="BY77" s="70">
        <v>0</v>
      </c>
      <c r="BZ77" s="70">
        <v>0</v>
      </c>
      <c r="CA77" s="70">
        <v>0</v>
      </c>
      <c r="CB77" s="70">
        <v>0</v>
      </c>
      <c r="CC77" s="70">
        <v>0</v>
      </c>
      <c r="CD77" s="70">
        <v>0</v>
      </c>
    </row>
    <row r="78" spans="1:82">
      <c r="A78" s="70" t="s">
        <v>1791</v>
      </c>
      <c r="B78" s="70">
        <v>92</v>
      </c>
      <c r="C78" s="70">
        <v>7</v>
      </c>
      <c r="D78" s="70">
        <v>6</v>
      </c>
      <c r="E78" s="70">
        <v>2010</v>
      </c>
      <c r="F78" s="70" t="s">
        <v>177</v>
      </c>
      <c r="G78" s="70" t="s">
        <v>1784</v>
      </c>
      <c r="H78" s="70" t="s">
        <v>1785</v>
      </c>
      <c r="I78" s="148"/>
      <c r="J78" s="71">
        <v>5.9590017328224336</v>
      </c>
      <c r="K78" s="71">
        <v>0.4502040682407239</v>
      </c>
      <c r="L78" s="71">
        <v>0.81566287445667252</v>
      </c>
      <c r="M78" s="71">
        <v>3.8342094818788008</v>
      </c>
      <c r="N78" s="71">
        <v>5.8889472604739508</v>
      </c>
      <c r="O78" s="71">
        <v>4.6822683691946887</v>
      </c>
      <c r="P78" s="71">
        <v>5.9568916533966307</v>
      </c>
      <c r="Q78" s="71">
        <v>0.25059570178207902</v>
      </c>
      <c r="R78" s="71">
        <v>0</v>
      </c>
      <c r="S78" s="71">
        <v>7.5894013549609771E-2</v>
      </c>
      <c r="T78" s="72"/>
      <c r="U78" s="71">
        <v>1105740</v>
      </c>
      <c r="V78" s="71">
        <v>203</v>
      </c>
      <c r="W78" s="71">
        <v>20</v>
      </c>
      <c r="X78" s="71">
        <v>749</v>
      </c>
      <c r="Y78" s="71">
        <v>1286</v>
      </c>
      <c r="Z78" s="71">
        <v>2378</v>
      </c>
      <c r="AA78" s="71">
        <v>1169</v>
      </c>
      <c r="AB78" s="71">
        <v>4119</v>
      </c>
      <c r="AC78" s="71">
        <v>0</v>
      </c>
      <c r="AD78" s="71">
        <v>7.5894013549609771E-2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4.2969999999999997</v>
      </c>
      <c r="BK78" s="71">
        <v>0</v>
      </c>
      <c r="BL78" s="71">
        <v>0</v>
      </c>
      <c r="BM78" s="71">
        <v>0</v>
      </c>
      <c r="BN78" s="72"/>
      <c r="BO78" s="71">
        <v>0</v>
      </c>
      <c r="BP78" s="71">
        <v>0</v>
      </c>
      <c r="BQ78" s="71">
        <v>1</v>
      </c>
      <c r="BR78" s="71">
        <v>0</v>
      </c>
      <c r="BS78" s="71">
        <v>0</v>
      </c>
      <c r="BT78" s="71">
        <v>0</v>
      </c>
      <c r="BU78"/>
      <c r="BV78" s="70">
        <v>4.2969999999999997</v>
      </c>
      <c r="BW78" s="70">
        <v>0</v>
      </c>
      <c r="BX78" s="70">
        <v>0</v>
      </c>
      <c r="BY78" s="70">
        <v>0</v>
      </c>
      <c r="BZ78" s="70">
        <v>0</v>
      </c>
      <c r="CA78" s="70">
        <v>0</v>
      </c>
      <c r="CB78" s="70">
        <v>0</v>
      </c>
      <c r="CC78" s="70">
        <v>0</v>
      </c>
      <c r="CD78" s="70">
        <v>0</v>
      </c>
    </row>
    <row r="79" spans="1:82">
      <c r="A79" s="70" t="s">
        <v>1792</v>
      </c>
      <c r="B79" s="70">
        <v>93</v>
      </c>
      <c r="C79" s="70">
        <v>8</v>
      </c>
      <c r="D79" s="70">
        <v>6</v>
      </c>
      <c r="E79" s="70">
        <v>2011</v>
      </c>
      <c r="F79" s="70" t="s">
        <v>178</v>
      </c>
      <c r="G79" s="70" t="s">
        <v>1784</v>
      </c>
      <c r="H79" s="70" t="s">
        <v>1785</v>
      </c>
      <c r="I79" s="148"/>
      <c r="J79" s="71">
        <v>5.7904050240313252</v>
      </c>
      <c r="K79" s="71">
        <v>0.56506465627609248</v>
      </c>
      <c r="L79" s="71">
        <v>0.72778449670923295</v>
      </c>
      <c r="M79" s="71">
        <v>4.2195937089728854</v>
      </c>
      <c r="N79" s="71">
        <v>5.4957024021222498</v>
      </c>
      <c r="O79" s="71">
        <v>4.601980296996806</v>
      </c>
      <c r="P79" s="71">
        <v>5.7451594340422911</v>
      </c>
      <c r="Q79" s="71">
        <v>0.28639250760067603</v>
      </c>
      <c r="R79" s="71">
        <v>0</v>
      </c>
      <c r="S79" s="71">
        <v>7.6083989634295066E-2</v>
      </c>
      <c r="T79" s="72"/>
      <c r="U79" s="71">
        <v>1018855</v>
      </c>
      <c r="V79" s="71">
        <v>203</v>
      </c>
      <c r="W79" s="71">
        <v>20</v>
      </c>
      <c r="X79" s="71">
        <v>749</v>
      </c>
      <c r="Y79" s="71">
        <v>1278</v>
      </c>
      <c r="Z79" s="71">
        <v>2388</v>
      </c>
      <c r="AA79" s="71">
        <v>1161</v>
      </c>
      <c r="AB79" s="71">
        <v>4081</v>
      </c>
      <c r="AC79" s="71">
        <v>0</v>
      </c>
      <c r="AD79" s="71">
        <v>7.6083989634295066E-2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4.1639999999999997</v>
      </c>
      <c r="BK79" s="71">
        <v>0</v>
      </c>
      <c r="BL79" s="71">
        <v>0</v>
      </c>
      <c r="BM79" s="71">
        <v>0</v>
      </c>
      <c r="BN79" s="72"/>
      <c r="BO79" s="71">
        <v>0</v>
      </c>
      <c r="BP79" s="71">
        <v>0</v>
      </c>
      <c r="BQ79" s="71">
        <v>1</v>
      </c>
      <c r="BR79" s="71">
        <v>0</v>
      </c>
      <c r="BS79" s="71">
        <v>0</v>
      </c>
      <c r="BT79" s="71">
        <v>0</v>
      </c>
      <c r="BU79"/>
      <c r="BV79" s="70">
        <v>4.1639999999999997</v>
      </c>
      <c r="BW79" s="70">
        <v>0</v>
      </c>
      <c r="BX79" s="70">
        <v>0</v>
      </c>
      <c r="BY79" s="70">
        <v>0</v>
      </c>
      <c r="BZ79" s="70">
        <v>0</v>
      </c>
      <c r="CA79" s="70">
        <v>0</v>
      </c>
      <c r="CB79" s="70">
        <v>0</v>
      </c>
      <c r="CC79" s="70">
        <v>0</v>
      </c>
      <c r="CD79" s="70">
        <v>0</v>
      </c>
    </row>
    <row r="80" spans="1:82">
      <c r="A80" s="70" t="s">
        <v>1793</v>
      </c>
      <c r="B80" s="70">
        <v>94</v>
      </c>
      <c r="C80" s="70">
        <v>9</v>
      </c>
      <c r="D80" s="70">
        <v>6</v>
      </c>
      <c r="E80" s="70">
        <v>2012</v>
      </c>
      <c r="F80" s="70" t="s">
        <v>179</v>
      </c>
      <c r="G80" s="70" t="s">
        <v>1784</v>
      </c>
      <c r="H80" s="70" t="s">
        <v>1785</v>
      </c>
      <c r="I80" s="148"/>
      <c r="J80" s="71">
        <v>6.3729537788764041</v>
      </c>
      <c r="K80" s="71">
        <v>0.51004234298177842</v>
      </c>
      <c r="L80" s="71">
        <v>0.73998417307179098</v>
      </c>
      <c r="M80" s="71">
        <v>3.7989375846146611</v>
      </c>
      <c r="N80" s="71">
        <v>5.3314620932216812</v>
      </c>
      <c r="O80" s="71">
        <v>4.493112031514384</v>
      </c>
      <c r="P80" s="71">
        <v>5.7529634832643826</v>
      </c>
      <c r="Q80" s="71">
        <v>0.30894855638839402</v>
      </c>
      <c r="R80" s="71">
        <v>0</v>
      </c>
      <c r="S80" s="71">
        <v>9.9044975385506343E-2</v>
      </c>
      <c r="T80" s="72"/>
      <c r="U80" s="71">
        <v>1150605</v>
      </c>
      <c r="V80" s="71">
        <v>203</v>
      </c>
      <c r="W80" s="71">
        <v>20</v>
      </c>
      <c r="X80" s="71">
        <v>749</v>
      </c>
      <c r="Y80" s="71">
        <v>1280</v>
      </c>
      <c r="Z80" s="71">
        <v>2350</v>
      </c>
      <c r="AA80" s="71">
        <v>1156</v>
      </c>
      <c r="AB80" s="71">
        <v>4052</v>
      </c>
      <c r="AC80" s="71">
        <v>0</v>
      </c>
      <c r="AD80" s="71">
        <v>9.9044975385506343E-2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5.0789999999999997</v>
      </c>
      <c r="BK80" s="71">
        <v>0</v>
      </c>
      <c r="BL80" s="71">
        <v>0</v>
      </c>
      <c r="BM80" s="71">
        <v>0</v>
      </c>
      <c r="BN80" s="72"/>
      <c r="BO80" s="71">
        <v>0</v>
      </c>
      <c r="BP80" s="71">
        <v>0</v>
      </c>
      <c r="BQ80" s="71">
        <v>1</v>
      </c>
      <c r="BR80" s="71">
        <v>0</v>
      </c>
      <c r="BS80" s="71">
        <v>0</v>
      </c>
      <c r="BT80" s="71">
        <v>0</v>
      </c>
      <c r="BU80"/>
      <c r="BV80" s="70">
        <v>5.0789999999999997</v>
      </c>
      <c r="BW80" s="70">
        <v>0</v>
      </c>
      <c r="BX80" s="70">
        <v>0</v>
      </c>
      <c r="BY80" s="70">
        <v>0</v>
      </c>
      <c r="BZ80" s="70">
        <v>0</v>
      </c>
      <c r="CA80" s="70">
        <v>0</v>
      </c>
      <c r="CB80" s="70">
        <v>0</v>
      </c>
      <c r="CC80" s="70">
        <v>0</v>
      </c>
      <c r="CD80" s="70">
        <v>0</v>
      </c>
    </row>
    <row r="81" spans="1:82">
      <c r="A81" s="70" t="s">
        <v>1794</v>
      </c>
      <c r="B81" s="70">
        <v>95</v>
      </c>
      <c r="C81" s="70">
        <v>10</v>
      </c>
      <c r="D81" s="70">
        <v>6</v>
      </c>
      <c r="E81" s="70">
        <v>2013</v>
      </c>
      <c r="F81" s="70" t="s">
        <v>180</v>
      </c>
      <c r="G81" s="70" t="s">
        <v>1784</v>
      </c>
      <c r="H81" s="70" t="s">
        <v>1785</v>
      </c>
      <c r="I81" s="148"/>
      <c r="J81" s="71">
        <v>6.5517150388648382</v>
      </c>
      <c r="K81" s="71">
        <v>0.41955325326339987</v>
      </c>
      <c r="L81" s="71">
        <v>0.75222078813441351</v>
      </c>
      <c r="M81" s="71">
        <v>3.6622467857013552</v>
      </c>
      <c r="N81" s="71">
        <v>5.7105263474060921</v>
      </c>
      <c r="O81" s="71">
        <v>4.3724564496888405</v>
      </c>
      <c r="P81" s="71">
        <v>5.7546592357102044</v>
      </c>
      <c r="Q81" s="71">
        <v>0.31259112583772403</v>
      </c>
      <c r="R81" s="71">
        <v>0</v>
      </c>
      <c r="S81" s="71">
        <v>9.0657777224239774E-2</v>
      </c>
      <c r="T81" s="72"/>
      <c r="U81" s="71">
        <v>1174646</v>
      </c>
      <c r="V81" s="71">
        <v>203</v>
      </c>
      <c r="W81" s="71">
        <v>20</v>
      </c>
      <c r="X81" s="71">
        <v>749</v>
      </c>
      <c r="Y81" s="71">
        <v>1281</v>
      </c>
      <c r="Z81" s="71">
        <v>2389</v>
      </c>
      <c r="AA81" s="71">
        <v>1152</v>
      </c>
      <c r="AB81" s="71">
        <v>4041</v>
      </c>
      <c r="AC81" s="71">
        <v>0</v>
      </c>
      <c r="AD81" s="71">
        <v>9.0657777224239774E-2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4.7709999999999999</v>
      </c>
      <c r="BK81" s="71">
        <v>0</v>
      </c>
      <c r="BL81" s="71">
        <v>0</v>
      </c>
      <c r="BM81" s="71">
        <v>0</v>
      </c>
      <c r="BN81" s="72"/>
      <c r="BO81" s="71">
        <v>0</v>
      </c>
      <c r="BP81" s="71">
        <v>0</v>
      </c>
      <c r="BQ81" s="71">
        <v>1</v>
      </c>
      <c r="BR81" s="71">
        <v>0</v>
      </c>
      <c r="BS81" s="71">
        <v>0</v>
      </c>
      <c r="BT81" s="71">
        <v>0</v>
      </c>
      <c r="BU81"/>
      <c r="BV81" s="70">
        <v>4.7709999999999999</v>
      </c>
      <c r="BW81" s="70">
        <v>0</v>
      </c>
      <c r="BX81" s="70">
        <v>0</v>
      </c>
      <c r="BY81" s="70">
        <v>0</v>
      </c>
      <c r="BZ81" s="70">
        <v>0</v>
      </c>
      <c r="CA81" s="70">
        <v>0</v>
      </c>
      <c r="CB81" s="70">
        <v>0</v>
      </c>
      <c r="CC81" s="70">
        <v>0</v>
      </c>
      <c r="CD81" s="70">
        <v>0</v>
      </c>
    </row>
    <row r="82" spans="1:82">
      <c r="A82" s="70" t="s">
        <v>1795</v>
      </c>
      <c r="B82" s="70">
        <v>96</v>
      </c>
      <c r="C82" s="70">
        <v>11</v>
      </c>
      <c r="D82" s="70">
        <v>6</v>
      </c>
      <c r="E82" s="70">
        <v>2014</v>
      </c>
      <c r="F82" s="70" t="s">
        <v>181</v>
      </c>
      <c r="G82" s="70" t="s">
        <v>1784</v>
      </c>
      <c r="H82" s="70" t="s">
        <v>1785</v>
      </c>
      <c r="I82" s="148"/>
      <c r="J82" s="71">
        <v>6.8756216582503979</v>
      </c>
      <c r="K82" s="71">
        <v>0.42715536976531698</v>
      </c>
      <c r="L82" s="71">
        <v>0.92092046544659056</v>
      </c>
      <c r="M82" s="71">
        <v>3.1883089066773271</v>
      </c>
      <c r="N82" s="71">
        <v>5.6878617954132693</v>
      </c>
      <c r="O82" s="71">
        <v>4.1706182230975051</v>
      </c>
      <c r="P82" s="71">
        <v>5.7042298105760869</v>
      </c>
      <c r="Q82" s="71">
        <v>0.297760261301387</v>
      </c>
      <c r="R82" s="71">
        <v>0</v>
      </c>
      <c r="S82" s="71">
        <v>8.7706054914886991E-2</v>
      </c>
      <c r="T82" s="72"/>
      <c r="U82" s="71">
        <v>1349409</v>
      </c>
      <c r="V82" s="71">
        <v>176</v>
      </c>
      <c r="W82" s="71">
        <v>34</v>
      </c>
      <c r="X82" s="71">
        <v>655</v>
      </c>
      <c r="Y82" s="71">
        <v>1287</v>
      </c>
      <c r="Z82" s="71">
        <v>2400</v>
      </c>
      <c r="AA82" s="71">
        <v>1136</v>
      </c>
      <c r="AB82" s="71">
        <v>4012</v>
      </c>
      <c r="AC82" s="71">
        <v>0</v>
      </c>
      <c r="AD82" s="71">
        <v>8.7706054914886991E-2</v>
      </c>
      <c r="AE82" s="72"/>
      <c r="AF82" s="71"/>
      <c r="AG82" s="71"/>
      <c r="AH82" s="71"/>
      <c r="AI82" s="71"/>
      <c r="AJ82" s="71"/>
      <c r="AK82" s="71"/>
      <c r="AL82" s="71"/>
      <c r="AM82" s="71"/>
      <c r="AN82" s="71"/>
      <c r="AO82" s="71"/>
      <c r="AP82" s="71"/>
      <c r="AQ82" s="72"/>
      <c r="AR82" s="71">
        <v>136</v>
      </c>
      <c r="AS82" s="71">
        <v>59</v>
      </c>
      <c r="AT82" s="71">
        <v>0</v>
      </c>
      <c r="AU82" s="71">
        <v>0</v>
      </c>
      <c r="AV82" s="71">
        <v>0</v>
      </c>
      <c r="AW82" s="71">
        <v>0</v>
      </c>
      <c r="AX82" s="71"/>
      <c r="AY82" s="72"/>
      <c r="AZ82" s="71">
        <v>634.9</v>
      </c>
      <c r="BA82" s="71">
        <v>1146.5999999999999</v>
      </c>
      <c r="BB82" s="71">
        <v>0</v>
      </c>
      <c r="BC82" s="71">
        <v>0</v>
      </c>
      <c r="BD82" s="71">
        <v>0</v>
      </c>
      <c r="BE82" s="71">
        <v>0</v>
      </c>
      <c r="BF82" s="71"/>
      <c r="BG82" s="72"/>
      <c r="BH82" s="71">
        <v>0</v>
      </c>
      <c r="BI82" s="71">
        <v>0</v>
      </c>
      <c r="BJ82" s="71">
        <v>4.4320000000000004</v>
      </c>
      <c r="BK82" s="71">
        <v>0</v>
      </c>
      <c r="BL82" s="71">
        <v>0</v>
      </c>
      <c r="BM82" s="71">
        <v>0</v>
      </c>
      <c r="BN82" s="72"/>
      <c r="BO82" s="71">
        <v>0</v>
      </c>
      <c r="BP82" s="71">
        <v>0</v>
      </c>
      <c r="BQ82" s="71">
        <v>1</v>
      </c>
      <c r="BR82" s="71">
        <v>0</v>
      </c>
      <c r="BS82" s="71">
        <v>0</v>
      </c>
      <c r="BT82" s="71">
        <v>0</v>
      </c>
      <c r="BU82"/>
      <c r="BV82" s="70">
        <v>4.4320000000000004</v>
      </c>
      <c r="BW82" s="70">
        <v>0</v>
      </c>
      <c r="BX82" s="70">
        <v>0</v>
      </c>
      <c r="BY82" s="70">
        <v>0</v>
      </c>
      <c r="BZ82" s="70">
        <v>0</v>
      </c>
      <c r="CA82" s="70">
        <v>0</v>
      </c>
      <c r="CB82" s="70">
        <v>0</v>
      </c>
      <c r="CC82" s="70">
        <v>0</v>
      </c>
      <c r="CD82" s="70">
        <v>0</v>
      </c>
    </row>
    <row r="83" spans="1:82">
      <c r="A83" s="70" t="s">
        <v>1796</v>
      </c>
      <c r="B83" s="70">
        <v>97</v>
      </c>
      <c r="C83" s="70">
        <v>12</v>
      </c>
      <c r="D83" s="70">
        <v>6</v>
      </c>
      <c r="E83" s="70">
        <v>2015</v>
      </c>
      <c r="F83" s="70" t="s">
        <v>182</v>
      </c>
      <c r="G83" s="1064" t="s">
        <v>1784</v>
      </c>
      <c r="H83" s="70" t="s">
        <v>1785</v>
      </c>
      <c r="I83" s="148"/>
      <c r="J83" s="71">
        <v>7.58290508734345</v>
      </c>
      <c r="K83" s="71">
        <v>0.39751018922873388</v>
      </c>
      <c r="L83" s="71">
        <v>0.99353371958338699</v>
      </c>
      <c r="M83" s="71">
        <v>3.3988936444397311</v>
      </c>
      <c r="N83" s="71">
        <v>4.878805330884898</v>
      </c>
      <c r="O83" s="71">
        <v>4.142911492183706</v>
      </c>
      <c r="P83" s="71">
        <v>5.6434076348339763</v>
      </c>
      <c r="Q83" s="71">
        <v>0.28632966695775802</v>
      </c>
      <c r="R83" s="71">
        <v>0</v>
      </c>
      <c r="S83" s="71">
        <v>0.1000753223234561</v>
      </c>
      <c r="T83" s="72"/>
      <c r="U83" s="71">
        <v>1606446</v>
      </c>
      <c r="V83" s="71">
        <v>176</v>
      </c>
      <c r="W83" s="71">
        <v>34</v>
      </c>
      <c r="X83" s="71">
        <v>655</v>
      </c>
      <c r="Y83" s="71">
        <v>1288</v>
      </c>
      <c r="Z83" s="71">
        <v>2407</v>
      </c>
      <c r="AA83" s="71">
        <v>1123</v>
      </c>
      <c r="AB83" s="71">
        <v>3941</v>
      </c>
      <c r="AC83" s="71">
        <v>0</v>
      </c>
      <c r="AD83" s="71">
        <v>0.1000753223234561</v>
      </c>
      <c r="AE83" s="72"/>
      <c r="AF83" s="71">
        <v>10910800.45254386</v>
      </c>
      <c r="AG83" s="71">
        <v>305613.53027349833</v>
      </c>
      <c r="AH83" s="71">
        <v>208933.8785604194</v>
      </c>
      <c r="AI83" s="71">
        <v>4253587.7615952846</v>
      </c>
      <c r="AJ83" s="71">
        <v>6331766.8042960335</v>
      </c>
      <c r="AK83" s="71">
        <v>0</v>
      </c>
      <c r="AL83" s="71">
        <v>0</v>
      </c>
      <c r="AM83" s="71">
        <v>540097.51812677563</v>
      </c>
      <c r="AN83" s="71">
        <v>0</v>
      </c>
      <c r="AO83" s="71">
        <v>0</v>
      </c>
      <c r="AP83" s="71">
        <v>22550799.945395868</v>
      </c>
      <c r="AQ83" s="72"/>
      <c r="AR83" s="71">
        <v>140</v>
      </c>
      <c r="AS83" s="71">
        <v>68</v>
      </c>
      <c r="AT83" s="71">
        <v>0</v>
      </c>
      <c r="AU83" s="71">
        <v>0</v>
      </c>
      <c r="AV83" s="71">
        <v>0</v>
      </c>
      <c r="AW83" s="71">
        <v>0</v>
      </c>
      <c r="AX83" s="71"/>
      <c r="AY83" s="72"/>
      <c r="AZ83" s="71">
        <v>657.90000000000009</v>
      </c>
      <c r="BA83" s="71">
        <v>1415.6</v>
      </c>
      <c r="BB83" s="71">
        <v>0</v>
      </c>
      <c r="BC83" s="71">
        <v>0</v>
      </c>
      <c r="BD83" s="71">
        <v>0</v>
      </c>
      <c r="BE83" s="71">
        <v>0</v>
      </c>
      <c r="BF83" s="71"/>
      <c r="BG83" s="72"/>
      <c r="BH83" s="71">
        <v>0</v>
      </c>
      <c r="BI83" s="71">
        <v>0</v>
      </c>
      <c r="BJ83" s="71">
        <v>4.3179999999999996</v>
      </c>
      <c r="BK83" s="71">
        <v>0</v>
      </c>
      <c r="BL83" s="71">
        <v>0</v>
      </c>
      <c r="BM83" s="71">
        <v>0</v>
      </c>
      <c r="BN83" s="72"/>
      <c r="BO83" s="71">
        <v>0</v>
      </c>
      <c r="BP83" s="71">
        <v>0</v>
      </c>
      <c r="BQ83" s="71">
        <v>1</v>
      </c>
      <c r="BR83" s="71">
        <v>0</v>
      </c>
      <c r="BS83" s="71">
        <v>0</v>
      </c>
      <c r="BT83" s="71">
        <v>0</v>
      </c>
      <c r="BU83"/>
      <c r="BV83" s="70">
        <v>4.3179999999999996</v>
      </c>
      <c r="BW83" s="70">
        <v>0</v>
      </c>
      <c r="BX83" s="70">
        <v>0</v>
      </c>
      <c r="BY83" s="70">
        <v>0</v>
      </c>
      <c r="BZ83" s="70">
        <v>0</v>
      </c>
      <c r="CA83" s="70">
        <v>0</v>
      </c>
      <c r="CB83" s="70">
        <v>0</v>
      </c>
      <c r="CC83" s="70">
        <v>0</v>
      </c>
      <c r="CD83" s="70">
        <v>0</v>
      </c>
    </row>
    <row r="84" spans="1:82">
      <c r="A84" s="70" t="s">
        <v>1797</v>
      </c>
      <c r="B84" s="70">
        <v>98</v>
      </c>
      <c r="C84" s="70">
        <v>13</v>
      </c>
      <c r="D84" s="70">
        <v>6</v>
      </c>
      <c r="E84" s="70">
        <v>2016</v>
      </c>
      <c r="F84" s="70" t="s">
        <v>155</v>
      </c>
      <c r="G84" s="1064" t="s">
        <v>1784</v>
      </c>
      <c r="H84" s="70" t="s">
        <v>1785</v>
      </c>
      <c r="I84" s="148"/>
      <c r="J84" s="71">
        <v>6.6084423543997914</v>
      </c>
      <c r="K84" s="71">
        <v>0.39989889920540189</v>
      </c>
      <c r="L84" s="71">
        <v>0.95481330733126357</v>
      </c>
      <c r="M84" s="71">
        <v>2.7476192651823284</v>
      </c>
      <c r="N84" s="71">
        <v>5.15386685798829</v>
      </c>
      <c r="O84" s="71">
        <v>4.0602965822699923</v>
      </c>
      <c r="P84" s="71">
        <v>5.3931813468073981</v>
      </c>
      <c r="Q84" s="71">
        <v>0.27235709939463626</v>
      </c>
      <c r="R84" s="71">
        <v>0</v>
      </c>
      <c r="S84" s="71">
        <v>0.1092610846046549</v>
      </c>
      <c r="T84" s="72"/>
      <c r="U84" s="71">
        <v>1389354</v>
      </c>
      <c r="V84" s="71">
        <v>176</v>
      </c>
      <c r="W84" s="71">
        <v>34</v>
      </c>
      <c r="X84" s="71">
        <v>655</v>
      </c>
      <c r="Y84" s="71">
        <v>1278</v>
      </c>
      <c r="Z84" s="71">
        <v>2388</v>
      </c>
      <c r="AA84" s="71">
        <v>1110</v>
      </c>
      <c r="AB84" s="71">
        <v>3856</v>
      </c>
      <c r="AC84" s="71">
        <v>0</v>
      </c>
      <c r="AD84" s="71">
        <v>0.1092610846046549</v>
      </c>
      <c r="AE84" s="72"/>
      <c r="AF84" s="71">
        <v>9707229.5939795319</v>
      </c>
      <c r="AG84" s="71">
        <v>295513.94313056307</v>
      </c>
      <c r="AH84" s="71">
        <v>155933.3197602501</v>
      </c>
      <c r="AI84" s="71">
        <v>4138039.8638487598</v>
      </c>
      <c r="AJ84" s="71">
        <v>6274755.9568295013</v>
      </c>
      <c r="AK84" s="71">
        <v>0</v>
      </c>
      <c r="AL84" s="71">
        <v>0</v>
      </c>
      <c r="AM84" s="71">
        <v>528859.17741883371</v>
      </c>
      <c r="AN84" s="71">
        <v>0</v>
      </c>
      <c r="AO84" s="71">
        <v>0</v>
      </c>
      <c r="AP84" s="71">
        <v>21100331.854967445</v>
      </c>
      <c r="AQ84" s="72"/>
      <c r="AR84" s="71">
        <v>147</v>
      </c>
      <c r="AS84" s="71">
        <v>82</v>
      </c>
      <c r="AT84" s="71">
        <v>0</v>
      </c>
      <c r="AU84" s="71">
        <v>0</v>
      </c>
      <c r="AV84" s="71">
        <v>0</v>
      </c>
      <c r="AW84" s="71">
        <v>0</v>
      </c>
      <c r="AX84" s="71"/>
      <c r="AY84" s="72"/>
      <c r="AZ84" s="71">
        <v>688.5</v>
      </c>
      <c r="BA84" s="71">
        <v>3732.3</v>
      </c>
      <c r="BB84" s="71">
        <v>0</v>
      </c>
      <c r="BC84" s="71">
        <v>0</v>
      </c>
      <c r="BD84" s="71">
        <v>0</v>
      </c>
      <c r="BE84" s="71">
        <v>0</v>
      </c>
      <c r="BF84" s="71"/>
      <c r="BG84" s="72"/>
      <c r="BH84" s="71">
        <v>0</v>
      </c>
      <c r="BI84" s="71">
        <v>0</v>
      </c>
      <c r="BJ84" s="71">
        <v>4.335</v>
      </c>
      <c r="BK84" s="71">
        <v>0</v>
      </c>
      <c r="BL84" s="71">
        <v>0</v>
      </c>
      <c r="BM84" s="71">
        <v>0</v>
      </c>
      <c r="BN84" s="72"/>
      <c r="BO84" s="71">
        <v>0</v>
      </c>
      <c r="BP84" s="71">
        <v>0</v>
      </c>
      <c r="BQ84" s="71">
        <v>1</v>
      </c>
      <c r="BR84" s="71">
        <v>0</v>
      </c>
      <c r="BS84" s="71">
        <v>0</v>
      </c>
      <c r="BT84" s="71">
        <v>0</v>
      </c>
      <c r="BU84"/>
      <c r="BV84" s="70">
        <v>4.335</v>
      </c>
      <c r="BW84" s="70">
        <v>0</v>
      </c>
      <c r="BX84" s="70">
        <v>0</v>
      </c>
      <c r="BY84" s="70">
        <v>0</v>
      </c>
      <c r="BZ84" s="70">
        <v>0</v>
      </c>
      <c r="CA84" s="70">
        <v>0</v>
      </c>
      <c r="CB84" s="70">
        <v>0</v>
      </c>
      <c r="CC84" s="70">
        <v>0</v>
      </c>
      <c r="CD84" s="70">
        <v>0</v>
      </c>
    </row>
    <row r="85" spans="1:82">
      <c r="A85" s="70" t="s">
        <v>1798</v>
      </c>
      <c r="B85" s="70">
        <v>99</v>
      </c>
      <c r="C85" s="70">
        <v>14</v>
      </c>
      <c r="D85" s="70">
        <v>6</v>
      </c>
      <c r="E85" s="70">
        <v>2017</v>
      </c>
      <c r="F85" s="70" t="s">
        <v>156</v>
      </c>
      <c r="G85" s="70" t="s">
        <v>1784</v>
      </c>
      <c r="H85" s="70" t="s">
        <v>1785</v>
      </c>
      <c r="I85" s="148"/>
      <c r="J85" s="71">
        <v>6.7371086337538912</v>
      </c>
      <c r="K85" s="71">
        <v>0.39437149596884075</v>
      </c>
      <c r="L85" s="71">
        <v>0.93894892568074273</v>
      </c>
      <c r="M85" s="71">
        <v>2.6102319098169002</v>
      </c>
      <c r="N85" s="71">
        <v>5.3181905227698634</v>
      </c>
      <c r="O85" s="71">
        <v>3.9990598576696916</v>
      </c>
      <c r="P85" s="71">
        <v>5.2817703701613086</v>
      </c>
      <c r="Q85" s="71">
        <v>0.25961872663798102</v>
      </c>
      <c r="R85" s="71">
        <v>0</v>
      </c>
      <c r="S85" s="71">
        <v>0.23727187118246604</v>
      </c>
      <c r="T85" s="72"/>
      <c r="U85" s="71">
        <v>1503690</v>
      </c>
      <c r="V85" s="71">
        <v>176</v>
      </c>
      <c r="W85" s="71">
        <v>34</v>
      </c>
      <c r="X85" s="71">
        <v>655</v>
      </c>
      <c r="Y85" s="71">
        <v>1280</v>
      </c>
      <c r="Z85" s="71">
        <v>2391</v>
      </c>
      <c r="AA85" s="71">
        <v>1094</v>
      </c>
      <c r="AB85" s="71">
        <v>3801</v>
      </c>
      <c r="AC85" s="71">
        <v>0</v>
      </c>
      <c r="AD85" s="71">
        <v>0.23727187118246601</v>
      </c>
      <c r="AE85" s="72"/>
      <c r="AF85" s="71">
        <v>10031114.30124752</v>
      </c>
      <c r="AG85" s="71">
        <v>294721.67293963261</v>
      </c>
      <c r="AH85" s="71">
        <v>201106.0700337684</v>
      </c>
      <c r="AI85" s="71">
        <v>4098669.3444349458</v>
      </c>
      <c r="AJ85" s="71">
        <v>6266516.651313263</v>
      </c>
      <c r="AK85" s="71">
        <v>0</v>
      </c>
      <c r="AL85" s="71">
        <v>0</v>
      </c>
      <c r="AM85" s="71">
        <v>522131.51914880611</v>
      </c>
      <c r="AN85" s="71">
        <v>0</v>
      </c>
      <c r="AO85" s="71">
        <v>0</v>
      </c>
      <c r="AP85" s="71">
        <v>21414259.559117936</v>
      </c>
      <c r="AQ85" s="72"/>
      <c r="AR85" s="71">
        <v>153</v>
      </c>
      <c r="AS85" s="71">
        <v>96</v>
      </c>
      <c r="AT85" s="71">
        <v>0</v>
      </c>
      <c r="AU85" s="71">
        <v>0</v>
      </c>
      <c r="AV85" s="71">
        <v>0</v>
      </c>
      <c r="AW85" s="71">
        <v>0</v>
      </c>
      <c r="AX85" s="71"/>
      <c r="AY85" s="72"/>
      <c r="AZ85" s="71">
        <v>716</v>
      </c>
      <c r="BA85" s="71">
        <v>4273.1000000000004</v>
      </c>
      <c r="BB85" s="71">
        <v>0</v>
      </c>
      <c r="BC85" s="71">
        <v>0</v>
      </c>
      <c r="BD85" s="71">
        <v>0</v>
      </c>
      <c r="BE85" s="71">
        <v>0</v>
      </c>
      <c r="BF85" s="71"/>
      <c r="BG85" s="72"/>
      <c r="BH85" s="71">
        <v>0</v>
      </c>
      <c r="BI85" s="71">
        <v>0</v>
      </c>
      <c r="BJ85" s="71">
        <v>4.4850000000000003</v>
      </c>
      <c r="BK85" s="71">
        <v>0</v>
      </c>
      <c r="BL85" s="71">
        <v>0</v>
      </c>
      <c r="BM85" s="71">
        <v>0</v>
      </c>
      <c r="BN85" s="72"/>
      <c r="BO85" s="71">
        <v>0</v>
      </c>
      <c r="BP85" s="71">
        <v>0</v>
      </c>
      <c r="BQ85" s="71">
        <v>1</v>
      </c>
      <c r="BR85" s="71">
        <v>0</v>
      </c>
      <c r="BS85" s="71">
        <v>0</v>
      </c>
      <c r="BT85" s="71">
        <v>0</v>
      </c>
      <c r="BU85"/>
      <c r="BV85" s="70">
        <v>4.4850000000000003</v>
      </c>
      <c r="BW85" s="70">
        <v>0</v>
      </c>
      <c r="BX85" s="70">
        <v>0</v>
      </c>
      <c r="BY85" s="70">
        <v>0</v>
      </c>
      <c r="BZ85" s="70">
        <v>0</v>
      </c>
      <c r="CA85" s="70">
        <v>0</v>
      </c>
      <c r="CB85" s="70">
        <v>0</v>
      </c>
      <c r="CC85" s="70">
        <v>0</v>
      </c>
      <c r="CD85" s="70">
        <v>0</v>
      </c>
    </row>
    <row r="86" spans="1:82">
      <c r="A86" s="70" t="s">
        <v>1799</v>
      </c>
      <c r="B86" s="70">
        <v>100</v>
      </c>
      <c r="C86" s="70">
        <v>15</v>
      </c>
      <c r="D86" s="70">
        <v>6</v>
      </c>
      <c r="E86" s="70">
        <v>2018</v>
      </c>
      <c r="F86" s="70" t="s">
        <v>183</v>
      </c>
      <c r="G86" s="70" t="s">
        <v>1784</v>
      </c>
      <c r="H86" s="70" t="s">
        <v>1785</v>
      </c>
      <c r="I86" s="148"/>
      <c r="J86" s="71">
        <v>6.193414952146461</v>
      </c>
      <c r="K86" s="71">
        <v>0.37006108690729794</v>
      </c>
      <c r="L86" s="71">
        <v>0.84176717682551705</v>
      </c>
      <c r="M86" s="71">
        <v>2.5403237054117733</v>
      </c>
      <c r="N86" s="71">
        <v>5.1866943953106706</v>
      </c>
      <c r="O86" s="71">
        <v>3.8943860279509539</v>
      </c>
      <c r="P86" s="71">
        <v>5.1670558670428663</v>
      </c>
      <c r="Q86" s="71">
        <v>0.23926264601025199</v>
      </c>
      <c r="R86" s="71">
        <v>0</v>
      </c>
      <c r="S86" s="71">
        <v>0.36310863571944912</v>
      </c>
      <c r="T86" s="72"/>
      <c r="U86" s="71">
        <v>1486137</v>
      </c>
      <c r="V86" s="71">
        <v>176</v>
      </c>
      <c r="W86" s="71">
        <v>34</v>
      </c>
      <c r="X86" s="71">
        <v>655</v>
      </c>
      <c r="Y86" s="71">
        <v>1288</v>
      </c>
      <c r="Z86" s="71">
        <v>2373</v>
      </c>
      <c r="AA86" s="71">
        <v>1081</v>
      </c>
      <c r="AB86" s="71">
        <v>3775</v>
      </c>
      <c r="AC86" s="71">
        <v>0</v>
      </c>
      <c r="AD86" s="71">
        <v>0.36310863571944912</v>
      </c>
      <c r="AE86" s="72"/>
      <c r="AF86" s="71">
        <v>9479520.8254165687</v>
      </c>
      <c r="AG86" s="71">
        <v>261799.48769225349</v>
      </c>
      <c r="AH86" s="71">
        <v>190030.5445579704</v>
      </c>
      <c r="AI86" s="71">
        <v>3914967.6035962282</v>
      </c>
      <c r="AJ86" s="71">
        <v>6051649.3181719296</v>
      </c>
      <c r="AK86" s="71">
        <v>0</v>
      </c>
      <c r="AL86" s="71">
        <v>0</v>
      </c>
      <c r="AM86" s="71">
        <v>519632.94293647452</v>
      </c>
      <c r="AN86" s="71">
        <v>0</v>
      </c>
      <c r="AO86" s="71">
        <v>0</v>
      </c>
      <c r="AP86" s="71">
        <v>20417600.722371425</v>
      </c>
      <c r="AQ86" s="72"/>
      <c r="AR86" s="71">
        <v>159</v>
      </c>
      <c r="AS86" s="71">
        <v>105</v>
      </c>
      <c r="AT86" s="71">
        <v>0</v>
      </c>
      <c r="AU86" s="71">
        <v>0</v>
      </c>
      <c r="AV86" s="71">
        <v>0</v>
      </c>
      <c r="AW86" s="71">
        <v>0</v>
      </c>
      <c r="AX86" s="71"/>
      <c r="AY86" s="72"/>
      <c r="AZ86" s="71">
        <v>750.6</v>
      </c>
      <c r="BA86" s="71">
        <v>5645</v>
      </c>
      <c r="BB86" s="71">
        <v>0</v>
      </c>
      <c r="BC86" s="71">
        <v>0</v>
      </c>
      <c r="BD86" s="71">
        <v>0</v>
      </c>
      <c r="BE86" s="71">
        <v>0</v>
      </c>
      <c r="BF86" s="71"/>
      <c r="BG86" s="72"/>
      <c r="BH86" s="71">
        <v>0</v>
      </c>
      <c r="BI86" s="71">
        <v>0</v>
      </c>
      <c r="BJ86" s="71">
        <v>4.42</v>
      </c>
      <c r="BK86" s="71">
        <v>0</v>
      </c>
      <c r="BL86" s="71">
        <v>0</v>
      </c>
      <c r="BM86" s="71">
        <v>0</v>
      </c>
      <c r="BN86" s="72"/>
      <c r="BO86" s="71">
        <v>0</v>
      </c>
      <c r="BP86" s="71">
        <v>0</v>
      </c>
      <c r="BQ86" s="71">
        <v>1</v>
      </c>
      <c r="BR86" s="71">
        <v>0</v>
      </c>
      <c r="BS86" s="71">
        <v>0</v>
      </c>
      <c r="BT86" s="71">
        <v>0</v>
      </c>
      <c r="BU86"/>
      <c r="BV86" s="70">
        <v>4.42</v>
      </c>
      <c r="BW86" s="70">
        <v>0</v>
      </c>
      <c r="BX86" s="70">
        <v>0</v>
      </c>
      <c r="BY86" s="70">
        <v>0</v>
      </c>
      <c r="BZ86" s="70">
        <v>0</v>
      </c>
      <c r="CA86" s="70">
        <v>0</v>
      </c>
      <c r="CB86" s="70">
        <v>0</v>
      </c>
      <c r="CC86" s="70">
        <v>0</v>
      </c>
      <c r="CD86" s="70">
        <v>0</v>
      </c>
    </row>
    <row r="87" spans="1:82">
      <c r="A87" s="70" t="s">
        <v>1800</v>
      </c>
      <c r="B87" s="70">
        <v>101</v>
      </c>
      <c r="C87" s="70">
        <v>16</v>
      </c>
      <c r="D87" s="70">
        <v>6</v>
      </c>
      <c r="E87" s="70">
        <v>2019</v>
      </c>
      <c r="F87" s="70" t="s">
        <v>158</v>
      </c>
      <c r="G87" s="70" t="s">
        <v>1784</v>
      </c>
      <c r="H87" s="70" t="s">
        <v>1785</v>
      </c>
      <c r="I87" s="148"/>
      <c r="J87" s="71">
        <v>8.5389776352241302</v>
      </c>
      <c r="K87" s="71">
        <v>0.33591138418971211</v>
      </c>
      <c r="L87" s="71">
        <v>0.84634911247825229</v>
      </c>
      <c r="M87" s="71">
        <v>2.4326300216719399</v>
      </c>
      <c r="N87" s="71">
        <v>4.5750176514464993</v>
      </c>
      <c r="O87" s="71">
        <v>3.8526227135978091</v>
      </c>
      <c r="P87" s="71">
        <v>5.1386002577452308</v>
      </c>
      <c r="Q87" s="71">
        <v>0.23017911889902401</v>
      </c>
      <c r="R87" s="71">
        <v>0</v>
      </c>
      <c r="S87" s="71">
        <v>0.27456822210868431</v>
      </c>
      <c r="T87" s="72"/>
      <c r="U87" s="71">
        <v>2076961</v>
      </c>
      <c r="V87" s="71">
        <v>176</v>
      </c>
      <c r="W87" s="71">
        <v>34</v>
      </c>
      <c r="X87" s="71">
        <v>655</v>
      </c>
      <c r="Y87" s="71">
        <v>1280</v>
      </c>
      <c r="Z87" s="71">
        <v>2412</v>
      </c>
      <c r="AA87" s="71">
        <v>1067</v>
      </c>
      <c r="AB87" s="71">
        <v>3730</v>
      </c>
      <c r="AC87" s="71">
        <v>0</v>
      </c>
      <c r="AD87" s="71">
        <v>0.27456822210868431</v>
      </c>
      <c r="AE87" s="72"/>
      <c r="AF87" s="71">
        <v>13870100.714583959</v>
      </c>
      <c r="AG87" s="71">
        <v>253491.2530508601</v>
      </c>
      <c r="AH87" s="71">
        <v>200720.2038974624</v>
      </c>
      <c r="AI87" s="71">
        <v>4011861.5700327689</v>
      </c>
      <c r="AJ87" s="71">
        <v>5842830.4022838287</v>
      </c>
      <c r="AK87" s="71">
        <v>0</v>
      </c>
      <c r="AL87" s="71">
        <v>0</v>
      </c>
      <c r="AM87" s="71">
        <v>507997.9205750337</v>
      </c>
      <c r="AN87" s="71">
        <v>0</v>
      </c>
      <c r="AO87" s="71">
        <v>0</v>
      </c>
      <c r="AP87" s="71">
        <v>24687002.064423915</v>
      </c>
      <c r="AQ87" s="72"/>
      <c r="AR87" s="71">
        <v>166</v>
      </c>
      <c r="AS87" s="71">
        <v>111</v>
      </c>
      <c r="AT87" s="71">
        <v>0</v>
      </c>
      <c r="AU87" s="71">
        <v>0</v>
      </c>
      <c r="AV87" s="71">
        <v>0</v>
      </c>
      <c r="AW87" s="71">
        <v>0</v>
      </c>
      <c r="AX87" s="71"/>
      <c r="AY87" s="72"/>
      <c r="AZ87" s="71">
        <v>777.30000000000007</v>
      </c>
      <c r="BA87" s="71">
        <v>5905.1</v>
      </c>
      <c r="BB87" s="71">
        <v>0</v>
      </c>
      <c r="BC87" s="71">
        <v>0</v>
      </c>
      <c r="BD87" s="71">
        <v>0</v>
      </c>
      <c r="BE87" s="71">
        <v>0</v>
      </c>
      <c r="BF87" s="71"/>
      <c r="BG87" s="72"/>
      <c r="BH87" s="71">
        <v>0</v>
      </c>
      <c r="BI87" s="71">
        <v>0</v>
      </c>
      <c r="BJ87" s="71">
        <v>3.895</v>
      </c>
      <c r="BK87" s="71">
        <v>0</v>
      </c>
      <c r="BL87" s="71">
        <v>0</v>
      </c>
      <c r="BM87" s="71">
        <v>0</v>
      </c>
      <c r="BN87" s="72"/>
      <c r="BO87" s="71">
        <v>0</v>
      </c>
      <c r="BP87" s="71">
        <v>0</v>
      </c>
      <c r="BQ87" s="71">
        <v>1</v>
      </c>
      <c r="BR87" s="71">
        <v>0</v>
      </c>
      <c r="BS87" s="71">
        <v>0</v>
      </c>
      <c r="BT87" s="71">
        <v>0</v>
      </c>
      <c r="BU87"/>
      <c r="BV87" s="70">
        <v>3.895</v>
      </c>
      <c r="BW87" s="70">
        <v>0</v>
      </c>
      <c r="BX87" s="70">
        <v>0</v>
      </c>
      <c r="BY87" s="70">
        <v>0</v>
      </c>
      <c r="BZ87" s="70">
        <v>0</v>
      </c>
      <c r="CA87" s="70">
        <v>0</v>
      </c>
      <c r="CB87" s="70">
        <v>0</v>
      </c>
      <c r="CC87" s="70">
        <v>0</v>
      </c>
      <c r="CD87" s="70">
        <v>0</v>
      </c>
    </row>
    <row r="88" spans="1:82">
      <c r="A88" s="70" t="s">
        <v>1801</v>
      </c>
      <c r="B88" s="70">
        <v>102</v>
      </c>
      <c r="C88" s="70">
        <v>17</v>
      </c>
      <c r="D88" s="70">
        <v>6</v>
      </c>
      <c r="E88" s="70">
        <v>2020</v>
      </c>
      <c r="F88" s="70" t="s">
        <v>159</v>
      </c>
      <c r="G88" s="70" t="s">
        <v>1784</v>
      </c>
      <c r="H88" s="70" t="s">
        <v>1785</v>
      </c>
      <c r="I88" s="148"/>
      <c r="J88" s="71">
        <v>4.3032260302667424</v>
      </c>
      <c r="K88" s="71">
        <v>0.23123199047442131</v>
      </c>
      <c r="L88" s="71">
        <v>0.60048494066973401</v>
      </c>
      <c r="M88" s="71">
        <v>2.1726671857731898</v>
      </c>
      <c r="N88" s="71">
        <v>4.5271802570686246</v>
      </c>
      <c r="O88" s="71">
        <v>3.3250624582006609</v>
      </c>
      <c r="P88" s="71">
        <v>4.8934363252676736</v>
      </c>
      <c r="Q88" s="71">
        <v>0.217565069342014</v>
      </c>
      <c r="R88" s="71">
        <v>0</v>
      </c>
      <c r="S88" s="71">
        <v>0.22203520746907379</v>
      </c>
      <c r="T88" s="72"/>
      <c r="U88" s="71">
        <v>1064907</v>
      </c>
      <c r="V88" s="71">
        <v>106</v>
      </c>
      <c r="W88" s="71">
        <v>27</v>
      </c>
      <c r="X88" s="71">
        <v>650</v>
      </c>
      <c r="Y88" s="71">
        <v>1292</v>
      </c>
      <c r="Z88" s="71">
        <v>2376</v>
      </c>
      <c r="AA88" s="71">
        <v>1080</v>
      </c>
      <c r="AB88" s="71">
        <v>3690</v>
      </c>
      <c r="AC88" s="71">
        <v>0</v>
      </c>
      <c r="AD88" s="71">
        <v>0.22203520746907379</v>
      </c>
      <c r="AE88" s="72"/>
      <c r="AF88" s="71">
        <v>7179161.9222637042</v>
      </c>
      <c r="AG88" s="71">
        <v>166736.63425163421</v>
      </c>
      <c r="AH88" s="71">
        <v>154512.04171167227</v>
      </c>
      <c r="AI88" s="71">
        <v>3755875.0603623753</v>
      </c>
      <c r="AJ88" s="71">
        <v>5901559.4244539104</v>
      </c>
      <c r="AK88" s="71"/>
      <c r="AL88" s="71"/>
      <c r="AM88" s="71">
        <v>481585.99675507122</v>
      </c>
      <c r="AN88" s="71"/>
      <c r="AO88" s="71"/>
      <c r="AP88" s="71">
        <v>17639431.079798367</v>
      </c>
      <c r="AQ88" s="72"/>
      <c r="AR88" s="71">
        <v>170</v>
      </c>
      <c r="AS88" s="71">
        <v>116</v>
      </c>
      <c r="AT88" s="71">
        <v>0</v>
      </c>
      <c r="AU88" s="71">
        <v>0</v>
      </c>
      <c r="AV88" s="71">
        <v>0</v>
      </c>
      <c r="AW88" s="71">
        <v>0</v>
      </c>
      <c r="AX88" s="71"/>
      <c r="AY88" s="72"/>
      <c r="AZ88" s="71">
        <v>799.59999999999991</v>
      </c>
      <c r="BA88" s="71">
        <v>6147.0999999999995</v>
      </c>
      <c r="BB88" s="71">
        <v>0</v>
      </c>
      <c r="BC88" s="71">
        <v>0</v>
      </c>
      <c r="BD88" s="71">
        <v>0</v>
      </c>
      <c r="BE88" s="71">
        <v>0</v>
      </c>
      <c r="BF88" s="71"/>
      <c r="BG88" s="72"/>
      <c r="BH88" s="71">
        <v>0</v>
      </c>
      <c r="BI88" s="71">
        <v>0</v>
      </c>
      <c r="BJ88" s="71">
        <v>3.218</v>
      </c>
      <c r="BK88" s="71">
        <v>0</v>
      </c>
      <c r="BL88" s="71">
        <v>0</v>
      </c>
      <c r="BM88" s="71">
        <v>0</v>
      </c>
      <c r="BN88" s="72"/>
      <c r="BO88" s="71">
        <v>0</v>
      </c>
      <c r="BP88" s="71">
        <v>0</v>
      </c>
      <c r="BQ88" s="71">
        <v>1</v>
      </c>
      <c r="BR88" s="71">
        <v>0</v>
      </c>
      <c r="BS88" s="71">
        <v>0</v>
      </c>
      <c r="BT88" s="71">
        <v>0</v>
      </c>
      <c r="BU88"/>
      <c r="BV88" s="70">
        <v>3.218</v>
      </c>
      <c r="BW88" s="70">
        <v>0</v>
      </c>
      <c r="BX88" s="70">
        <v>0</v>
      </c>
      <c r="BY88" s="70">
        <v>0</v>
      </c>
      <c r="BZ88" s="70">
        <v>0</v>
      </c>
      <c r="CA88" s="70">
        <v>0</v>
      </c>
      <c r="CB88" s="70">
        <v>0</v>
      </c>
      <c r="CC88" s="70">
        <v>0</v>
      </c>
      <c r="CD88" s="70">
        <v>0</v>
      </c>
    </row>
    <row r="89" spans="1:82">
      <c r="A89" s="70" t="s">
        <v>1802</v>
      </c>
      <c r="B89" s="70">
        <v>102</v>
      </c>
      <c r="C89" s="70">
        <v>18</v>
      </c>
      <c r="D89" s="70">
        <v>6</v>
      </c>
      <c r="E89" s="70">
        <v>2021</v>
      </c>
      <c r="F89" s="70" t="s">
        <v>160</v>
      </c>
      <c r="G89" s="70" t="s">
        <v>1784</v>
      </c>
      <c r="H89" s="70" t="s">
        <v>1785</v>
      </c>
      <c r="I89" s="148"/>
      <c r="J89" s="71">
        <v>4.9578754417726962</v>
      </c>
      <c r="K89" s="71">
        <v>0.24795324782178907</v>
      </c>
      <c r="L89" s="71">
        <v>0.7877888110379847</v>
      </c>
      <c r="M89" s="71">
        <v>2.4576132232616845</v>
      </c>
      <c r="N89" s="71">
        <v>4.9386148126487521</v>
      </c>
      <c r="O89" s="71">
        <v>3.2075601747044491</v>
      </c>
      <c r="P89" s="71">
        <v>5.0043988640532984</v>
      </c>
      <c r="Q89" s="71">
        <v>0.21054390927515401</v>
      </c>
      <c r="R89" s="71">
        <v>0</v>
      </c>
      <c r="S89" s="71">
        <v>0.28147300126788771</v>
      </c>
      <c r="T89" s="72"/>
      <c r="U89" s="71">
        <v>1297707</v>
      </c>
      <c r="V89" s="71">
        <v>106</v>
      </c>
      <c r="W89" s="71">
        <v>27</v>
      </c>
      <c r="X89" s="71">
        <v>650</v>
      </c>
      <c r="Y89" s="71">
        <v>1291</v>
      </c>
      <c r="Z89" s="71">
        <v>2360</v>
      </c>
      <c r="AA89" s="71">
        <v>1077</v>
      </c>
      <c r="AB89" s="71">
        <v>3606</v>
      </c>
      <c r="AC89" s="71">
        <v>0</v>
      </c>
      <c r="AD89" s="71">
        <v>0.28147300126788771</v>
      </c>
      <c r="AE89" s="72"/>
      <c r="AF89" s="71">
        <v>7830691.2723966083</v>
      </c>
      <c r="AG89" s="71">
        <v>171704.23512002075</v>
      </c>
      <c r="AH89" s="71">
        <v>185084.08708388501</v>
      </c>
      <c r="AI89" s="71">
        <v>4019525.6945010857</v>
      </c>
      <c r="AJ89" s="71">
        <v>6254677.6558072558</v>
      </c>
      <c r="AK89" s="71">
        <v>0</v>
      </c>
      <c r="AL89" s="71">
        <v>0</v>
      </c>
      <c r="AM89" s="71">
        <v>473337.57943493733</v>
      </c>
      <c r="AN89" s="71">
        <v>0</v>
      </c>
      <c r="AO89" s="71">
        <v>0</v>
      </c>
      <c r="AP89" s="71">
        <v>18935020.524343792</v>
      </c>
      <c r="AQ89" s="72"/>
      <c r="AR89" s="71">
        <v>177</v>
      </c>
      <c r="AS89" s="71">
        <v>118</v>
      </c>
      <c r="AT89" s="71">
        <v>0</v>
      </c>
      <c r="AU89" s="71">
        <v>0</v>
      </c>
      <c r="AV89" s="71">
        <v>0</v>
      </c>
      <c r="AW89" s="71">
        <v>0</v>
      </c>
      <c r="AX89" s="71"/>
      <c r="AY89" s="72"/>
      <c r="AZ89" s="71">
        <v>842.3</v>
      </c>
      <c r="BA89" s="71">
        <v>6212.4</v>
      </c>
      <c r="BB89" s="71">
        <v>0</v>
      </c>
      <c r="BC89" s="71">
        <v>0</v>
      </c>
      <c r="BD89" s="71">
        <v>0</v>
      </c>
      <c r="BE89" s="71">
        <v>0</v>
      </c>
      <c r="BF89" s="71"/>
      <c r="BG89" s="72"/>
      <c r="BH89" s="71">
        <v>0</v>
      </c>
      <c r="BI89" s="71">
        <v>0</v>
      </c>
      <c r="BJ89" s="71">
        <v>3.3029999999999999</v>
      </c>
      <c r="BK89" s="71">
        <v>0</v>
      </c>
      <c r="BL89" s="71">
        <v>0</v>
      </c>
      <c r="BM89" s="71">
        <v>0</v>
      </c>
      <c r="BN89" s="72"/>
      <c r="BO89" s="71">
        <v>0</v>
      </c>
      <c r="BP89" s="71">
        <v>0</v>
      </c>
      <c r="BQ89" s="71">
        <v>1</v>
      </c>
      <c r="BR89" s="71">
        <v>0</v>
      </c>
      <c r="BS89" s="71">
        <v>0</v>
      </c>
      <c r="BT89" s="71">
        <v>0</v>
      </c>
      <c r="BU89"/>
      <c r="BV89" s="70">
        <v>3.3029999999999999</v>
      </c>
      <c r="BW89" s="70">
        <v>0</v>
      </c>
      <c r="BX89" s="70">
        <v>0</v>
      </c>
      <c r="BY89" s="70">
        <v>0</v>
      </c>
      <c r="BZ89" s="70">
        <v>0</v>
      </c>
      <c r="CA89" s="70">
        <v>0</v>
      </c>
      <c r="CB89" s="70">
        <v>0</v>
      </c>
      <c r="CC89" s="70">
        <v>0</v>
      </c>
      <c r="CD89" s="70">
        <v>0</v>
      </c>
    </row>
    <row r="90" spans="1:82">
      <c r="A90" s="70" t="s">
        <v>1803</v>
      </c>
      <c r="B90" s="70">
        <v>102</v>
      </c>
      <c r="C90" s="70">
        <v>19</v>
      </c>
      <c r="D90" s="70">
        <v>6</v>
      </c>
      <c r="E90" s="70">
        <v>2022</v>
      </c>
      <c r="F90" s="70" t="s">
        <v>161</v>
      </c>
      <c r="G90" s="70" t="s">
        <v>1784</v>
      </c>
      <c r="H90" s="70" t="s">
        <v>1785</v>
      </c>
      <c r="I90" s="148"/>
      <c r="J90" s="71">
        <v>4.8480316414833355</v>
      </c>
      <c r="K90" s="71">
        <v>0.22338811029450531</v>
      </c>
      <c r="L90" s="71">
        <v>0.50478998152393217</v>
      </c>
      <c r="M90" s="71">
        <v>2.4270292432254021</v>
      </c>
      <c r="N90" s="71">
        <v>4.8145127600733577</v>
      </c>
      <c r="O90" s="71">
        <v>3.3874398791778999</v>
      </c>
      <c r="P90" s="71">
        <v>4.8514489641101797</v>
      </c>
      <c r="Q90" s="71">
        <v>0.20904681074265621</v>
      </c>
      <c r="R90" s="71">
        <v>0</v>
      </c>
      <c r="S90" s="71">
        <v>0.31709017627078362</v>
      </c>
      <c r="T90" s="72"/>
      <c r="U90" s="71">
        <v>1408130</v>
      </c>
      <c r="V90" s="71">
        <v>106</v>
      </c>
      <c r="W90" s="71">
        <v>27</v>
      </c>
      <c r="X90" s="71">
        <v>650</v>
      </c>
      <c r="Y90" s="71">
        <v>1287</v>
      </c>
      <c r="Z90" s="71">
        <v>2368</v>
      </c>
      <c r="AA90" s="71">
        <v>1060</v>
      </c>
      <c r="AB90" s="71">
        <v>3551</v>
      </c>
      <c r="AC90" s="71">
        <v>0</v>
      </c>
      <c r="AD90" s="71">
        <v>0.31709017627078362</v>
      </c>
      <c r="AE90" s="72"/>
      <c r="AF90" s="71">
        <v>7546927.2586869877</v>
      </c>
      <c r="AG90" s="71">
        <v>166757.2212551104</v>
      </c>
      <c r="AH90" s="71">
        <v>144496.7542731163</v>
      </c>
      <c r="AI90" s="71">
        <v>3991829.5339258313</v>
      </c>
      <c r="AJ90" s="71">
        <v>6182287.0354033187</v>
      </c>
      <c r="AK90" s="71">
        <v>0</v>
      </c>
      <c r="AL90" s="71">
        <v>0</v>
      </c>
      <c r="AM90" s="71">
        <v>458531.02243966737</v>
      </c>
      <c r="AN90" s="71">
        <v>0</v>
      </c>
      <c r="AO90" s="71">
        <v>0</v>
      </c>
      <c r="AP90" s="71">
        <v>18490828.825984031</v>
      </c>
      <c r="AQ90" s="72"/>
      <c r="AR90" s="71">
        <v>187</v>
      </c>
      <c r="AS90" s="71">
        <v>119</v>
      </c>
      <c r="AT90" s="71">
        <v>0</v>
      </c>
      <c r="AU90" s="71">
        <v>0</v>
      </c>
      <c r="AV90" s="71">
        <v>0</v>
      </c>
      <c r="AW90" s="71">
        <v>0</v>
      </c>
      <c r="AX90" s="71"/>
      <c r="AY90" s="72"/>
      <c r="AZ90" s="71">
        <v>906.3</v>
      </c>
      <c r="BA90" s="71">
        <v>6261.9</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1804</v>
      </c>
      <c r="B91" s="70">
        <v>102</v>
      </c>
      <c r="C91" s="70">
        <v>20</v>
      </c>
      <c r="D91" s="70">
        <v>6</v>
      </c>
      <c r="E91" s="70">
        <v>2023</v>
      </c>
      <c r="F91" s="70" t="s">
        <v>1539</v>
      </c>
      <c r="G91" s="70" t="s">
        <v>1784</v>
      </c>
      <c r="H91" s="70" t="s">
        <v>1785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193</v>
      </c>
      <c r="AS91" s="71">
        <v>119</v>
      </c>
      <c r="AT91" s="71">
        <v>0</v>
      </c>
      <c r="AU91" s="71">
        <v>0</v>
      </c>
      <c r="AV91" s="71">
        <v>0</v>
      </c>
      <c r="AW91" s="71">
        <v>0</v>
      </c>
      <c r="AX91" s="71"/>
      <c r="AY91" s="72"/>
      <c r="AZ91" s="71">
        <v>942.39999999999986</v>
      </c>
      <c r="BA91" s="71">
        <v>6261.9</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1805</v>
      </c>
      <c r="B92" s="70">
        <v>102</v>
      </c>
      <c r="C92" s="70">
        <v>21</v>
      </c>
      <c r="D92" s="70">
        <v>6</v>
      </c>
      <c r="E92" s="70">
        <v>2024</v>
      </c>
      <c r="F92" s="70" t="s">
        <v>1554</v>
      </c>
      <c r="G92" s="70" t="s">
        <v>1784</v>
      </c>
      <c r="H92" s="70" t="s">
        <v>1785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1806</v>
      </c>
      <c r="B93" s="70">
        <v>103</v>
      </c>
      <c r="C93" s="70">
        <v>1</v>
      </c>
      <c r="D93" s="70">
        <v>7</v>
      </c>
      <c r="E93" s="70">
        <v>1990</v>
      </c>
      <c r="F93" s="70" t="s">
        <v>787</v>
      </c>
      <c r="G93" s="70" t="s">
        <v>1663</v>
      </c>
      <c r="H93" s="70" t="s">
        <v>1664</v>
      </c>
      <c r="I93" s="148"/>
      <c r="J93" s="71">
        <v>8.3462825681811132</v>
      </c>
      <c r="K93" s="71">
        <v>1.1422631332404589</v>
      </c>
      <c r="L93" s="71">
        <v>5.1297323837652256</v>
      </c>
      <c r="M93" s="71">
        <v>2.9493706216930908</v>
      </c>
      <c r="N93" s="71">
        <v>7.1239505751624383</v>
      </c>
      <c r="O93" s="71">
        <v>3.9507751049246602</v>
      </c>
      <c r="P93" s="71">
        <v>4.8267975878347196</v>
      </c>
      <c r="Q93" s="71">
        <v>0.30819244968120801</v>
      </c>
      <c r="R93" s="71">
        <v>0</v>
      </c>
      <c r="S93" s="71">
        <v>0.25096494878577619</v>
      </c>
      <c r="T93" s="72"/>
      <c r="U93" s="71">
        <v>234334</v>
      </c>
      <c r="V93" s="71">
        <v>209</v>
      </c>
      <c r="W93" s="71">
        <v>60</v>
      </c>
      <c r="X93" s="71">
        <v>989</v>
      </c>
      <c r="Y93" s="71">
        <v>1524</v>
      </c>
      <c r="Z93" s="71">
        <v>1625</v>
      </c>
      <c r="AA93" s="71">
        <v>1172</v>
      </c>
      <c r="AB93" s="71">
        <v>5004</v>
      </c>
      <c r="AC93" s="71">
        <v>0</v>
      </c>
      <c r="AD93" s="71">
        <v>0.25096494878577619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1807</v>
      </c>
      <c r="B94" s="70">
        <v>104</v>
      </c>
      <c r="C94" s="70">
        <v>2</v>
      </c>
      <c r="D94" s="70">
        <v>7</v>
      </c>
      <c r="E94" s="70">
        <v>2005</v>
      </c>
      <c r="F94" s="70" t="s">
        <v>789</v>
      </c>
      <c r="G94" s="70" t="s">
        <v>1663</v>
      </c>
      <c r="H94" s="70" t="s">
        <v>1664</v>
      </c>
      <c r="I94" s="148"/>
      <c r="J94" s="71">
        <v>4.0122224800505304</v>
      </c>
      <c r="K94" s="71">
        <v>0.62287560575125833</v>
      </c>
      <c r="L94" s="71">
        <v>36.036500621536597</v>
      </c>
      <c r="M94" s="71">
        <v>4.3227368354232576</v>
      </c>
      <c r="N94" s="71">
        <v>8.8287937321876768</v>
      </c>
      <c r="O94" s="71">
        <v>4.853287283725539</v>
      </c>
      <c r="P94" s="71">
        <v>5.6170171384742247</v>
      </c>
      <c r="Q94" s="71">
        <v>0.26334699672393103</v>
      </c>
      <c r="R94" s="71">
        <v>0</v>
      </c>
      <c r="S94" s="71">
        <v>0.74647352697126768</v>
      </c>
      <c r="T94" s="72"/>
      <c r="U94" s="71">
        <v>123919</v>
      </c>
      <c r="V94" s="71">
        <v>190</v>
      </c>
      <c r="W94" s="71">
        <v>320</v>
      </c>
      <c r="X94" s="71">
        <v>702</v>
      </c>
      <c r="Y94" s="71">
        <v>1800</v>
      </c>
      <c r="Z94" s="71">
        <v>2310</v>
      </c>
      <c r="AA94" s="71">
        <v>1117</v>
      </c>
      <c r="AB94" s="71">
        <v>4470</v>
      </c>
      <c r="AC94" s="71">
        <v>0</v>
      </c>
      <c r="AD94" s="71">
        <v>0.74647352697126768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1808</v>
      </c>
      <c r="B95" s="70">
        <v>105</v>
      </c>
      <c r="C95" s="70">
        <v>3</v>
      </c>
      <c r="D95" s="70">
        <v>7</v>
      </c>
      <c r="E95" s="70">
        <v>2006</v>
      </c>
      <c r="F95" s="70" t="s">
        <v>790</v>
      </c>
      <c r="G95" s="70" t="s">
        <v>1663</v>
      </c>
      <c r="H95" s="70" t="s">
        <v>1664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1809</v>
      </c>
      <c r="B96" s="70">
        <v>106</v>
      </c>
      <c r="C96" s="70">
        <v>4</v>
      </c>
      <c r="D96" s="70">
        <v>7</v>
      </c>
      <c r="E96" s="70">
        <v>2007</v>
      </c>
      <c r="F96" s="70" t="s">
        <v>791</v>
      </c>
      <c r="G96" s="70" t="s">
        <v>1663</v>
      </c>
      <c r="H96" s="70" t="s">
        <v>1664</v>
      </c>
      <c r="I96" s="148"/>
      <c r="J96" s="71">
        <v>4.7784401871386004</v>
      </c>
      <c r="K96" s="71">
        <v>0.33962907172955248</v>
      </c>
      <c r="L96" s="71">
        <v>19.28617189514425</v>
      </c>
      <c r="M96" s="71">
        <v>4.4540464166229086</v>
      </c>
      <c r="N96" s="71">
        <v>8.9768418990803855</v>
      </c>
      <c r="O96" s="71">
        <v>4.6464036317538504</v>
      </c>
      <c r="P96" s="71">
        <v>5.4741695119357052</v>
      </c>
      <c r="Q96" s="71">
        <v>0.26927949538070201</v>
      </c>
      <c r="R96" s="71">
        <v>0</v>
      </c>
      <c r="S96" s="71">
        <v>1.2455211518935989</v>
      </c>
      <c r="T96" s="72"/>
      <c r="U96" s="71">
        <v>156925</v>
      </c>
      <c r="V96" s="71">
        <v>113</v>
      </c>
      <c r="W96" s="71">
        <v>235</v>
      </c>
      <c r="X96" s="71">
        <v>906</v>
      </c>
      <c r="Y96" s="71">
        <v>1835</v>
      </c>
      <c r="Z96" s="71">
        <v>2299</v>
      </c>
      <c r="AA96" s="71">
        <v>1072</v>
      </c>
      <c r="AB96" s="71">
        <v>4329</v>
      </c>
      <c r="AC96" s="71">
        <v>0</v>
      </c>
      <c r="AD96" s="71">
        <v>1.2455211518935989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1810</v>
      </c>
      <c r="B97" s="70">
        <v>107</v>
      </c>
      <c r="C97" s="70">
        <v>5</v>
      </c>
      <c r="D97" s="70">
        <v>7</v>
      </c>
      <c r="E97" s="70">
        <v>2008</v>
      </c>
      <c r="F97" s="70" t="s">
        <v>792</v>
      </c>
      <c r="G97" s="70" t="s">
        <v>1663</v>
      </c>
      <c r="H97" s="70" t="s">
        <v>1664</v>
      </c>
      <c r="I97" s="148"/>
      <c r="J97" s="71">
        <v>4.9973516178817103</v>
      </c>
      <c r="K97" s="71">
        <v>0.2980779933371</v>
      </c>
      <c r="L97" s="71">
        <v>9.2122323380215487</v>
      </c>
      <c r="M97" s="71">
        <v>5.2116656171499862</v>
      </c>
      <c r="N97" s="71">
        <v>9.0629647616951203</v>
      </c>
      <c r="O97" s="71">
        <v>4.4654224778216172</v>
      </c>
      <c r="P97" s="71">
        <v>5.3710179313581596</v>
      </c>
      <c r="Q97" s="71">
        <v>0.261372662190685</v>
      </c>
      <c r="R97" s="71">
        <v>0</v>
      </c>
      <c r="S97" s="71">
        <v>0.73715806549685536</v>
      </c>
      <c r="T97" s="72"/>
      <c r="U97" s="71">
        <v>172433</v>
      </c>
      <c r="V97" s="71">
        <v>113</v>
      </c>
      <c r="W97" s="71">
        <v>130</v>
      </c>
      <c r="X97" s="71">
        <v>906</v>
      </c>
      <c r="Y97" s="71">
        <v>1828</v>
      </c>
      <c r="Z97" s="71">
        <v>2287</v>
      </c>
      <c r="AA97" s="71">
        <v>1053</v>
      </c>
      <c r="AB97" s="71">
        <v>4271</v>
      </c>
      <c r="AC97" s="71">
        <v>0</v>
      </c>
      <c r="AD97" s="71">
        <v>0.73715806549685536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1811</v>
      </c>
      <c r="B98" s="70">
        <v>108</v>
      </c>
      <c r="C98" s="70">
        <v>6</v>
      </c>
      <c r="D98" s="70">
        <v>7</v>
      </c>
      <c r="E98" s="70">
        <v>2009</v>
      </c>
      <c r="F98" s="70" t="s">
        <v>176</v>
      </c>
      <c r="G98" s="70" t="s">
        <v>1663</v>
      </c>
      <c r="H98" s="70" t="s">
        <v>1664</v>
      </c>
      <c r="I98" s="148"/>
      <c r="J98" s="71">
        <v>4.3658958464742499</v>
      </c>
      <c r="K98" s="71">
        <v>0.20030090365414269</v>
      </c>
      <c r="L98" s="71">
        <v>15.02699751847641</v>
      </c>
      <c r="M98" s="71">
        <v>4.9329406541722616</v>
      </c>
      <c r="N98" s="71">
        <v>7.8227712689950666</v>
      </c>
      <c r="O98" s="71">
        <v>4.4448890952283913</v>
      </c>
      <c r="P98" s="71">
        <v>5.2268166360546786</v>
      </c>
      <c r="Q98" s="71">
        <v>0.24566506811468899</v>
      </c>
      <c r="R98" s="71">
        <v>0</v>
      </c>
      <c r="S98" s="71">
        <v>0.56661974913068969</v>
      </c>
      <c r="T98" s="72"/>
      <c r="U98" s="71">
        <v>152130</v>
      </c>
      <c r="V98" s="71">
        <v>93</v>
      </c>
      <c r="W98" s="71">
        <v>243</v>
      </c>
      <c r="X98" s="71">
        <v>1083</v>
      </c>
      <c r="Y98" s="71">
        <v>1837</v>
      </c>
      <c r="Z98" s="71">
        <v>2247</v>
      </c>
      <c r="AA98" s="71">
        <v>1052</v>
      </c>
      <c r="AB98" s="71">
        <v>4214</v>
      </c>
      <c r="AC98" s="71">
        <v>0</v>
      </c>
      <c r="AD98" s="71">
        <v>0.56661974913068969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1812</v>
      </c>
      <c r="B99" s="70">
        <v>109</v>
      </c>
      <c r="C99" s="70">
        <v>7</v>
      </c>
      <c r="D99" s="70">
        <v>7</v>
      </c>
      <c r="E99" s="70">
        <v>2010</v>
      </c>
      <c r="F99" s="70" t="s">
        <v>177</v>
      </c>
      <c r="G99" s="70" t="s">
        <v>1663</v>
      </c>
      <c r="H99" s="70" t="s">
        <v>1664</v>
      </c>
      <c r="I99" s="148"/>
      <c r="J99" s="71">
        <v>3.6859294942483052</v>
      </c>
      <c r="K99" s="71">
        <v>0.20889505921677101</v>
      </c>
      <c r="L99" s="71">
        <v>13.68061239836153</v>
      </c>
      <c r="M99" s="71">
        <v>4.4156698720690946</v>
      </c>
      <c r="N99" s="71">
        <v>7.7336389431694492</v>
      </c>
      <c r="O99" s="71">
        <v>4.4361440857004348</v>
      </c>
      <c r="P99" s="71">
        <v>5.2740657495855539</v>
      </c>
      <c r="Q99" s="71">
        <v>0.25296842146391901</v>
      </c>
      <c r="R99" s="71">
        <v>0</v>
      </c>
      <c r="S99" s="71">
        <v>0.57404263043055725</v>
      </c>
      <c r="T99" s="72"/>
      <c r="U99" s="71">
        <v>143774</v>
      </c>
      <c r="V99" s="71">
        <v>93</v>
      </c>
      <c r="W99" s="71">
        <v>243</v>
      </c>
      <c r="X99" s="71">
        <v>1083</v>
      </c>
      <c r="Y99" s="71">
        <v>1847</v>
      </c>
      <c r="Z99" s="71">
        <v>2253</v>
      </c>
      <c r="AA99" s="71">
        <v>1035</v>
      </c>
      <c r="AB99" s="71">
        <v>4158</v>
      </c>
      <c r="AC99" s="71">
        <v>0</v>
      </c>
      <c r="AD99" s="71">
        <v>0.57404263043055725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1813</v>
      </c>
      <c r="B100" s="70">
        <v>110</v>
      </c>
      <c r="C100" s="70">
        <v>8</v>
      </c>
      <c r="D100" s="70">
        <v>7</v>
      </c>
      <c r="E100" s="70">
        <v>2011</v>
      </c>
      <c r="F100" s="70" t="s">
        <v>178</v>
      </c>
      <c r="G100" s="70" t="s">
        <v>1663</v>
      </c>
      <c r="H100" s="70" t="s">
        <v>1664</v>
      </c>
      <c r="I100" s="148"/>
      <c r="J100" s="71">
        <v>3.2814521601096849</v>
      </c>
      <c r="K100" s="71">
        <v>0.29270083381654199</v>
      </c>
      <c r="L100" s="71">
        <v>12.765008203319979</v>
      </c>
      <c r="M100" s="71">
        <v>5.5782324895664699</v>
      </c>
      <c r="N100" s="71">
        <v>9.4096163438434672</v>
      </c>
      <c r="O100" s="71">
        <v>4.3765063879730937</v>
      </c>
      <c r="P100" s="71">
        <v>5.1414475899827234</v>
      </c>
      <c r="Q100" s="71">
        <v>0.29004171377446603</v>
      </c>
      <c r="R100" s="71">
        <v>0</v>
      </c>
      <c r="S100" s="71">
        <v>0.44232620035482439</v>
      </c>
      <c r="T100" s="72"/>
      <c r="U100" s="71">
        <v>120547</v>
      </c>
      <c r="V100" s="71">
        <v>93</v>
      </c>
      <c r="W100" s="71">
        <v>243</v>
      </c>
      <c r="X100" s="71">
        <v>1083</v>
      </c>
      <c r="Y100" s="71">
        <v>1867</v>
      </c>
      <c r="Z100" s="71">
        <v>2271</v>
      </c>
      <c r="AA100" s="71">
        <v>1039</v>
      </c>
      <c r="AB100" s="71">
        <v>4133</v>
      </c>
      <c r="AC100" s="71">
        <v>0</v>
      </c>
      <c r="AD100" s="71">
        <v>0.44232620035482439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1814</v>
      </c>
      <c r="B101" s="70">
        <v>111</v>
      </c>
      <c r="C101" s="70">
        <v>9</v>
      </c>
      <c r="D101" s="70">
        <v>7</v>
      </c>
      <c r="E101" s="70">
        <v>2012</v>
      </c>
      <c r="F101" s="70" t="s">
        <v>179</v>
      </c>
      <c r="G101" s="70" t="s">
        <v>1663</v>
      </c>
      <c r="H101" s="70" t="s">
        <v>1664</v>
      </c>
      <c r="I101" s="148"/>
      <c r="J101" s="71">
        <v>4.2709553592226133</v>
      </c>
      <c r="K101" s="71">
        <v>0.32973880979912079</v>
      </c>
      <c r="L101" s="71">
        <v>12.879513699497529</v>
      </c>
      <c r="M101" s="71">
        <v>6.9281470281174791</v>
      </c>
      <c r="N101" s="71">
        <v>10.34209158920107</v>
      </c>
      <c r="O101" s="71">
        <v>4.3726583898184668</v>
      </c>
      <c r="P101" s="71">
        <v>5.1408402060658362</v>
      </c>
      <c r="Q101" s="71">
        <v>0.30971101580692401</v>
      </c>
      <c r="R101" s="71">
        <v>0</v>
      </c>
      <c r="S101" s="71">
        <v>0.60281485442100202</v>
      </c>
      <c r="T101" s="72"/>
      <c r="U101" s="71">
        <v>150329</v>
      </c>
      <c r="V101" s="71">
        <v>93</v>
      </c>
      <c r="W101" s="71">
        <v>243</v>
      </c>
      <c r="X101" s="71">
        <v>1083</v>
      </c>
      <c r="Y101" s="71">
        <v>1868</v>
      </c>
      <c r="Z101" s="71">
        <v>2287</v>
      </c>
      <c r="AA101" s="71">
        <v>1033</v>
      </c>
      <c r="AB101" s="71">
        <v>4062</v>
      </c>
      <c r="AC101" s="71">
        <v>0</v>
      </c>
      <c r="AD101" s="71">
        <v>0.60281485442100202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1815</v>
      </c>
      <c r="B102" s="70">
        <v>112</v>
      </c>
      <c r="C102" s="70">
        <v>10</v>
      </c>
      <c r="D102" s="70">
        <v>7</v>
      </c>
      <c r="E102" s="70">
        <v>2013</v>
      </c>
      <c r="F102" s="70" t="s">
        <v>180</v>
      </c>
      <c r="G102" s="1064" t="s">
        <v>1663</v>
      </c>
      <c r="H102" s="70" t="s">
        <v>1664</v>
      </c>
      <c r="I102" s="148"/>
      <c r="J102" s="71">
        <v>4.1770680467106747</v>
      </c>
      <c r="K102" s="71">
        <v>0.27253025102703798</v>
      </c>
      <c r="L102" s="71">
        <v>11.37362616719966</v>
      </c>
      <c r="M102" s="71">
        <v>6.4433423756820059</v>
      </c>
      <c r="N102" s="71">
        <v>9.8833578406500511</v>
      </c>
      <c r="O102" s="71">
        <v>4.1564874831491654</v>
      </c>
      <c r="P102" s="71">
        <v>5.2301460241220346</v>
      </c>
      <c r="Q102" s="71">
        <v>0.30941957519200602</v>
      </c>
      <c r="R102" s="71">
        <v>0</v>
      </c>
      <c r="S102" s="71">
        <v>0.85652377545433889</v>
      </c>
      <c r="T102" s="72"/>
      <c r="U102" s="71">
        <v>149701</v>
      </c>
      <c r="V102" s="71">
        <v>93</v>
      </c>
      <c r="W102" s="71">
        <v>243</v>
      </c>
      <c r="X102" s="71">
        <v>1083</v>
      </c>
      <c r="Y102" s="71">
        <v>1842</v>
      </c>
      <c r="Z102" s="71">
        <v>2271</v>
      </c>
      <c r="AA102" s="71">
        <v>1047</v>
      </c>
      <c r="AB102" s="71">
        <v>4000</v>
      </c>
      <c r="AC102" s="71">
        <v>0</v>
      </c>
      <c r="AD102" s="71">
        <v>0.85652377545433889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1816</v>
      </c>
      <c r="B103" s="70">
        <v>113</v>
      </c>
      <c r="C103" s="70">
        <v>11</v>
      </c>
      <c r="D103" s="70">
        <v>7</v>
      </c>
      <c r="E103" s="70">
        <v>2014</v>
      </c>
      <c r="F103" s="70" t="s">
        <v>181</v>
      </c>
      <c r="G103" s="1064" t="s">
        <v>1663</v>
      </c>
      <c r="H103" s="70" t="s">
        <v>1664</v>
      </c>
      <c r="I103" s="148"/>
      <c r="J103" s="71">
        <v>4.6168236341941506</v>
      </c>
      <c r="K103" s="71">
        <v>0.37436656168057469</v>
      </c>
      <c r="L103" s="71">
        <v>4.7687184409907584</v>
      </c>
      <c r="M103" s="71">
        <v>5.488305051142242</v>
      </c>
      <c r="N103" s="71">
        <v>10.436792984730189</v>
      </c>
      <c r="O103" s="71">
        <v>3.909954584153911</v>
      </c>
      <c r="P103" s="71">
        <v>5.1368196269536419</v>
      </c>
      <c r="Q103" s="71">
        <v>0.29122912894981101</v>
      </c>
      <c r="R103" s="71">
        <v>0</v>
      </c>
      <c r="S103" s="71">
        <v>0.86049646378776357</v>
      </c>
      <c r="T103" s="72"/>
      <c r="U103" s="71">
        <v>183764</v>
      </c>
      <c r="V103" s="71">
        <v>111</v>
      </c>
      <c r="W103" s="71">
        <v>104</v>
      </c>
      <c r="X103" s="71">
        <v>877</v>
      </c>
      <c r="Y103" s="71">
        <v>1837</v>
      </c>
      <c r="Z103" s="71">
        <v>2250</v>
      </c>
      <c r="AA103" s="71">
        <v>1023</v>
      </c>
      <c r="AB103" s="71">
        <v>3924</v>
      </c>
      <c r="AC103" s="71">
        <v>0</v>
      </c>
      <c r="AD103" s="71">
        <v>0.86049646378776357</v>
      </c>
      <c r="AE103" s="72"/>
      <c r="AF103" s="71"/>
      <c r="AG103" s="71"/>
      <c r="AH103" s="71"/>
      <c r="AI103" s="71"/>
      <c r="AJ103" s="71"/>
      <c r="AK103" s="71"/>
      <c r="AL103" s="71"/>
      <c r="AM103" s="71"/>
      <c r="AN103" s="71"/>
      <c r="AO103" s="71"/>
      <c r="AP103" s="71"/>
      <c r="AQ103" s="72"/>
      <c r="AR103" s="71">
        <v>37</v>
      </c>
      <c r="AS103" s="71">
        <v>2</v>
      </c>
      <c r="AT103" s="71">
        <v>0</v>
      </c>
      <c r="AU103" s="71">
        <v>0</v>
      </c>
      <c r="AV103" s="71">
        <v>0</v>
      </c>
      <c r="AW103" s="71">
        <v>0</v>
      </c>
      <c r="AX103" s="71"/>
      <c r="AY103" s="72"/>
      <c r="AZ103" s="71">
        <v>193.21199999999999</v>
      </c>
      <c r="BA103" s="71">
        <v>24.5</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1817</v>
      </c>
      <c r="B104" s="70">
        <v>114</v>
      </c>
      <c r="C104" s="70">
        <v>12</v>
      </c>
      <c r="D104" s="70">
        <v>7</v>
      </c>
      <c r="E104" s="70">
        <v>2015</v>
      </c>
      <c r="F104" s="70" t="s">
        <v>182</v>
      </c>
      <c r="G104" s="70" t="s">
        <v>1663</v>
      </c>
      <c r="H104" s="70" t="s">
        <v>1664</v>
      </c>
      <c r="I104" s="148"/>
      <c r="J104" s="71">
        <v>3.452374024038563</v>
      </c>
      <c r="K104" s="71">
        <v>0.35897861620385529</v>
      </c>
      <c r="L104" s="71">
        <v>5.0195736496525374</v>
      </c>
      <c r="M104" s="71">
        <v>5.310334913843211</v>
      </c>
      <c r="N104" s="71">
        <v>9.5955582589886301</v>
      </c>
      <c r="O104" s="71">
        <v>3.8589146512155663</v>
      </c>
      <c r="P104" s="71">
        <v>5.0152456095853148</v>
      </c>
      <c r="Q104" s="71">
        <v>0.28146184465728402</v>
      </c>
      <c r="R104" s="71">
        <v>0</v>
      </c>
      <c r="S104" s="71">
        <v>1.304105415590876</v>
      </c>
      <c r="T104" s="72"/>
      <c r="U104" s="71">
        <v>137774</v>
      </c>
      <c r="V104" s="71">
        <v>111</v>
      </c>
      <c r="W104" s="71">
        <v>104</v>
      </c>
      <c r="X104" s="71">
        <v>877</v>
      </c>
      <c r="Y104" s="71">
        <v>1835</v>
      </c>
      <c r="Z104" s="71">
        <v>2242</v>
      </c>
      <c r="AA104" s="71">
        <v>998</v>
      </c>
      <c r="AB104" s="71">
        <v>3874</v>
      </c>
      <c r="AC104" s="71">
        <v>0</v>
      </c>
      <c r="AD104" s="71">
        <v>1.304105415590876</v>
      </c>
      <c r="AE104" s="72"/>
      <c r="AF104" s="71">
        <v>1063243.3684826209</v>
      </c>
      <c r="AG104" s="71">
        <v>239158.68622845889</v>
      </c>
      <c r="AH104" s="71">
        <v>649040.23132003809</v>
      </c>
      <c r="AI104" s="71">
        <v>5577791.1810221598</v>
      </c>
      <c r="AJ104" s="71">
        <v>8127302.386555545</v>
      </c>
      <c r="AK104" s="71">
        <v>0</v>
      </c>
      <c r="AL104" s="71">
        <v>0</v>
      </c>
      <c r="AM104" s="71">
        <v>530915.44918120501</v>
      </c>
      <c r="AN104" s="71">
        <v>0</v>
      </c>
      <c r="AO104" s="71">
        <v>0</v>
      </c>
      <c r="AP104" s="71">
        <v>16187451.302790027</v>
      </c>
      <c r="AQ104" s="72"/>
      <c r="AR104" s="71">
        <v>39</v>
      </c>
      <c r="AS104" s="71">
        <v>2</v>
      </c>
      <c r="AT104" s="71">
        <v>0</v>
      </c>
      <c r="AU104" s="71">
        <v>0</v>
      </c>
      <c r="AV104" s="71">
        <v>0</v>
      </c>
      <c r="AW104" s="71">
        <v>0</v>
      </c>
      <c r="AX104" s="71"/>
      <c r="AY104" s="72"/>
      <c r="AZ104" s="71">
        <v>202.012</v>
      </c>
      <c r="BA104" s="71">
        <v>24.5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1818</v>
      </c>
      <c r="B105" s="70">
        <v>115</v>
      </c>
      <c r="C105" s="70">
        <v>13</v>
      </c>
      <c r="D105" s="70">
        <v>7</v>
      </c>
      <c r="E105" s="70">
        <v>2016</v>
      </c>
      <c r="F105" s="70" t="s">
        <v>155</v>
      </c>
      <c r="G105" s="70" t="s">
        <v>1663</v>
      </c>
      <c r="H105" s="70" t="s">
        <v>1664</v>
      </c>
      <c r="I105" s="148"/>
      <c r="J105" s="71">
        <v>4.4743466810742865</v>
      </c>
      <c r="K105" s="71">
        <v>0.33861665198599378</v>
      </c>
      <c r="L105" s="71">
        <v>5.3977893581009777</v>
      </c>
      <c r="M105" s="71">
        <v>4.5529963294044897</v>
      </c>
      <c r="N105" s="71">
        <v>9.7101891481975233</v>
      </c>
      <c r="O105" s="71">
        <v>3.7967513685966878</v>
      </c>
      <c r="P105" s="71">
        <v>5.3300179616646082</v>
      </c>
      <c r="Q105" s="71">
        <v>0.27037940261479965</v>
      </c>
      <c r="R105" s="71">
        <v>0</v>
      </c>
      <c r="S105" s="71">
        <v>1.2752762458352811</v>
      </c>
      <c r="T105" s="72"/>
      <c r="U105" s="71">
        <v>169963</v>
      </c>
      <c r="V105" s="71">
        <v>111</v>
      </c>
      <c r="W105" s="71">
        <v>104</v>
      </c>
      <c r="X105" s="71">
        <v>877</v>
      </c>
      <c r="Y105" s="71">
        <v>1826</v>
      </c>
      <c r="Z105" s="71">
        <v>2233</v>
      </c>
      <c r="AA105" s="71">
        <v>1097</v>
      </c>
      <c r="AB105" s="71">
        <v>3828</v>
      </c>
      <c r="AC105" s="71">
        <v>0</v>
      </c>
      <c r="AD105" s="71">
        <v>1.2752762458352811</v>
      </c>
      <c r="AE105" s="72"/>
      <c r="AF105" s="71">
        <v>1402109.0707691291</v>
      </c>
      <c r="AG105" s="71">
        <v>227967.1384966769</v>
      </c>
      <c r="AH105" s="71">
        <v>550093.57789244957</v>
      </c>
      <c r="AI105" s="71">
        <v>5567747.6849377472</v>
      </c>
      <c r="AJ105" s="71">
        <v>8033177.1162384162</v>
      </c>
      <c r="AK105" s="71">
        <v>0</v>
      </c>
      <c r="AL105" s="71">
        <v>0</v>
      </c>
      <c r="AM105" s="71">
        <v>525018.91368238989</v>
      </c>
      <c r="AN105" s="71">
        <v>0</v>
      </c>
      <c r="AO105" s="71">
        <v>0</v>
      </c>
      <c r="AP105" s="71">
        <v>16306113.502016809</v>
      </c>
      <c r="AQ105" s="72"/>
      <c r="AR105" s="71">
        <v>40</v>
      </c>
      <c r="AS105" s="71">
        <v>3</v>
      </c>
      <c r="AT105" s="71">
        <v>0</v>
      </c>
      <c r="AU105" s="71">
        <v>0</v>
      </c>
      <c r="AV105" s="71">
        <v>0</v>
      </c>
      <c r="AW105" s="71">
        <v>0</v>
      </c>
      <c r="AX105" s="71"/>
      <c r="AY105" s="72"/>
      <c r="AZ105" s="71">
        <v>206.012</v>
      </c>
      <c r="BA105" s="71">
        <v>71.7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1819</v>
      </c>
      <c r="B106" s="70">
        <v>116</v>
      </c>
      <c r="C106" s="70">
        <v>14</v>
      </c>
      <c r="D106" s="70">
        <v>7</v>
      </c>
      <c r="E106" s="70">
        <v>2017</v>
      </c>
      <c r="F106" s="70" t="s">
        <v>156</v>
      </c>
      <c r="G106" s="70" t="s">
        <v>1663</v>
      </c>
      <c r="H106" s="70" t="s">
        <v>1664</v>
      </c>
      <c r="I106" s="148"/>
      <c r="J106" s="71">
        <v>4.2945756334066454</v>
      </c>
      <c r="K106" s="71">
        <v>0.34601551793020707</v>
      </c>
      <c r="L106" s="71">
        <v>4.8726387286250299</v>
      </c>
      <c r="M106" s="71">
        <v>4.5652437551541487</v>
      </c>
      <c r="N106" s="71">
        <v>9.5123880507019027</v>
      </c>
      <c r="O106" s="71">
        <v>3.7264346979874832</v>
      </c>
      <c r="P106" s="71">
        <v>5.3831571871388109</v>
      </c>
      <c r="Q106" s="71">
        <v>0.25914060743606898</v>
      </c>
      <c r="R106" s="71">
        <v>0</v>
      </c>
      <c r="S106" s="71">
        <v>1.12486362776236</v>
      </c>
      <c r="T106" s="72"/>
      <c r="U106" s="71">
        <v>160521</v>
      </c>
      <c r="V106" s="71">
        <v>111</v>
      </c>
      <c r="W106" s="71">
        <v>104</v>
      </c>
      <c r="X106" s="71">
        <v>877</v>
      </c>
      <c r="Y106" s="71">
        <v>1828</v>
      </c>
      <c r="Z106" s="71">
        <v>2228</v>
      </c>
      <c r="AA106" s="71">
        <v>1115</v>
      </c>
      <c r="AB106" s="71">
        <v>3794</v>
      </c>
      <c r="AC106" s="71">
        <v>0</v>
      </c>
      <c r="AD106" s="71">
        <v>1.12486362776236</v>
      </c>
      <c r="AE106" s="72"/>
      <c r="AF106" s="71">
        <v>1301227.1104370139</v>
      </c>
      <c r="AG106" s="71">
        <v>228629.50799795779</v>
      </c>
      <c r="AH106" s="71">
        <v>671997.50704225525</v>
      </c>
      <c r="AI106" s="71">
        <v>5429998.102516898</v>
      </c>
      <c r="AJ106" s="71">
        <v>7292465.1880593579</v>
      </c>
      <c r="AK106" s="71">
        <v>0</v>
      </c>
      <c r="AL106" s="71">
        <v>0</v>
      </c>
      <c r="AM106" s="71">
        <v>521169.95097357797</v>
      </c>
      <c r="AN106" s="71">
        <v>0</v>
      </c>
      <c r="AO106" s="71">
        <v>0</v>
      </c>
      <c r="AP106" s="71">
        <v>15445487.367027061</v>
      </c>
      <c r="AQ106" s="72"/>
      <c r="AR106" s="71">
        <v>42</v>
      </c>
      <c r="AS106" s="71">
        <v>5</v>
      </c>
      <c r="AT106" s="71">
        <v>0</v>
      </c>
      <c r="AU106" s="71">
        <v>0</v>
      </c>
      <c r="AV106" s="71">
        <v>0</v>
      </c>
      <c r="AW106" s="71">
        <v>0</v>
      </c>
      <c r="AX106" s="71"/>
      <c r="AY106" s="72"/>
      <c r="AZ106" s="71">
        <v>214.61199999999999</v>
      </c>
      <c r="BA106" s="71">
        <v>148.6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1820</v>
      </c>
      <c r="B107" s="70">
        <v>117</v>
      </c>
      <c r="C107" s="70">
        <v>15</v>
      </c>
      <c r="D107" s="70">
        <v>7</v>
      </c>
      <c r="E107" s="70">
        <v>2018</v>
      </c>
      <c r="F107" s="70" t="s">
        <v>183</v>
      </c>
      <c r="G107" s="70" t="s">
        <v>1663</v>
      </c>
      <c r="H107" s="70" t="s">
        <v>1664</v>
      </c>
      <c r="I107" s="148"/>
      <c r="J107" s="71">
        <v>4.0012351946122013</v>
      </c>
      <c r="K107" s="71">
        <v>0.32204672746620189</v>
      </c>
      <c r="L107" s="71">
        <v>4.470018420476892</v>
      </c>
      <c r="M107" s="71">
        <v>4.5877598860483557</v>
      </c>
      <c r="N107" s="71">
        <v>8.7914317966602695</v>
      </c>
      <c r="O107" s="71">
        <v>3.6498586288086474</v>
      </c>
      <c r="P107" s="71">
        <v>5.3200121924317383</v>
      </c>
      <c r="Q107" s="71">
        <v>0.23786826767588701</v>
      </c>
      <c r="R107" s="71">
        <v>0</v>
      </c>
      <c r="S107" s="71">
        <v>1.0374510381977815</v>
      </c>
      <c r="T107" s="72"/>
      <c r="U107" s="71">
        <v>156269</v>
      </c>
      <c r="V107" s="71">
        <v>111</v>
      </c>
      <c r="W107" s="71">
        <v>104</v>
      </c>
      <c r="X107" s="71">
        <v>877</v>
      </c>
      <c r="Y107" s="71">
        <v>1835</v>
      </c>
      <c r="Z107" s="71">
        <v>2224</v>
      </c>
      <c r="AA107" s="71">
        <v>1113</v>
      </c>
      <c r="AB107" s="71">
        <v>3753</v>
      </c>
      <c r="AC107" s="71">
        <v>0</v>
      </c>
      <c r="AD107" s="71">
        <v>1.0374510381977819</v>
      </c>
      <c r="AE107" s="72"/>
      <c r="AF107" s="71">
        <v>1271603.617132212</v>
      </c>
      <c r="AG107" s="71">
        <v>206855.01155995799</v>
      </c>
      <c r="AH107" s="71">
        <v>633357.73307294364</v>
      </c>
      <c r="AI107" s="71">
        <v>5550567.2167326799</v>
      </c>
      <c r="AJ107" s="71">
        <v>6800190.7711163675</v>
      </c>
      <c r="AK107" s="71">
        <v>0</v>
      </c>
      <c r="AL107" s="71">
        <v>0</v>
      </c>
      <c r="AM107" s="71">
        <v>516604.61850081821</v>
      </c>
      <c r="AN107" s="71">
        <v>0</v>
      </c>
      <c r="AO107" s="71">
        <v>0</v>
      </c>
      <c r="AP107" s="71">
        <v>14979178.96811498</v>
      </c>
      <c r="AQ107" s="72"/>
      <c r="AR107" s="71">
        <v>43</v>
      </c>
      <c r="AS107" s="71">
        <v>5</v>
      </c>
      <c r="AT107" s="71">
        <v>0</v>
      </c>
      <c r="AU107" s="71">
        <v>0</v>
      </c>
      <c r="AV107" s="71">
        <v>0</v>
      </c>
      <c r="AW107" s="71">
        <v>0</v>
      </c>
      <c r="AX107" s="71"/>
      <c r="AY107" s="72"/>
      <c r="AZ107" s="71">
        <v>218.41199999999998</v>
      </c>
      <c r="BA107" s="71">
        <v>149</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1821</v>
      </c>
      <c r="B108" s="70">
        <v>118</v>
      </c>
      <c r="C108" s="70">
        <v>16</v>
      </c>
      <c r="D108" s="70">
        <v>7</v>
      </c>
      <c r="E108" s="70">
        <v>2019</v>
      </c>
      <c r="F108" s="70" t="s">
        <v>158</v>
      </c>
      <c r="G108" s="70" t="s">
        <v>1663</v>
      </c>
      <c r="H108" s="70" t="s">
        <v>1664</v>
      </c>
      <c r="I108" s="148"/>
      <c r="J108" s="71">
        <v>3.8210890876012091</v>
      </c>
      <c r="K108" s="71">
        <v>0.29883564910836535</v>
      </c>
      <c r="L108" s="71">
        <v>4.4900456282203267</v>
      </c>
      <c r="M108" s="71">
        <v>4.115637199913702</v>
      </c>
      <c r="N108" s="71">
        <v>8.7787534060386356</v>
      </c>
      <c r="O108" s="71">
        <v>3.5108062705174063</v>
      </c>
      <c r="P108" s="71">
        <v>4.868908023036953</v>
      </c>
      <c r="Q108" s="71">
        <v>0.22684676704364901</v>
      </c>
      <c r="R108" s="71">
        <v>0</v>
      </c>
      <c r="S108" s="71">
        <v>0.96342503378678634</v>
      </c>
      <c r="T108" s="72"/>
      <c r="U108" s="71">
        <v>156986</v>
      </c>
      <c r="V108" s="71">
        <v>111</v>
      </c>
      <c r="W108" s="71">
        <v>104</v>
      </c>
      <c r="X108" s="71">
        <v>877</v>
      </c>
      <c r="Y108" s="71">
        <v>1810</v>
      </c>
      <c r="Z108" s="71">
        <v>2198</v>
      </c>
      <c r="AA108" s="71">
        <v>1011</v>
      </c>
      <c r="AB108" s="71">
        <v>3676</v>
      </c>
      <c r="AC108" s="71">
        <v>0</v>
      </c>
      <c r="AD108" s="71">
        <v>0.96342503378678634</v>
      </c>
      <c r="AE108" s="72"/>
      <c r="AF108" s="71">
        <v>1253506.539077298</v>
      </c>
      <c r="AG108" s="71">
        <v>206793.7559856959</v>
      </c>
      <c r="AH108" s="71">
        <v>683837.16640150035</v>
      </c>
      <c r="AI108" s="71">
        <v>5439095.0907814736</v>
      </c>
      <c r="AJ108" s="71">
        <v>7075421.3905289648</v>
      </c>
      <c r="AK108" s="71">
        <v>0</v>
      </c>
      <c r="AL108" s="71">
        <v>0</v>
      </c>
      <c r="AM108" s="71">
        <v>500643.52708681603</v>
      </c>
      <c r="AN108" s="71">
        <v>0</v>
      </c>
      <c r="AO108" s="71">
        <v>0</v>
      </c>
      <c r="AP108" s="71">
        <v>15159297.46986175</v>
      </c>
      <c r="AQ108" s="72"/>
      <c r="AR108" s="71">
        <v>45</v>
      </c>
      <c r="AS108" s="71">
        <v>5</v>
      </c>
      <c r="AT108" s="71">
        <v>0</v>
      </c>
      <c r="AU108" s="71">
        <v>0</v>
      </c>
      <c r="AV108" s="71">
        <v>0</v>
      </c>
      <c r="AW108" s="71">
        <v>0</v>
      </c>
      <c r="AX108" s="71"/>
      <c r="AY108" s="72"/>
      <c r="AZ108" s="71">
        <v>229.11199999999999</v>
      </c>
      <c r="BA108" s="71">
        <v>148.6</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1822</v>
      </c>
      <c r="B109" s="70">
        <v>119</v>
      </c>
      <c r="C109" s="70">
        <v>17</v>
      </c>
      <c r="D109" s="70">
        <v>7</v>
      </c>
      <c r="E109" s="70">
        <v>2020</v>
      </c>
      <c r="F109" s="70" t="s">
        <v>159</v>
      </c>
      <c r="G109" s="70" t="s">
        <v>1663</v>
      </c>
      <c r="H109" s="70" t="s">
        <v>1664</v>
      </c>
      <c r="I109" s="148"/>
      <c r="J109" s="71">
        <v>2.258846341732013</v>
      </c>
      <c r="K109" s="71">
        <v>0.29390074318719006</v>
      </c>
      <c r="L109" s="71">
        <v>7.0938204537726808</v>
      </c>
      <c r="M109" s="71">
        <v>4.4805652104092548</v>
      </c>
      <c r="N109" s="71">
        <v>8.0106597035848051</v>
      </c>
      <c r="O109" s="71">
        <v>3.0507727941403373</v>
      </c>
      <c r="P109" s="71">
        <v>4.5626762773560614</v>
      </c>
      <c r="Q109" s="71">
        <v>0.21320197581049399</v>
      </c>
      <c r="R109" s="71">
        <v>0</v>
      </c>
      <c r="S109" s="71">
        <v>1.123040773693343</v>
      </c>
      <c r="T109" s="72"/>
      <c r="U109" s="71">
        <v>105200</v>
      </c>
      <c r="V109" s="71">
        <v>101</v>
      </c>
      <c r="W109" s="71">
        <v>146</v>
      </c>
      <c r="X109" s="71">
        <v>1004</v>
      </c>
      <c r="Y109" s="71">
        <v>1802</v>
      </c>
      <c r="Z109" s="71">
        <v>2180</v>
      </c>
      <c r="AA109" s="71">
        <v>1007</v>
      </c>
      <c r="AB109" s="71">
        <v>3616</v>
      </c>
      <c r="AC109" s="71">
        <v>0</v>
      </c>
      <c r="AD109" s="71">
        <v>1.123040773693343</v>
      </c>
      <c r="AE109" s="72"/>
      <c r="AF109" s="71">
        <v>821391.86207757459</v>
      </c>
      <c r="AG109" s="71">
        <v>188302.38130684264</v>
      </c>
      <c r="AH109" s="71">
        <v>1040296.625494558</v>
      </c>
      <c r="AI109" s="71">
        <v>5764648.3846965879</v>
      </c>
      <c r="AJ109" s="71">
        <v>7399891.0526412632</v>
      </c>
      <c r="AK109" s="71"/>
      <c r="AL109" s="71"/>
      <c r="AM109" s="71">
        <v>471928.17459792347</v>
      </c>
      <c r="AN109" s="71"/>
      <c r="AO109" s="71"/>
      <c r="AP109" s="71">
        <v>15686458.480814749</v>
      </c>
      <c r="AQ109" s="72"/>
      <c r="AR109" s="71">
        <v>47</v>
      </c>
      <c r="AS109" s="71">
        <v>5</v>
      </c>
      <c r="AT109" s="71">
        <v>0</v>
      </c>
      <c r="AU109" s="71">
        <v>0</v>
      </c>
      <c r="AV109" s="71">
        <v>0</v>
      </c>
      <c r="AW109" s="71">
        <v>0</v>
      </c>
      <c r="AX109" s="71"/>
      <c r="AY109" s="72"/>
      <c r="AZ109" s="71">
        <v>242.31200000000001</v>
      </c>
      <c r="BA109" s="71">
        <v>148.6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1823</v>
      </c>
      <c r="B110" s="70">
        <v>119</v>
      </c>
      <c r="C110" s="70">
        <v>18</v>
      </c>
      <c r="D110" s="70">
        <v>7</v>
      </c>
      <c r="E110" s="70">
        <v>2021</v>
      </c>
      <c r="F110" s="70" t="s">
        <v>160</v>
      </c>
      <c r="G110" s="70" t="s">
        <v>1663</v>
      </c>
      <c r="H110" s="70" t="s">
        <v>1664</v>
      </c>
      <c r="I110" s="148"/>
      <c r="J110" s="71">
        <v>2.2751513976155411</v>
      </c>
      <c r="K110" s="71">
        <v>0.28310799751969007</v>
      </c>
      <c r="L110" s="71">
        <v>6.4737421150872807</v>
      </c>
      <c r="M110" s="71">
        <v>4.550535929159234</v>
      </c>
      <c r="N110" s="71">
        <v>7.786830791950341</v>
      </c>
      <c r="O110" s="71">
        <v>2.9479652622601478</v>
      </c>
      <c r="P110" s="71">
        <v>4.772068368971901</v>
      </c>
      <c r="Q110" s="71">
        <v>0.20622326332774399</v>
      </c>
      <c r="R110" s="71">
        <v>0</v>
      </c>
      <c r="S110" s="71">
        <v>1.010800671561997</v>
      </c>
      <c r="T110" s="72"/>
      <c r="U110" s="71">
        <v>108813</v>
      </c>
      <c r="V110" s="71">
        <v>101</v>
      </c>
      <c r="W110" s="71">
        <v>146</v>
      </c>
      <c r="X110" s="71">
        <v>1004</v>
      </c>
      <c r="Y110" s="71">
        <v>1773</v>
      </c>
      <c r="Z110" s="71">
        <v>2169</v>
      </c>
      <c r="AA110" s="71">
        <v>1027</v>
      </c>
      <c r="AB110" s="71">
        <v>3532</v>
      </c>
      <c r="AC110" s="71">
        <v>0</v>
      </c>
      <c r="AD110" s="71">
        <v>1.010800671561997</v>
      </c>
      <c r="AE110" s="72"/>
      <c r="AF110" s="71">
        <v>833460.74301534425</v>
      </c>
      <c r="AG110" s="71">
        <v>191554.06786045767</v>
      </c>
      <c r="AH110" s="71">
        <v>932686.46625454118</v>
      </c>
      <c r="AI110" s="71">
        <v>6325528.0981704853</v>
      </c>
      <c r="AJ110" s="71">
        <v>7092361.440098471</v>
      </c>
      <c r="AK110" s="71">
        <v>0</v>
      </c>
      <c r="AL110" s="71">
        <v>0</v>
      </c>
      <c r="AM110" s="71">
        <v>463624.0517371599</v>
      </c>
      <c r="AN110" s="71">
        <v>0</v>
      </c>
      <c r="AO110" s="71">
        <v>0</v>
      </c>
      <c r="AP110" s="71">
        <v>15839214.86713646</v>
      </c>
      <c r="AQ110" s="72"/>
      <c r="AR110" s="71">
        <v>48</v>
      </c>
      <c r="AS110" s="71">
        <v>5</v>
      </c>
      <c r="AT110" s="71">
        <v>0</v>
      </c>
      <c r="AU110" s="71">
        <v>0</v>
      </c>
      <c r="AV110" s="71">
        <v>0</v>
      </c>
      <c r="AW110" s="71">
        <v>0</v>
      </c>
      <c r="AX110" s="71"/>
      <c r="AY110" s="72"/>
      <c r="AZ110" s="71">
        <v>250.05199999999999</v>
      </c>
      <c r="BA110" s="71">
        <v>148.6</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1667</v>
      </c>
      <c r="B111" s="70">
        <v>119</v>
      </c>
      <c r="C111" s="70">
        <v>19</v>
      </c>
      <c r="D111" s="70">
        <v>7</v>
      </c>
      <c r="E111" s="70">
        <v>2022</v>
      </c>
      <c r="F111" s="70" t="s">
        <v>161</v>
      </c>
      <c r="G111" s="70" t="s">
        <v>1663</v>
      </c>
      <c r="H111" s="70" t="s">
        <v>1664</v>
      </c>
      <c r="I111" s="148"/>
      <c r="J111" s="71">
        <v>2.0787182977796497</v>
      </c>
      <c r="K111" s="71">
        <v>0.27080810930235077</v>
      </c>
      <c r="L111" s="71">
        <v>5.8045645449292476</v>
      </c>
      <c r="M111" s="71">
        <v>4.6395099719943138</v>
      </c>
      <c r="N111" s="71">
        <v>7.6471317704021748</v>
      </c>
      <c r="O111" s="71">
        <v>3.0741589106221734</v>
      </c>
      <c r="P111" s="71">
        <v>4.7370279979755052</v>
      </c>
      <c r="Q111" s="71">
        <v>0.20633879798733037</v>
      </c>
      <c r="R111" s="71">
        <v>0</v>
      </c>
      <c r="S111" s="71">
        <v>0.96302624854051699</v>
      </c>
      <c r="T111" s="72"/>
      <c r="U111" s="71">
        <v>122276</v>
      </c>
      <c r="V111" s="71">
        <v>101</v>
      </c>
      <c r="W111" s="71">
        <v>146</v>
      </c>
      <c r="X111" s="71">
        <v>1004</v>
      </c>
      <c r="Y111" s="71">
        <v>1768</v>
      </c>
      <c r="Z111" s="71">
        <v>2149</v>
      </c>
      <c r="AA111" s="71">
        <v>1035</v>
      </c>
      <c r="AB111" s="71">
        <v>3505</v>
      </c>
      <c r="AC111" s="71">
        <v>0</v>
      </c>
      <c r="AD111" s="71">
        <v>0.96302624854051699</v>
      </c>
      <c r="AE111" s="72"/>
      <c r="AF111" s="71">
        <v>834964.81971105607</v>
      </c>
      <c r="AG111" s="71">
        <v>193236.78831209245</v>
      </c>
      <c r="AH111" s="71">
        <v>1035290.5518973643</v>
      </c>
      <c r="AI111" s="71">
        <v>6282036.1418251423</v>
      </c>
      <c r="AJ111" s="71">
        <v>7199056.7609653743</v>
      </c>
      <c r="AK111" s="71">
        <v>0</v>
      </c>
      <c r="AL111" s="71">
        <v>0</v>
      </c>
      <c r="AM111" s="71">
        <v>452591.16689694009</v>
      </c>
      <c r="AN111" s="71">
        <v>0</v>
      </c>
      <c r="AO111" s="71">
        <v>0</v>
      </c>
      <c r="AP111" s="71">
        <v>15997176.22960797</v>
      </c>
      <c r="AQ111" s="72"/>
      <c r="AR111" s="71">
        <v>51</v>
      </c>
      <c r="AS111" s="71">
        <v>6</v>
      </c>
      <c r="AT111" s="71">
        <v>0</v>
      </c>
      <c r="AU111" s="71">
        <v>0</v>
      </c>
      <c r="AV111" s="71">
        <v>0</v>
      </c>
      <c r="AW111" s="71">
        <v>0</v>
      </c>
      <c r="AX111" s="71"/>
      <c r="AY111" s="72"/>
      <c r="AZ111" s="71">
        <v>266.24200000000002</v>
      </c>
      <c r="BA111" s="71">
        <v>198.10000000000002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1824</v>
      </c>
      <c r="B112" s="70">
        <v>119</v>
      </c>
      <c r="C112" s="70">
        <v>20</v>
      </c>
      <c r="D112" s="70">
        <v>7</v>
      </c>
      <c r="E112" s="70">
        <v>2023</v>
      </c>
      <c r="F112" s="70" t="s">
        <v>1539</v>
      </c>
      <c r="G112" s="70" t="s">
        <v>1663</v>
      </c>
      <c r="H112" s="70" t="s">
        <v>1664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52</v>
      </c>
      <c r="AS112" s="71">
        <v>6</v>
      </c>
      <c r="AT112" s="71">
        <v>0</v>
      </c>
      <c r="AU112" s="71">
        <v>0</v>
      </c>
      <c r="AV112" s="71">
        <v>0</v>
      </c>
      <c r="AW112" s="71">
        <v>0</v>
      </c>
      <c r="AX112" s="71"/>
      <c r="AY112" s="72"/>
      <c r="AZ112" s="71">
        <v>274.44200000000001</v>
      </c>
      <c r="BA112" s="71">
        <v>198.10000000000002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1662</v>
      </c>
      <c r="B113" s="70">
        <v>119</v>
      </c>
      <c r="C113" s="70">
        <v>21</v>
      </c>
      <c r="D113" s="70">
        <v>7</v>
      </c>
      <c r="E113" s="70">
        <v>2024</v>
      </c>
      <c r="F113" s="70" t="s">
        <v>1554</v>
      </c>
      <c r="G113" s="70" t="s">
        <v>1663</v>
      </c>
      <c r="H113" s="70" t="s">
        <v>1664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1825</v>
      </c>
      <c r="B114" s="70">
        <v>273</v>
      </c>
      <c r="C114" s="70">
        <v>1</v>
      </c>
      <c r="D114" s="70">
        <v>17</v>
      </c>
      <c r="E114" s="70">
        <v>1990</v>
      </c>
      <c r="F114" s="70" t="s">
        <v>787</v>
      </c>
      <c r="G114" s="70" t="s">
        <v>1639</v>
      </c>
      <c r="H114" s="70" t="s">
        <v>1640</v>
      </c>
      <c r="I114" s="148"/>
      <c r="J114" s="71">
        <v>31.102897442143568</v>
      </c>
      <c r="K114" s="71">
        <v>2.3282492572269642</v>
      </c>
      <c r="L114" s="71">
        <v>2.6503617316120338</v>
      </c>
      <c r="M114" s="71">
        <v>3.9812030131044258</v>
      </c>
      <c r="N114" s="71">
        <v>12.10697637117501</v>
      </c>
      <c r="O114" s="71">
        <v>4.9937797326247697</v>
      </c>
      <c r="P114" s="71">
        <v>3.9495724289534948</v>
      </c>
      <c r="Q114" s="71">
        <v>0.49955015175145401</v>
      </c>
      <c r="R114" s="71">
        <v>0</v>
      </c>
      <c r="S114" s="71">
        <v>0.4067899079938912</v>
      </c>
      <c r="T114" s="72"/>
      <c r="U114" s="71">
        <v>873259</v>
      </c>
      <c r="V114" s="71">
        <v>426</v>
      </c>
      <c r="W114" s="71">
        <v>31</v>
      </c>
      <c r="X114" s="71">
        <v>1335</v>
      </c>
      <c r="Y114" s="71">
        <v>2590</v>
      </c>
      <c r="Z114" s="71">
        <v>2054</v>
      </c>
      <c r="AA114" s="71">
        <v>959</v>
      </c>
      <c r="AB114" s="71">
        <v>8111</v>
      </c>
      <c r="AC114" s="71">
        <v>0</v>
      </c>
      <c r="AD114" s="71">
        <v>0.4067899079938912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1826</v>
      </c>
      <c r="B115" s="70">
        <v>274</v>
      </c>
      <c r="C115" s="70">
        <v>2</v>
      </c>
      <c r="D115" s="70">
        <v>17</v>
      </c>
      <c r="E115" s="70">
        <v>2005</v>
      </c>
      <c r="F115" s="70" t="s">
        <v>789</v>
      </c>
      <c r="G115" s="70" t="s">
        <v>1639</v>
      </c>
      <c r="H115" s="70" t="s">
        <v>1640</v>
      </c>
      <c r="I115" s="148"/>
      <c r="J115" s="71">
        <v>14.078086652436919</v>
      </c>
      <c r="K115" s="71">
        <v>0.96381804258352599</v>
      </c>
      <c r="L115" s="71">
        <v>3.2658078688267551</v>
      </c>
      <c r="M115" s="71">
        <v>5.6897561765400146</v>
      </c>
      <c r="N115" s="71">
        <v>12.188640235825771</v>
      </c>
      <c r="O115" s="71">
        <v>5.5613209697062782</v>
      </c>
      <c r="P115" s="71">
        <v>4.0128734794113079</v>
      </c>
      <c r="Q115" s="71">
        <v>0.34818361311821799</v>
      </c>
      <c r="R115" s="71">
        <v>0</v>
      </c>
      <c r="S115" s="71">
        <v>0.70613970913822866</v>
      </c>
      <c r="T115" s="72"/>
      <c r="U115" s="71">
        <v>434807</v>
      </c>
      <c r="V115" s="71">
        <v>294</v>
      </c>
      <c r="W115" s="71">
        <v>29</v>
      </c>
      <c r="X115" s="71">
        <v>924</v>
      </c>
      <c r="Y115" s="71">
        <v>2485</v>
      </c>
      <c r="Z115" s="71">
        <v>2647</v>
      </c>
      <c r="AA115" s="71">
        <v>798</v>
      </c>
      <c r="AB115" s="71">
        <v>5910</v>
      </c>
      <c r="AC115" s="71">
        <v>0</v>
      </c>
      <c r="AD115" s="71">
        <v>0.70613970913822866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1827</v>
      </c>
      <c r="B116" s="70">
        <v>275</v>
      </c>
      <c r="C116" s="70">
        <v>3</v>
      </c>
      <c r="D116" s="70">
        <v>17</v>
      </c>
      <c r="E116" s="70">
        <v>2006</v>
      </c>
      <c r="F116" s="70" t="s">
        <v>790</v>
      </c>
      <c r="G116" s="70" t="s">
        <v>1639</v>
      </c>
      <c r="H116" s="70" t="s">
        <v>1640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1828</v>
      </c>
      <c r="B117" s="70">
        <v>276</v>
      </c>
      <c r="C117" s="70">
        <v>4</v>
      </c>
      <c r="D117" s="70">
        <v>17</v>
      </c>
      <c r="E117" s="70">
        <v>2007</v>
      </c>
      <c r="F117" s="70" t="s">
        <v>791</v>
      </c>
      <c r="G117" s="70" t="s">
        <v>1639</v>
      </c>
      <c r="H117" s="70" t="s">
        <v>1640</v>
      </c>
      <c r="I117" s="148"/>
      <c r="J117" s="71">
        <v>11.997455187461661</v>
      </c>
      <c r="K117" s="71">
        <v>0.98582597811763906</v>
      </c>
      <c r="L117" s="71">
        <v>2.0517204143770482</v>
      </c>
      <c r="M117" s="71">
        <v>5.8993992273151106</v>
      </c>
      <c r="N117" s="71">
        <v>11.84845290439929</v>
      </c>
      <c r="O117" s="71">
        <v>5.0829513413923157</v>
      </c>
      <c r="P117" s="71">
        <v>3.9217930831778181</v>
      </c>
      <c r="Q117" s="71">
        <v>0.345167918657315</v>
      </c>
      <c r="R117" s="71">
        <v>0</v>
      </c>
      <c r="S117" s="71">
        <v>0.44536395596172729</v>
      </c>
      <c r="T117" s="72"/>
      <c r="U117" s="71">
        <v>393999</v>
      </c>
      <c r="V117" s="71">
        <v>328</v>
      </c>
      <c r="W117" s="71">
        <v>25</v>
      </c>
      <c r="X117" s="71">
        <v>1200</v>
      </c>
      <c r="Y117" s="71">
        <v>2422</v>
      </c>
      <c r="Z117" s="71">
        <v>2515</v>
      </c>
      <c r="AA117" s="71">
        <v>768</v>
      </c>
      <c r="AB117" s="71">
        <v>5549</v>
      </c>
      <c r="AC117" s="71">
        <v>0</v>
      </c>
      <c r="AD117" s="71">
        <v>0.44536395596172729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1829</v>
      </c>
      <c r="B118" s="70">
        <v>277</v>
      </c>
      <c r="C118" s="70">
        <v>5</v>
      </c>
      <c r="D118" s="70">
        <v>17</v>
      </c>
      <c r="E118" s="70">
        <v>2008</v>
      </c>
      <c r="F118" s="70" t="s">
        <v>792</v>
      </c>
      <c r="G118" s="70" t="s">
        <v>1639</v>
      </c>
      <c r="H118" s="70" t="s">
        <v>1640</v>
      </c>
      <c r="I118" s="148"/>
      <c r="J118" s="71">
        <v>10.703907340784991</v>
      </c>
      <c r="K118" s="71">
        <v>0.86521753818202474</v>
      </c>
      <c r="L118" s="71">
        <v>1.771583141927221</v>
      </c>
      <c r="M118" s="71">
        <v>6.9028683670860733</v>
      </c>
      <c r="N118" s="71">
        <v>11.86911249425499</v>
      </c>
      <c r="O118" s="71">
        <v>4.8188293289303674</v>
      </c>
      <c r="P118" s="71">
        <v>3.8051086199365498</v>
      </c>
      <c r="Q118" s="71">
        <v>0.33034175380597502</v>
      </c>
      <c r="R118" s="71">
        <v>0</v>
      </c>
      <c r="S118" s="71">
        <v>0.54909771422465625</v>
      </c>
      <c r="T118" s="72"/>
      <c r="U118" s="71">
        <v>369337</v>
      </c>
      <c r="V118" s="71">
        <v>328</v>
      </c>
      <c r="W118" s="71">
        <v>25</v>
      </c>
      <c r="X118" s="71">
        <v>1200</v>
      </c>
      <c r="Y118" s="71">
        <v>2394</v>
      </c>
      <c r="Z118" s="71">
        <v>2468</v>
      </c>
      <c r="AA118" s="71">
        <v>746</v>
      </c>
      <c r="AB118" s="71">
        <v>5398</v>
      </c>
      <c r="AC118" s="71">
        <v>0</v>
      </c>
      <c r="AD118" s="71">
        <v>0.54909771422465625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1830</v>
      </c>
      <c r="B119" s="70">
        <v>278</v>
      </c>
      <c r="C119" s="70">
        <v>6</v>
      </c>
      <c r="D119" s="70">
        <v>17</v>
      </c>
      <c r="E119" s="70">
        <v>2009</v>
      </c>
      <c r="F119" s="70" t="s">
        <v>176</v>
      </c>
      <c r="G119" s="70" t="s">
        <v>1639</v>
      </c>
      <c r="H119" s="70" t="s">
        <v>1640</v>
      </c>
      <c r="I119" s="148"/>
      <c r="J119" s="71">
        <v>9.7856563302601902</v>
      </c>
      <c r="K119" s="71">
        <v>0.69566872989557094</v>
      </c>
      <c r="L119" s="71">
        <v>1.4841479030593989</v>
      </c>
      <c r="M119" s="71">
        <v>5.3565449762756971</v>
      </c>
      <c r="N119" s="71">
        <v>10.16065990627231</v>
      </c>
      <c r="O119" s="71">
        <v>4.854364859675333</v>
      </c>
      <c r="P119" s="71">
        <v>3.7362795725409872</v>
      </c>
      <c r="Q119" s="71">
        <v>0.30915089136502</v>
      </c>
      <c r="R119" s="71">
        <v>0</v>
      </c>
      <c r="S119" s="71">
        <v>0.55022010661215959</v>
      </c>
      <c r="T119" s="72"/>
      <c r="U119" s="71">
        <v>340982</v>
      </c>
      <c r="V119" s="71">
        <v>323</v>
      </c>
      <c r="W119" s="71">
        <v>24</v>
      </c>
      <c r="X119" s="71">
        <v>1176</v>
      </c>
      <c r="Y119" s="71">
        <v>2386</v>
      </c>
      <c r="Z119" s="71">
        <v>2454</v>
      </c>
      <c r="AA119" s="71">
        <v>752</v>
      </c>
      <c r="AB119" s="71">
        <v>5303</v>
      </c>
      <c r="AC119" s="71">
        <v>0</v>
      </c>
      <c r="AD119" s="71">
        <v>0.55022010661215959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1831</v>
      </c>
      <c r="B120" s="70">
        <v>279</v>
      </c>
      <c r="C120" s="70">
        <v>7</v>
      </c>
      <c r="D120" s="70">
        <v>17</v>
      </c>
      <c r="E120" s="70">
        <v>2010</v>
      </c>
      <c r="F120" s="70" t="s">
        <v>177</v>
      </c>
      <c r="G120" s="70" t="s">
        <v>1639</v>
      </c>
      <c r="H120" s="70" t="s">
        <v>1640</v>
      </c>
      <c r="I120" s="148"/>
      <c r="J120" s="71">
        <v>6.4250601086429224</v>
      </c>
      <c r="K120" s="71">
        <v>0.72551724867760237</v>
      </c>
      <c r="L120" s="71">
        <v>1.3511715948999039</v>
      </c>
      <c r="M120" s="71">
        <v>4.7948548195320919</v>
      </c>
      <c r="N120" s="71">
        <v>9.8230194697755966</v>
      </c>
      <c r="O120" s="71">
        <v>4.8279739450232872</v>
      </c>
      <c r="P120" s="71">
        <v>3.7096810296601759</v>
      </c>
      <c r="Q120" s="71">
        <v>0.31149550694931799</v>
      </c>
      <c r="R120" s="71">
        <v>0</v>
      </c>
      <c r="S120" s="71">
        <v>0.48976744757381457</v>
      </c>
      <c r="T120" s="72"/>
      <c r="U120" s="71">
        <v>250617</v>
      </c>
      <c r="V120" s="71">
        <v>323</v>
      </c>
      <c r="W120" s="71">
        <v>24</v>
      </c>
      <c r="X120" s="71">
        <v>1176</v>
      </c>
      <c r="Y120" s="71">
        <v>2346</v>
      </c>
      <c r="Z120" s="71">
        <v>2452</v>
      </c>
      <c r="AA120" s="71">
        <v>728</v>
      </c>
      <c r="AB120" s="71">
        <v>5120</v>
      </c>
      <c r="AC120" s="71">
        <v>0</v>
      </c>
      <c r="AD120" s="71">
        <v>0.48976744757381457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1832</v>
      </c>
      <c r="B121" s="70">
        <v>280</v>
      </c>
      <c r="C121" s="70">
        <v>8</v>
      </c>
      <c r="D121" s="70">
        <v>17</v>
      </c>
      <c r="E121" s="70">
        <v>2011</v>
      </c>
      <c r="F121" s="70" t="s">
        <v>178</v>
      </c>
      <c r="G121" s="1064" t="s">
        <v>1639</v>
      </c>
      <c r="H121" s="70" t="s">
        <v>1640</v>
      </c>
      <c r="I121" s="148"/>
      <c r="J121" s="71">
        <v>9.0179162737629017</v>
      </c>
      <c r="K121" s="71">
        <v>1.016584616373581</v>
      </c>
      <c r="L121" s="71">
        <v>1.2607415509451829</v>
      </c>
      <c r="M121" s="71">
        <v>6.0572496839613734</v>
      </c>
      <c r="N121" s="71">
        <v>11.68768093271184</v>
      </c>
      <c r="O121" s="71">
        <v>4.6328143358376561</v>
      </c>
      <c r="P121" s="71">
        <v>3.4144358393533003</v>
      </c>
      <c r="Q121" s="71">
        <v>0.348429012555099</v>
      </c>
      <c r="R121" s="71">
        <v>0</v>
      </c>
      <c r="S121" s="71">
        <v>0.52074820696724622</v>
      </c>
      <c r="T121" s="72"/>
      <c r="U121" s="71">
        <v>331281</v>
      </c>
      <c r="V121" s="71">
        <v>323</v>
      </c>
      <c r="W121" s="71">
        <v>24</v>
      </c>
      <c r="X121" s="71">
        <v>1176</v>
      </c>
      <c r="Y121" s="71">
        <v>2319</v>
      </c>
      <c r="Z121" s="71">
        <v>2404</v>
      </c>
      <c r="AA121" s="71">
        <v>690</v>
      </c>
      <c r="AB121" s="71">
        <v>4965</v>
      </c>
      <c r="AC121" s="71">
        <v>0</v>
      </c>
      <c r="AD121" s="71">
        <v>0.52074820696724622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1833</v>
      </c>
      <c r="B122" s="70">
        <v>281</v>
      </c>
      <c r="C122" s="70">
        <v>9</v>
      </c>
      <c r="D122" s="70">
        <v>17</v>
      </c>
      <c r="E122" s="70">
        <v>2012</v>
      </c>
      <c r="F122" s="70" t="s">
        <v>179</v>
      </c>
      <c r="G122" s="1064" t="s">
        <v>1639</v>
      </c>
      <c r="H122" s="70" t="s">
        <v>1640</v>
      </c>
      <c r="I122" s="148"/>
      <c r="J122" s="71">
        <v>9.1145856326390948</v>
      </c>
      <c r="K122" s="71">
        <v>1.145221887796946</v>
      </c>
      <c r="L122" s="71">
        <v>1.2720507357528421</v>
      </c>
      <c r="M122" s="71">
        <v>7.5230848615569288</v>
      </c>
      <c r="N122" s="71">
        <v>12.7615209384949</v>
      </c>
      <c r="O122" s="71">
        <v>4.5906221224110784</v>
      </c>
      <c r="P122" s="71">
        <v>3.2994937624604543</v>
      </c>
      <c r="Q122" s="71">
        <v>0.36933534233597798</v>
      </c>
      <c r="R122" s="71">
        <v>0</v>
      </c>
      <c r="S122" s="71">
        <v>0.63967115175679823</v>
      </c>
      <c r="T122" s="72"/>
      <c r="U122" s="71">
        <v>320815</v>
      </c>
      <c r="V122" s="71">
        <v>323</v>
      </c>
      <c r="W122" s="71">
        <v>24</v>
      </c>
      <c r="X122" s="71">
        <v>1176</v>
      </c>
      <c r="Y122" s="71">
        <v>2305</v>
      </c>
      <c r="Z122" s="71">
        <v>2401</v>
      </c>
      <c r="AA122" s="71">
        <v>663</v>
      </c>
      <c r="AB122" s="71">
        <v>4844</v>
      </c>
      <c r="AC122" s="71">
        <v>0</v>
      </c>
      <c r="AD122" s="71">
        <v>0.63967115175679823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1834</v>
      </c>
      <c r="B123" s="70">
        <v>282</v>
      </c>
      <c r="C123" s="70">
        <v>10</v>
      </c>
      <c r="D123" s="70">
        <v>17</v>
      </c>
      <c r="E123" s="70">
        <v>2013</v>
      </c>
      <c r="F123" s="70" t="s">
        <v>180</v>
      </c>
      <c r="G123" s="70" t="s">
        <v>1639</v>
      </c>
      <c r="H123" s="70" t="s">
        <v>1640</v>
      </c>
      <c r="I123" s="148"/>
      <c r="J123" s="71">
        <v>10.983104332063929</v>
      </c>
      <c r="K123" s="71">
        <v>0.94652979657777703</v>
      </c>
      <c r="L123" s="71">
        <v>1.1233211029332999</v>
      </c>
      <c r="M123" s="71">
        <v>6.9966487846740897</v>
      </c>
      <c r="N123" s="71">
        <v>12.281762267778481</v>
      </c>
      <c r="O123" s="71">
        <v>4.4291940595424837</v>
      </c>
      <c r="P123" s="71">
        <v>3.3468938263245116</v>
      </c>
      <c r="Q123" s="71">
        <v>0.37107142554901301</v>
      </c>
      <c r="R123" s="71">
        <v>0</v>
      </c>
      <c r="S123" s="71">
        <v>0.62268034671870964</v>
      </c>
      <c r="T123" s="72"/>
      <c r="U123" s="71">
        <v>393621</v>
      </c>
      <c r="V123" s="71">
        <v>323</v>
      </c>
      <c r="W123" s="71">
        <v>24</v>
      </c>
      <c r="X123" s="71">
        <v>1176</v>
      </c>
      <c r="Y123" s="71">
        <v>2289</v>
      </c>
      <c r="Z123" s="71">
        <v>2420</v>
      </c>
      <c r="AA123" s="71">
        <v>670</v>
      </c>
      <c r="AB123" s="71">
        <v>4797</v>
      </c>
      <c r="AC123" s="71">
        <v>0</v>
      </c>
      <c r="AD123" s="71">
        <v>0.62268034671870964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1835</v>
      </c>
      <c r="B124" s="70">
        <v>283</v>
      </c>
      <c r="C124" s="70">
        <v>11</v>
      </c>
      <c r="D124" s="70">
        <v>17</v>
      </c>
      <c r="E124" s="70">
        <v>2014</v>
      </c>
      <c r="F124" s="70" t="s">
        <v>181</v>
      </c>
      <c r="G124" s="70" t="s">
        <v>1639</v>
      </c>
      <c r="H124" s="70" t="s">
        <v>1640</v>
      </c>
      <c r="I124" s="148"/>
      <c r="J124" s="71">
        <v>11.83648321735626</v>
      </c>
      <c r="K124" s="71">
        <v>0.94772075524541899</v>
      </c>
      <c r="L124" s="71">
        <v>3.6223918926756729</v>
      </c>
      <c r="M124" s="71">
        <v>6.5897208880875491</v>
      </c>
      <c r="N124" s="71">
        <v>12.95366793967602</v>
      </c>
      <c r="O124" s="71">
        <v>4.1219610104947009</v>
      </c>
      <c r="P124" s="71">
        <v>3.2387572428006837</v>
      </c>
      <c r="Q124" s="71">
        <v>0.34652110169894701</v>
      </c>
      <c r="R124" s="71">
        <v>0</v>
      </c>
      <c r="S124" s="71">
        <v>0.73912740383650843</v>
      </c>
      <c r="T124" s="72"/>
      <c r="U124" s="71">
        <v>471129</v>
      </c>
      <c r="V124" s="71">
        <v>281</v>
      </c>
      <c r="W124" s="71">
        <v>79</v>
      </c>
      <c r="X124" s="71">
        <v>1053</v>
      </c>
      <c r="Y124" s="71">
        <v>2280</v>
      </c>
      <c r="Z124" s="71">
        <v>2372</v>
      </c>
      <c r="AA124" s="71">
        <v>645</v>
      </c>
      <c r="AB124" s="71">
        <v>4669</v>
      </c>
      <c r="AC124" s="71">
        <v>0</v>
      </c>
      <c r="AD124" s="71">
        <v>0.73912740383650843</v>
      </c>
      <c r="AE124" s="72"/>
      <c r="AF124" s="71"/>
      <c r="AG124" s="71"/>
      <c r="AH124" s="71"/>
      <c r="AI124" s="71"/>
      <c r="AJ124" s="71"/>
      <c r="AK124" s="71"/>
      <c r="AL124" s="71"/>
      <c r="AM124" s="71"/>
      <c r="AN124" s="71"/>
      <c r="AO124" s="71"/>
      <c r="AP124" s="71"/>
      <c r="AQ124" s="72"/>
      <c r="AR124" s="71">
        <v>6</v>
      </c>
      <c r="AS124" s="71">
        <v>0</v>
      </c>
      <c r="AT124" s="71">
        <v>0</v>
      </c>
      <c r="AU124" s="71">
        <v>0</v>
      </c>
      <c r="AV124" s="71">
        <v>0</v>
      </c>
      <c r="AW124" s="71">
        <v>0</v>
      </c>
      <c r="AX124" s="71"/>
      <c r="AY124" s="72"/>
      <c r="AZ124" s="71">
        <v>26.332000000000001</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1836</v>
      </c>
      <c r="B125" s="70">
        <v>284</v>
      </c>
      <c r="C125" s="70">
        <v>12</v>
      </c>
      <c r="D125" s="70">
        <v>17</v>
      </c>
      <c r="E125" s="70">
        <v>2015</v>
      </c>
      <c r="F125" s="70" t="s">
        <v>182</v>
      </c>
      <c r="G125" s="70" t="s">
        <v>1639</v>
      </c>
      <c r="H125" s="70" t="s">
        <v>1640</v>
      </c>
      <c r="I125" s="148"/>
      <c r="J125" s="71">
        <v>10.699317404125139</v>
      </c>
      <c r="K125" s="71">
        <v>0.9087656860656157</v>
      </c>
      <c r="L125" s="71">
        <v>3.8129453684860608</v>
      </c>
      <c r="M125" s="71">
        <v>6.3760349649679604</v>
      </c>
      <c r="N125" s="71">
        <v>11.734295767395359</v>
      </c>
      <c r="O125" s="71">
        <v>4.0499670715032225</v>
      </c>
      <c r="P125" s="71">
        <v>3.1458354224452978</v>
      </c>
      <c r="Q125" s="71">
        <v>0.328832294506677</v>
      </c>
      <c r="R125" s="71">
        <v>0</v>
      </c>
      <c r="S125" s="71">
        <v>0.66371256033057868</v>
      </c>
      <c r="T125" s="72"/>
      <c r="U125" s="71">
        <v>426978</v>
      </c>
      <c r="V125" s="71">
        <v>281</v>
      </c>
      <c r="W125" s="71">
        <v>79</v>
      </c>
      <c r="X125" s="71">
        <v>1053</v>
      </c>
      <c r="Y125" s="71">
        <v>2244</v>
      </c>
      <c r="Z125" s="71">
        <v>2353</v>
      </c>
      <c r="AA125" s="71">
        <v>626</v>
      </c>
      <c r="AB125" s="71">
        <v>4526</v>
      </c>
      <c r="AC125" s="71">
        <v>0</v>
      </c>
      <c r="AD125" s="71">
        <v>0.66371256033057868</v>
      </c>
      <c r="AE125" s="72"/>
      <c r="AF125" s="71">
        <v>3295117.5620071469</v>
      </c>
      <c r="AG125" s="71">
        <v>605437.7552269994</v>
      </c>
      <c r="AH125" s="71">
        <v>493020.94494502892</v>
      </c>
      <c r="AI125" s="71">
        <v>6697165.4659251226</v>
      </c>
      <c r="AJ125" s="71">
        <v>9938782.863994902</v>
      </c>
      <c r="AK125" s="71">
        <v>0</v>
      </c>
      <c r="AL125" s="71">
        <v>0</v>
      </c>
      <c r="AM125" s="71">
        <v>620269.31414407166</v>
      </c>
      <c r="AN125" s="71">
        <v>0</v>
      </c>
      <c r="AO125" s="71">
        <v>0</v>
      </c>
      <c r="AP125" s="71">
        <v>21649793.906243268</v>
      </c>
      <c r="AQ125" s="72"/>
      <c r="AR125" s="71">
        <v>7</v>
      </c>
      <c r="AS125" s="71">
        <v>0</v>
      </c>
      <c r="AT125" s="71">
        <v>0</v>
      </c>
      <c r="AU125" s="71">
        <v>0</v>
      </c>
      <c r="AV125" s="71">
        <v>0</v>
      </c>
      <c r="AW125" s="71">
        <v>0</v>
      </c>
      <c r="AX125" s="71"/>
      <c r="AY125" s="72"/>
      <c r="AZ125" s="71">
        <v>36.231999999999999</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1837</v>
      </c>
      <c r="B126" s="70">
        <v>285</v>
      </c>
      <c r="C126" s="70">
        <v>13</v>
      </c>
      <c r="D126" s="70">
        <v>17</v>
      </c>
      <c r="E126" s="70">
        <v>2016</v>
      </c>
      <c r="F126" s="70" t="s">
        <v>155</v>
      </c>
      <c r="G126" s="70" t="s">
        <v>1639</v>
      </c>
      <c r="H126" s="70" t="s">
        <v>1640</v>
      </c>
      <c r="I126" s="148"/>
      <c r="J126" s="71">
        <v>14.026813459380721</v>
      </c>
      <c r="K126" s="71">
        <v>0.85721873160418249</v>
      </c>
      <c r="L126" s="71">
        <v>4.100243839326704</v>
      </c>
      <c r="M126" s="71">
        <v>5.4667105300603511</v>
      </c>
      <c r="N126" s="71">
        <v>11.624574741489479</v>
      </c>
      <c r="O126" s="71">
        <v>3.9344749963872534</v>
      </c>
      <c r="P126" s="71">
        <v>3.260202417754742</v>
      </c>
      <c r="Q126" s="71">
        <v>0.3070374250696275</v>
      </c>
      <c r="R126" s="71">
        <v>0</v>
      </c>
      <c r="S126" s="71">
        <v>0.8431454838306518</v>
      </c>
      <c r="T126" s="72"/>
      <c r="U126" s="71">
        <v>532824</v>
      </c>
      <c r="V126" s="71">
        <v>281</v>
      </c>
      <c r="W126" s="71">
        <v>79</v>
      </c>
      <c r="X126" s="71">
        <v>1053</v>
      </c>
      <c r="Y126" s="71">
        <v>2186</v>
      </c>
      <c r="Z126" s="71">
        <v>2314</v>
      </c>
      <c r="AA126" s="71">
        <v>671</v>
      </c>
      <c r="AB126" s="71">
        <v>4347</v>
      </c>
      <c r="AC126" s="71">
        <v>0</v>
      </c>
      <c r="AD126" s="71">
        <v>0.8431454838306518</v>
      </c>
      <c r="AE126" s="72"/>
      <c r="AF126" s="71">
        <v>4395529.4006547909</v>
      </c>
      <c r="AG126" s="71">
        <v>577105.99925735325</v>
      </c>
      <c r="AH126" s="71">
        <v>417859.54474522622</v>
      </c>
      <c r="AI126" s="71">
        <v>6685106.39936083</v>
      </c>
      <c r="AJ126" s="71">
        <v>9616936.0219590236</v>
      </c>
      <c r="AK126" s="71">
        <v>0</v>
      </c>
      <c r="AL126" s="71">
        <v>0</v>
      </c>
      <c r="AM126" s="71">
        <v>596200.94508290198</v>
      </c>
      <c r="AN126" s="71">
        <v>0</v>
      </c>
      <c r="AO126" s="71">
        <v>0</v>
      </c>
      <c r="AP126" s="71">
        <v>22288738.311060127</v>
      </c>
      <c r="AQ126" s="72"/>
      <c r="AR126" s="71">
        <v>9</v>
      </c>
      <c r="AS126" s="71">
        <v>0</v>
      </c>
      <c r="AT126" s="71">
        <v>0</v>
      </c>
      <c r="AU126" s="71">
        <v>0</v>
      </c>
      <c r="AV126" s="71">
        <v>0</v>
      </c>
      <c r="AW126" s="71">
        <v>0</v>
      </c>
      <c r="AX126" s="71"/>
      <c r="AY126" s="72"/>
      <c r="AZ126" s="71">
        <v>41.932000000000002</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1838</v>
      </c>
      <c r="B127" s="70">
        <v>286</v>
      </c>
      <c r="C127" s="70">
        <v>14</v>
      </c>
      <c r="D127" s="70">
        <v>17</v>
      </c>
      <c r="E127" s="70">
        <v>2017</v>
      </c>
      <c r="F127" s="70" t="s">
        <v>156</v>
      </c>
      <c r="G127" s="70" t="s">
        <v>1639</v>
      </c>
      <c r="H127" s="70" t="s">
        <v>1640</v>
      </c>
      <c r="I127" s="148"/>
      <c r="J127" s="71">
        <v>8.0738963648143081</v>
      </c>
      <c r="K127" s="71">
        <v>0.87594919403953309</v>
      </c>
      <c r="L127" s="71">
        <v>3.7013313419363203</v>
      </c>
      <c r="M127" s="71">
        <v>5.4814158200425522</v>
      </c>
      <c r="N127" s="71">
        <v>11.219206037917562</v>
      </c>
      <c r="O127" s="71">
        <v>3.8284600644943221</v>
      </c>
      <c r="P127" s="71">
        <v>3.3119693545984075</v>
      </c>
      <c r="Q127" s="71">
        <v>0.28905720892710701</v>
      </c>
      <c r="R127" s="71">
        <v>0</v>
      </c>
      <c r="S127" s="71">
        <v>0.61300397590191058</v>
      </c>
      <c r="T127" s="72"/>
      <c r="U127" s="71">
        <v>301783</v>
      </c>
      <c r="V127" s="71">
        <v>281</v>
      </c>
      <c r="W127" s="71">
        <v>79</v>
      </c>
      <c r="X127" s="71">
        <v>1053</v>
      </c>
      <c r="Y127" s="71">
        <v>2156</v>
      </c>
      <c r="Z127" s="71">
        <v>2289</v>
      </c>
      <c r="AA127" s="71">
        <v>686</v>
      </c>
      <c r="AB127" s="71">
        <v>4232</v>
      </c>
      <c r="AC127" s="71">
        <v>0</v>
      </c>
      <c r="AD127" s="71">
        <v>0.61300397590191058</v>
      </c>
      <c r="AE127" s="72"/>
      <c r="AF127" s="71">
        <v>2446335.501703911</v>
      </c>
      <c r="AG127" s="71">
        <v>578782.80853537074</v>
      </c>
      <c r="AH127" s="71">
        <v>510459.64477248228</v>
      </c>
      <c r="AI127" s="71">
        <v>6519712.6590083167</v>
      </c>
      <c r="AJ127" s="71">
        <v>8600960.035807427</v>
      </c>
      <c r="AK127" s="71">
        <v>0</v>
      </c>
      <c r="AL127" s="71">
        <v>0</v>
      </c>
      <c r="AM127" s="71">
        <v>581336.64536641585</v>
      </c>
      <c r="AN127" s="71">
        <v>0</v>
      </c>
      <c r="AO127" s="71">
        <v>0</v>
      </c>
      <c r="AP127" s="71">
        <v>19237587.295193925</v>
      </c>
      <c r="AQ127" s="72"/>
      <c r="AR127" s="71">
        <v>9</v>
      </c>
      <c r="AS127" s="71">
        <v>0</v>
      </c>
      <c r="AT127" s="71">
        <v>0</v>
      </c>
      <c r="AU127" s="71">
        <v>0</v>
      </c>
      <c r="AV127" s="71">
        <v>0</v>
      </c>
      <c r="AW127" s="71">
        <v>0</v>
      </c>
      <c r="AX127" s="71"/>
      <c r="AY127" s="72"/>
      <c r="AZ127" s="71">
        <v>41.932000000000002</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1839</v>
      </c>
      <c r="B128" s="70">
        <v>287</v>
      </c>
      <c r="C128" s="70">
        <v>15</v>
      </c>
      <c r="D128" s="70">
        <v>17</v>
      </c>
      <c r="E128" s="70">
        <v>2018</v>
      </c>
      <c r="F128" s="70" t="s">
        <v>183</v>
      </c>
      <c r="G128" s="70" t="s">
        <v>1639</v>
      </c>
      <c r="H128" s="70" t="s">
        <v>1640</v>
      </c>
      <c r="I128" s="148"/>
      <c r="J128" s="71">
        <v>6.9349554135493054</v>
      </c>
      <c r="K128" s="71">
        <v>0.81527144520723183</v>
      </c>
      <c r="L128" s="71">
        <v>3.3954947617084086</v>
      </c>
      <c r="M128" s="71">
        <v>5.5084505815381064</v>
      </c>
      <c r="N128" s="71">
        <v>10.147276591458557</v>
      </c>
      <c r="O128" s="71">
        <v>3.7155035681757096</v>
      </c>
      <c r="P128" s="71">
        <v>3.3029006513659764</v>
      </c>
      <c r="Q128" s="71">
        <v>0.26030508269247798</v>
      </c>
      <c r="R128" s="71">
        <v>0</v>
      </c>
      <c r="S128" s="71">
        <v>0.72930514954574988</v>
      </c>
      <c r="T128" s="72"/>
      <c r="U128" s="71">
        <v>270846</v>
      </c>
      <c r="V128" s="71">
        <v>281</v>
      </c>
      <c r="W128" s="71">
        <v>79</v>
      </c>
      <c r="X128" s="71">
        <v>1053</v>
      </c>
      <c r="Y128" s="71">
        <v>2118</v>
      </c>
      <c r="Z128" s="71">
        <v>2264</v>
      </c>
      <c r="AA128" s="71">
        <v>691</v>
      </c>
      <c r="AB128" s="71">
        <v>4107</v>
      </c>
      <c r="AC128" s="71">
        <v>0</v>
      </c>
      <c r="AD128" s="71">
        <v>0.72930514954574988</v>
      </c>
      <c r="AE128" s="72"/>
      <c r="AF128" s="71">
        <v>2203948.0209497148</v>
      </c>
      <c r="AG128" s="71">
        <v>523659.98421935318</v>
      </c>
      <c r="AH128" s="71">
        <v>481108.27800733218</v>
      </c>
      <c r="AI128" s="71">
        <v>6664478.0834886096</v>
      </c>
      <c r="AJ128" s="71">
        <v>7848939.5385419438</v>
      </c>
      <c r="AK128" s="71">
        <v>0</v>
      </c>
      <c r="AL128" s="71">
        <v>0</v>
      </c>
      <c r="AM128" s="71">
        <v>565333.11169274186</v>
      </c>
      <c r="AN128" s="71">
        <v>0</v>
      </c>
      <c r="AO128" s="71">
        <v>0</v>
      </c>
      <c r="AP128" s="71">
        <v>18287467.016899694</v>
      </c>
      <c r="AQ128" s="72"/>
      <c r="AR128" s="71">
        <v>10</v>
      </c>
      <c r="AS128" s="71">
        <v>0</v>
      </c>
      <c r="AT128" s="71">
        <v>0</v>
      </c>
      <c r="AU128" s="71">
        <v>0</v>
      </c>
      <c r="AV128" s="71">
        <v>0</v>
      </c>
      <c r="AW128" s="71">
        <v>0</v>
      </c>
      <c r="AX128" s="71"/>
      <c r="AY128" s="72"/>
      <c r="AZ128" s="71">
        <v>47.031999999999996</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1840</v>
      </c>
      <c r="B129" s="70">
        <v>288</v>
      </c>
      <c r="C129" s="70">
        <v>16</v>
      </c>
      <c r="D129" s="70">
        <v>17</v>
      </c>
      <c r="E129" s="70">
        <v>2019</v>
      </c>
      <c r="F129" s="70" t="s">
        <v>158</v>
      </c>
      <c r="G129" s="70" t="s">
        <v>1639</v>
      </c>
      <c r="H129" s="70" t="s">
        <v>1640</v>
      </c>
      <c r="I129" s="148"/>
      <c r="J129" s="71">
        <v>6.8337875494306219</v>
      </c>
      <c r="K129" s="71">
        <v>0.75651186846351959</v>
      </c>
      <c r="L129" s="71">
        <v>3.4107077368212098</v>
      </c>
      <c r="M129" s="71">
        <v>4.9415803551985498</v>
      </c>
      <c r="N129" s="71">
        <v>10.107691766952772</v>
      </c>
      <c r="O129" s="71">
        <v>3.528376274600979</v>
      </c>
      <c r="P129" s="71">
        <v>3.0677491698066661</v>
      </c>
      <c r="Q129" s="71">
        <v>0.24486615115049001</v>
      </c>
      <c r="R129" s="71">
        <v>0</v>
      </c>
      <c r="S129" s="71">
        <v>0.59670660057367131</v>
      </c>
      <c r="T129" s="72"/>
      <c r="U129" s="71">
        <v>280760</v>
      </c>
      <c r="V129" s="71">
        <v>281</v>
      </c>
      <c r="W129" s="71">
        <v>79</v>
      </c>
      <c r="X129" s="71">
        <v>1053</v>
      </c>
      <c r="Y129" s="71">
        <v>2084</v>
      </c>
      <c r="Z129" s="71">
        <v>2209</v>
      </c>
      <c r="AA129" s="71">
        <v>637</v>
      </c>
      <c r="AB129" s="71">
        <v>3968</v>
      </c>
      <c r="AC129" s="71">
        <v>0</v>
      </c>
      <c r="AD129" s="71">
        <v>0.59670660057367131</v>
      </c>
      <c r="AE129" s="72"/>
      <c r="AF129" s="71">
        <v>2241820.9006621111</v>
      </c>
      <c r="AG129" s="71">
        <v>523504.91380162648</v>
      </c>
      <c r="AH129" s="71">
        <v>519453.23217037052</v>
      </c>
      <c r="AI129" s="71">
        <v>6530635.2686349973</v>
      </c>
      <c r="AJ129" s="71">
        <v>8146507.2805869421</v>
      </c>
      <c r="AK129" s="71">
        <v>0</v>
      </c>
      <c r="AL129" s="71">
        <v>0</v>
      </c>
      <c r="AM129" s="71">
        <v>540411.72891199286</v>
      </c>
      <c r="AN129" s="71">
        <v>0</v>
      </c>
      <c r="AO129" s="71">
        <v>0</v>
      </c>
      <c r="AP129" s="71">
        <v>18502333.32476804</v>
      </c>
      <c r="AQ129" s="72"/>
      <c r="AR129" s="71">
        <v>12</v>
      </c>
      <c r="AS129" s="71">
        <v>0</v>
      </c>
      <c r="AT129" s="71">
        <v>0</v>
      </c>
      <c r="AU129" s="71">
        <v>0</v>
      </c>
      <c r="AV129" s="71">
        <v>0</v>
      </c>
      <c r="AW129" s="71">
        <v>0</v>
      </c>
      <c r="AX129" s="71"/>
      <c r="AY129" s="72"/>
      <c r="AZ129" s="71">
        <v>60.731999999999999</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1841</v>
      </c>
      <c r="B130" s="70">
        <v>289</v>
      </c>
      <c r="C130" s="70">
        <v>17</v>
      </c>
      <c r="D130" s="70">
        <v>17</v>
      </c>
      <c r="E130" s="70">
        <v>2020</v>
      </c>
      <c r="F130" s="70" t="s">
        <v>159</v>
      </c>
      <c r="G130" s="70" t="s">
        <v>1639</v>
      </c>
      <c r="H130" s="70" t="s">
        <v>1640</v>
      </c>
      <c r="I130" s="148"/>
      <c r="J130" s="71">
        <v>6.3761520695470182</v>
      </c>
      <c r="K130" s="71">
        <v>0.6489095616905286</v>
      </c>
      <c r="L130" s="71">
        <v>1.1175196605258331</v>
      </c>
      <c r="M130" s="71">
        <v>3.8468597722836426</v>
      </c>
      <c r="N130" s="71">
        <v>9.0464442268563143</v>
      </c>
      <c r="O130" s="71">
        <v>3.0647671647556596</v>
      </c>
      <c r="P130" s="71">
        <v>2.8182568465893452</v>
      </c>
      <c r="Q130" s="71">
        <v>0.22752943159643099</v>
      </c>
      <c r="R130" s="71">
        <v>0</v>
      </c>
      <c r="S130" s="71">
        <v>0.67204633181325957</v>
      </c>
      <c r="T130" s="72"/>
      <c r="U130" s="71">
        <v>296953</v>
      </c>
      <c r="V130" s="71">
        <v>223</v>
      </c>
      <c r="W130" s="71">
        <v>23</v>
      </c>
      <c r="X130" s="71">
        <v>862</v>
      </c>
      <c r="Y130" s="71">
        <v>2035</v>
      </c>
      <c r="Z130" s="71">
        <v>2190</v>
      </c>
      <c r="AA130" s="71">
        <v>622</v>
      </c>
      <c r="AB130" s="71">
        <v>3859</v>
      </c>
      <c r="AC130" s="71">
        <v>0</v>
      </c>
      <c r="AD130" s="71">
        <v>0.67204633181325957</v>
      </c>
      <c r="AE130" s="72"/>
      <c r="AF130" s="71">
        <v>2318581.5363072432</v>
      </c>
      <c r="AG130" s="71">
        <v>415756.74288540502</v>
      </c>
      <c r="AH130" s="71">
        <v>163882.34511215638</v>
      </c>
      <c r="AI130" s="71">
        <v>4949329.5892514531</v>
      </c>
      <c r="AJ130" s="71">
        <v>8356702.7148307264</v>
      </c>
      <c r="AK130" s="71"/>
      <c r="AL130" s="71"/>
      <c r="AM130" s="71">
        <v>503642.37438423297</v>
      </c>
      <c r="AN130" s="71"/>
      <c r="AO130" s="71"/>
      <c r="AP130" s="71">
        <v>16707895.302771218</v>
      </c>
      <c r="AQ130" s="72"/>
      <c r="AR130" s="71">
        <v>12</v>
      </c>
      <c r="AS130" s="71">
        <v>0</v>
      </c>
      <c r="AT130" s="71">
        <v>0</v>
      </c>
      <c r="AU130" s="71">
        <v>0</v>
      </c>
      <c r="AV130" s="71">
        <v>0</v>
      </c>
      <c r="AW130" s="71">
        <v>0</v>
      </c>
      <c r="AX130" s="71"/>
      <c r="AY130" s="72"/>
      <c r="AZ130" s="71">
        <v>60.731999999999999</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1842</v>
      </c>
      <c r="B131" s="70">
        <v>289</v>
      </c>
      <c r="C131" s="70">
        <v>18</v>
      </c>
      <c r="D131" s="70">
        <v>17</v>
      </c>
      <c r="E131" s="70">
        <v>2021</v>
      </c>
      <c r="F131" s="70" t="s">
        <v>160</v>
      </c>
      <c r="G131" s="70" t="s">
        <v>1639</v>
      </c>
      <c r="H131" s="70" t="s">
        <v>1640</v>
      </c>
      <c r="I131" s="148"/>
      <c r="J131" s="71">
        <v>5.0469499894777439</v>
      </c>
      <c r="K131" s="71">
        <v>0.62508003412763247</v>
      </c>
      <c r="L131" s="71">
        <v>1.0198360866233387</v>
      </c>
      <c r="M131" s="71">
        <v>3.9069342339992623</v>
      </c>
      <c r="N131" s="71">
        <v>8.7486559151523284</v>
      </c>
      <c r="O131" s="71">
        <v>2.9398104482566625</v>
      </c>
      <c r="P131" s="71">
        <v>2.8669583093044428</v>
      </c>
      <c r="Q131" s="71">
        <v>0.21614907158530799</v>
      </c>
      <c r="R131" s="71">
        <v>0</v>
      </c>
      <c r="S131" s="71">
        <v>0.51599548173516174</v>
      </c>
      <c r="T131" s="72"/>
      <c r="U131" s="71">
        <v>241379</v>
      </c>
      <c r="V131" s="71">
        <v>223</v>
      </c>
      <c r="W131" s="71">
        <v>23</v>
      </c>
      <c r="X131" s="71">
        <v>862</v>
      </c>
      <c r="Y131" s="71">
        <v>1992</v>
      </c>
      <c r="Z131" s="71">
        <v>2163</v>
      </c>
      <c r="AA131" s="71">
        <v>617</v>
      </c>
      <c r="AB131" s="71">
        <v>3702</v>
      </c>
      <c r="AC131" s="71">
        <v>0</v>
      </c>
      <c r="AD131" s="71">
        <v>0.51599548173516174</v>
      </c>
      <c r="AE131" s="72"/>
      <c r="AF131" s="71">
        <v>1848859.2418948174</v>
      </c>
      <c r="AG131" s="71">
        <v>422936.20923645608</v>
      </c>
      <c r="AH131" s="71">
        <v>146930.05975242774</v>
      </c>
      <c r="AI131" s="71">
        <v>5430881.6938475678</v>
      </c>
      <c r="AJ131" s="71">
        <v>7968406.0849837316</v>
      </c>
      <c r="AK131" s="71">
        <v>0</v>
      </c>
      <c r="AL131" s="71">
        <v>0</v>
      </c>
      <c r="AM131" s="71">
        <v>485938.91266448639</v>
      </c>
      <c r="AN131" s="71">
        <v>0</v>
      </c>
      <c r="AO131" s="71">
        <v>0</v>
      </c>
      <c r="AP131" s="71">
        <v>16303952.202379486</v>
      </c>
      <c r="AQ131" s="72"/>
      <c r="AR131" s="71">
        <v>14</v>
      </c>
      <c r="AS131" s="71">
        <v>0</v>
      </c>
      <c r="AT131" s="71">
        <v>0</v>
      </c>
      <c r="AU131" s="71">
        <v>0</v>
      </c>
      <c r="AV131" s="71">
        <v>0</v>
      </c>
      <c r="AW131" s="71">
        <v>0</v>
      </c>
      <c r="AX131" s="71"/>
      <c r="AY131" s="72"/>
      <c r="AZ131" s="71">
        <v>80.531999999999996</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1643</v>
      </c>
      <c r="B132" s="70">
        <v>289</v>
      </c>
      <c r="C132" s="70">
        <v>19</v>
      </c>
      <c r="D132" s="70">
        <v>17</v>
      </c>
      <c r="E132" s="70">
        <v>2022</v>
      </c>
      <c r="F132" s="70" t="s">
        <v>161</v>
      </c>
      <c r="G132" s="70" t="s">
        <v>1639</v>
      </c>
      <c r="H132" s="70" t="s">
        <v>1640</v>
      </c>
      <c r="I132" s="148"/>
      <c r="J132" s="71">
        <v>4.5356743806299544</v>
      </c>
      <c r="K132" s="71">
        <v>0.59792285519231914</v>
      </c>
      <c r="L132" s="71">
        <v>0.91441770228337471</v>
      </c>
      <c r="M132" s="71">
        <v>3.9833242986644408</v>
      </c>
      <c r="N132" s="71">
        <v>8.4256859099227608</v>
      </c>
      <c r="O132" s="71">
        <v>3.0484097899189631</v>
      </c>
      <c r="P132" s="71">
        <v>2.8010252509768203</v>
      </c>
      <c r="Q132" s="71">
        <v>0.21022420759279792</v>
      </c>
      <c r="R132" s="71">
        <v>0</v>
      </c>
      <c r="S132" s="71">
        <v>0.49063736201354519</v>
      </c>
      <c r="T132" s="72"/>
      <c r="U132" s="71">
        <v>266801</v>
      </c>
      <c r="V132" s="71">
        <v>223</v>
      </c>
      <c r="W132" s="71">
        <v>23</v>
      </c>
      <c r="X132" s="71">
        <v>862</v>
      </c>
      <c r="Y132" s="71">
        <v>1948</v>
      </c>
      <c r="Z132" s="71">
        <v>2131</v>
      </c>
      <c r="AA132" s="71">
        <v>612</v>
      </c>
      <c r="AB132" s="71">
        <v>3571</v>
      </c>
      <c r="AC132" s="71">
        <v>0</v>
      </c>
      <c r="AD132" s="71">
        <v>0.49063736201354519</v>
      </c>
      <c r="AE132" s="72"/>
      <c r="AF132" s="71">
        <v>1821857.5097625819</v>
      </c>
      <c r="AG132" s="71">
        <v>426651.5227088774</v>
      </c>
      <c r="AH132" s="71">
        <v>163093.71707972177</v>
      </c>
      <c r="AI132" s="71">
        <v>5393540.9902921049</v>
      </c>
      <c r="AJ132" s="71">
        <v>7931992.4040500838</v>
      </c>
      <c r="AK132" s="71">
        <v>0</v>
      </c>
      <c r="AL132" s="71">
        <v>0</v>
      </c>
      <c r="AM132" s="71">
        <v>461113.56832780963</v>
      </c>
      <c r="AN132" s="71">
        <v>0</v>
      </c>
      <c r="AO132" s="71">
        <v>0</v>
      </c>
      <c r="AP132" s="71">
        <v>16198249.712221179</v>
      </c>
      <c r="AQ132" s="72"/>
      <c r="AR132" s="71">
        <v>14</v>
      </c>
      <c r="AS132" s="71">
        <v>0</v>
      </c>
      <c r="AT132" s="71">
        <v>0</v>
      </c>
      <c r="AU132" s="71">
        <v>0</v>
      </c>
      <c r="AV132" s="71">
        <v>0</v>
      </c>
      <c r="AW132" s="71">
        <v>0</v>
      </c>
      <c r="AX132" s="71"/>
      <c r="AY132" s="72"/>
      <c r="AZ132" s="71">
        <v>80.531999999999996</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1843</v>
      </c>
      <c r="B133" s="70">
        <v>289</v>
      </c>
      <c r="C133" s="70">
        <v>20</v>
      </c>
      <c r="D133" s="70">
        <v>17</v>
      </c>
      <c r="E133" s="70">
        <v>2023</v>
      </c>
      <c r="F133" s="70" t="s">
        <v>1539</v>
      </c>
      <c r="G133" s="70" t="s">
        <v>1639</v>
      </c>
      <c r="H133" s="70" t="s">
        <v>1640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14</v>
      </c>
      <c r="AS133" s="71">
        <v>0</v>
      </c>
      <c r="AT133" s="71">
        <v>0</v>
      </c>
      <c r="AU133" s="71">
        <v>0</v>
      </c>
      <c r="AV133" s="71">
        <v>0</v>
      </c>
      <c r="AW133" s="71">
        <v>0</v>
      </c>
      <c r="AX133" s="71"/>
      <c r="AY133" s="72"/>
      <c r="AZ133" s="71">
        <v>80.531999999999996</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1638</v>
      </c>
      <c r="B134" s="70">
        <v>289</v>
      </c>
      <c r="C134" s="70">
        <v>21</v>
      </c>
      <c r="D134" s="70">
        <v>17</v>
      </c>
      <c r="E134" s="70">
        <v>2024</v>
      </c>
      <c r="F134" s="70" t="s">
        <v>1554</v>
      </c>
      <c r="G134" s="70" t="s">
        <v>1639</v>
      </c>
      <c r="H134" s="70" t="s">
        <v>1640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1844</v>
      </c>
      <c r="B135" s="70">
        <v>18</v>
      </c>
      <c r="C135" s="70">
        <v>1</v>
      </c>
      <c r="D135" s="70">
        <v>2</v>
      </c>
      <c r="E135" s="70">
        <v>1990</v>
      </c>
      <c r="F135" s="70" t="s">
        <v>787</v>
      </c>
      <c r="G135" s="70" t="s">
        <v>1633</v>
      </c>
      <c r="H135" s="70" t="s">
        <v>1634</v>
      </c>
      <c r="I135" s="148"/>
      <c r="J135" s="71">
        <v>15.61668132292907</v>
      </c>
      <c r="K135" s="71">
        <v>2.3610415002864991</v>
      </c>
      <c r="L135" s="71">
        <v>24.109742203696559</v>
      </c>
      <c r="M135" s="71">
        <v>3.450375944690502</v>
      </c>
      <c r="N135" s="71">
        <v>9.2648753543123057</v>
      </c>
      <c r="O135" s="71">
        <v>4.5950553528046818</v>
      </c>
      <c r="P135" s="71">
        <v>9.0976073989137323</v>
      </c>
      <c r="Q135" s="71">
        <v>0.35444595282081398</v>
      </c>
      <c r="R135" s="71">
        <v>0</v>
      </c>
      <c r="S135" s="71">
        <v>0.28862975225062798</v>
      </c>
      <c r="T135" s="72"/>
      <c r="U135" s="71">
        <v>438461</v>
      </c>
      <c r="V135" s="71">
        <v>432</v>
      </c>
      <c r="W135" s="71">
        <v>282</v>
      </c>
      <c r="X135" s="71">
        <v>1157</v>
      </c>
      <c r="Y135" s="71">
        <v>1982</v>
      </c>
      <c r="Z135" s="71">
        <v>1890</v>
      </c>
      <c r="AA135" s="71">
        <v>2209</v>
      </c>
      <c r="AB135" s="71">
        <v>5755</v>
      </c>
      <c r="AC135" s="71">
        <v>0</v>
      </c>
      <c r="AD135" s="71">
        <v>0.28862975225062798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1845</v>
      </c>
      <c r="B136" s="70">
        <v>19</v>
      </c>
      <c r="C136" s="70">
        <v>2</v>
      </c>
      <c r="D136" s="70">
        <v>2</v>
      </c>
      <c r="E136" s="70">
        <v>2005</v>
      </c>
      <c r="F136" s="70" t="s">
        <v>789</v>
      </c>
      <c r="G136" s="70" t="s">
        <v>1633</v>
      </c>
      <c r="H136" s="70" t="s">
        <v>1634</v>
      </c>
      <c r="I136" s="148"/>
      <c r="J136" s="71">
        <v>6.1571534642894878</v>
      </c>
      <c r="K136" s="71">
        <v>0.95070487193613118</v>
      </c>
      <c r="L136" s="71">
        <v>5.292861028788189</v>
      </c>
      <c r="M136" s="71">
        <v>5.4064999166689756</v>
      </c>
      <c r="N136" s="71">
        <v>10.167827448236141</v>
      </c>
      <c r="O136" s="71">
        <v>5.6159467140252666</v>
      </c>
      <c r="P136" s="71">
        <v>9.1069096130499734</v>
      </c>
      <c r="Q136" s="71">
        <v>0.28791426688811</v>
      </c>
      <c r="R136" s="71">
        <v>0</v>
      </c>
      <c r="S136" s="71">
        <v>0.37805656345817867</v>
      </c>
      <c r="T136" s="72"/>
      <c r="U136" s="71">
        <v>190166</v>
      </c>
      <c r="V136" s="71">
        <v>290</v>
      </c>
      <c r="W136" s="71">
        <v>47</v>
      </c>
      <c r="X136" s="71">
        <v>878</v>
      </c>
      <c r="Y136" s="71">
        <v>2073</v>
      </c>
      <c r="Z136" s="71">
        <v>2673</v>
      </c>
      <c r="AA136" s="71">
        <v>1811</v>
      </c>
      <c r="AB136" s="71">
        <v>4887</v>
      </c>
      <c r="AC136" s="71">
        <v>0</v>
      </c>
      <c r="AD136" s="71">
        <v>0.37805656345817867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1846</v>
      </c>
      <c r="B137" s="70">
        <v>20</v>
      </c>
      <c r="C137" s="70">
        <v>3</v>
      </c>
      <c r="D137" s="70">
        <v>2</v>
      </c>
      <c r="E137" s="70">
        <v>2006</v>
      </c>
      <c r="F137" s="70" t="s">
        <v>790</v>
      </c>
      <c r="G137" s="70" t="s">
        <v>1633</v>
      </c>
      <c r="H137" s="70" t="s">
        <v>1634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1847</v>
      </c>
      <c r="B138" s="70">
        <v>21</v>
      </c>
      <c r="C138" s="70">
        <v>4</v>
      </c>
      <c r="D138" s="70">
        <v>2</v>
      </c>
      <c r="E138" s="70">
        <v>2007</v>
      </c>
      <c r="F138" s="70" t="s">
        <v>791</v>
      </c>
      <c r="G138" s="70" t="s">
        <v>1633</v>
      </c>
      <c r="H138" s="70" t="s">
        <v>1634</v>
      </c>
      <c r="I138" s="148"/>
      <c r="J138" s="71">
        <v>5.6158281441009166</v>
      </c>
      <c r="K138" s="71">
        <v>0.78144742167861636</v>
      </c>
      <c r="L138" s="71">
        <v>8.0427440243580257</v>
      </c>
      <c r="M138" s="71">
        <v>5.8797345632240603</v>
      </c>
      <c r="N138" s="71">
        <v>10.11178866779246</v>
      </c>
      <c r="O138" s="71">
        <v>5.2163409193374024</v>
      </c>
      <c r="P138" s="71">
        <v>8.9312709667682348</v>
      </c>
      <c r="Q138" s="71">
        <v>0.29596485077878998</v>
      </c>
      <c r="R138" s="71">
        <v>0</v>
      </c>
      <c r="S138" s="71">
        <v>0.49033592145746208</v>
      </c>
      <c r="T138" s="72"/>
      <c r="U138" s="71">
        <v>184425</v>
      </c>
      <c r="V138" s="71">
        <v>260</v>
      </c>
      <c r="W138" s="71">
        <v>98</v>
      </c>
      <c r="X138" s="71">
        <v>1196</v>
      </c>
      <c r="Y138" s="71">
        <v>2067</v>
      </c>
      <c r="Z138" s="71">
        <v>2581</v>
      </c>
      <c r="AA138" s="71">
        <v>1749</v>
      </c>
      <c r="AB138" s="71">
        <v>4758</v>
      </c>
      <c r="AC138" s="71">
        <v>0</v>
      </c>
      <c r="AD138" s="71">
        <v>0.49033592145746208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1848</v>
      </c>
      <c r="B139" s="70">
        <v>22</v>
      </c>
      <c r="C139" s="70">
        <v>5</v>
      </c>
      <c r="D139" s="70">
        <v>2</v>
      </c>
      <c r="E139" s="70">
        <v>2008</v>
      </c>
      <c r="F139" s="70" t="s">
        <v>792</v>
      </c>
      <c r="G139" s="70" t="s">
        <v>1633</v>
      </c>
      <c r="H139" s="70" t="s">
        <v>1634</v>
      </c>
      <c r="I139" s="148"/>
      <c r="J139" s="71">
        <v>5.4517221772592617</v>
      </c>
      <c r="K139" s="71">
        <v>0.68584317051014143</v>
      </c>
      <c r="L139" s="71">
        <v>6.944605916354706</v>
      </c>
      <c r="M139" s="71">
        <v>6.8798588058624537</v>
      </c>
      <c r="N139" s="71">
        <v>10.228061435107779</v>
      </c>
      <c r="O139" s="71">
        <v>4.9965090165043797</v>
      </c>
      <c r="P139" s="71">
        <v>8.7119645078440033</v>
      </c>
      <c r="Q139" s="71">
        <v>0.28640226154352799</v>
      </c>
      <c r="R139" s="71">
        <v>0</v>
      </c>
      <c r="S139" s="71">
        <v>0.3938714707845013</v>
      </c>
      <c r="T139" s="72"/>
      <c r="U139" s="71">
        <v>188111</v>
      </c>
      <c r="V139" s="71">
        <v>260</v>
      </c>
      <c r="W139" s="71">
        <v>98</v>
      </c>
      <c r="X139" s="71">
        <v>1196</v>
      </c>
      <c r="Y139" s="71">
        <v>2063</v>
      </c>
      <c r="Z139" s="71">
        <v>2559</v>
      </c>
      <c r="AA139" s="71">
        <v>1708</v>
      </c>
      <c r="AB139" s="71">
        <v>4680</v>
      </c>
      <c r="AC139" s="71">
        <v>0</v>
      </c>
      <c r="AD139" s="71">
        <v>0.3938714707845013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1849</v>
      </c>
      <c r="B140" s="70">
        <v>23</v>
      </c>
      <c r="C140" s="70">
        <v>6</v>
      </c>
      <c r="D140" s="70">
        <v>2</v>
      </c>
      <c r="E140" s="70">
        <v>2009</v>
      </c>
      <c r="F140" s="70" t="s">
        <v>176</v>
      </c>
      <c r="G140" s="1064" t="s">
        <v>1633</v>
      </c>
      <c r="H140" s="70" t="s">
        <v>1634</v>
      </c>
      <c r="I140" s="148"/>
      <c r="J140" s="71">
        <v>5.4624350852695871</v>
      </c>
      <c r="K140" s="71">
        <v>0.5642885672837139</v>
      </c>
      <c r="L140" s="71">
        <v>9.7706403618077093</v>
      </c>
      <c r="M140" s="71">
        <v>5.7254906761722379</v>
      </c>
      <c r="N140" s="71">
        <v>8.7681470021017116</v>
      </c>
      <c r="O140" s="71">
        <v>5.0422885196872143</v>
      </c>
      <c r="P140" s="71">
        <v>8.4662505207577698</v>
      </c>
      <c r="Q140" s="71">
        <v>0.26898401145732698</v>
      </c>
      <c r="R140" s="71">
        <v>0</v>
      </c>
      <c r="S140" s="71">
        <v>0.41674465333873473</v>
      </c>
      <c r="T140" s="72"/>
      <c r="U140" s="71">
        <v>190339</v>
      </c>
      <c r="V140" s="71">
        <v>262</v>
      </c>
      <c r="W140" s="71">
        <v>158</v>
      </c>
      <c r="X140" s="71">
        <v>1257</v>
      </c>
      <c r="Y140" s="71">
        <v>2059</v>
      </c>
      <c r="Z140" s="71">
        <v>2549</v>
      </c>
      <c r="AA140" s="71">
        <v>1704</v>
      </c>
      <c r="AB140" s="71">
        <v>4614</v>
      </c>
      <c r="AC140" s="71">
        <v>0</v>
      </c>
      <c r="AD140" s="71">
        <v>0.41674465333873473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1850</v>
      </c>
      <c r="B141" s="70">
        <v>24</v>
      </c>
      <c r="C141" s="70">
        <v>7</v>
      </c>
      <c r="D141" s="70">
        <v>2</v>
      </c>
      <c r="E141" s="70">
        <v>2010</v>
      </c>
      <c r="F141" s="70" t="s">
        <v>177</v>
      </c>
      <c r="G141" s="1064" t="s">
        <v>1633</v>
      </c>
      <c r="H141" s="70" t="s">
        <v>1634</v>
      </c>
      <c r="I141" s="148"/>
      <c r="J141" s="71">
        <v>5.1880251095716767</v>
      </c>
      <c r="K141" s="71">
        <v>0.58850005929886018</v>
      </c>
      <c r="L141" s="71">
        <v>8.8952129997577014</v>
      </c>
      <c r="M141" s="71">
        <v>5.1251126769998638</v>
      </c>
      <c r="N141" s="71">
        <v>8.4789490308165316</v>
      </c>
      <c r="O141" s="71">
        <v>5.0209353832827821</v>
      </c>
      <c r="P141" s="71">
        <v>8.6576209744404409</v>
      </c>
      <c r="Q141" s="71">
        <v>0.27602638965411302</v>
      </c>
      <c r="R141" s="71">
        <v>0</v>
      </c>
      <c r="S141" s="71">
        <v>0.37727917831459079</v>
      </c>
      <c r="T141" s="72"/>
      <c r="U141" s="71">
        <v>202365</v>
      </c>
      <c r="V141" s="71">
        <v>262</v>
      </c>
      <c r="W141" s="71">
        <v>158</v>
      </c>
      <c r="X141" s="71">
        <v>1257</v>
      </c>
      <c r="Y141" s="71">
        <v>2025</v>
      </c>
      <c r="Z141" s="71">
        <v>2550</v>
      </c>
      <c r="AA141" s="71">
        <v>1699</v>
      </c>
      <c r="AB141" s="71">
        <v>4537</v>
      </c>
      <c r="AC141" s="71">
        <v>0</v>
      </c>
      <c r="AD141" s="71">
        <v>0.37727917831459079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1851</v>
      </c>
      <c r="B142" s="70">
        <v>25</v>
      </c>
      <c r="C142" s="70">
        <v>8</v>
      </c>
      <c r="D142" s="70">
        <v>2</v>
      </c>
      <c r="E142" s="70">
        <v>2011</v>
      </c>
      <c r="F142" s="70" t="s">
        <v>178</v>
      </c>
      <c r="G142" s="70" t="s">
        <v>1633</v>
      </c>
      <c r="H142" s="70" t="s">
        <v>1634</v>
      </c>
      <c r="I142" s="148"/>
      <c r="J142" s="71">
        <v>5.2147124852193087</v>
      </c>
      <c r="K142" s="71">
        <v>0.82459804795627967</v>
      </c>
      <c r="L142" s="71">
        <v>8.2998818770557872</v>
      </c>
      <c r="M142" s="71">
        <v>6.4744582081117752</v>
      </c>
      <c r="N142" s="71">
        <v>10.316810206667149</v>
      </c>
      <c r="O142" s="71">
        <v>4.8891222837022186</v>
      </c>
      <c r="P142" s="71">
        <v>8.2243367608770814</v>
      </c>
      <c r="Q142" s="71">
        <v>0.31446332432213397</v>
      </c>
      <c r="R142" s="71">
        <v>0</v>
      </c>
      <c r="S142" s="71">
        <v>0.28136684966250958</v>
      </c>
      <c r="T142" s="72"/>
      <c r="U142" s="71">
        <v>191567</v>
      </c>
      <c r="V142" s="71">
        <v>262</v>
      </c>
      <c r="W142" s="71">
        <v>158</v>
      </c>
      <c r="X142" s="71">
        <v>1257</v>
      </c>
      <c r="Y142" s="71">
        <v>2047</v>
      </c>
      <c r="Z142" s="71">
        <v>2537</v>
      </c>
      <c r="AA142" s="71">
        <v>1662</v>
      </c>
      <c r="AB142" s="71">
        <v>4481</v>
      </c>
      <c r="AC142" s="71">
        <v>0</v>
      </c>
      <c r="AD142" s="71">
        <v>0.28136684966250958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1852</v>
      </c>
      <c r="B143" s="70">
        <v>26</v>
      </c>
      <c r="C143" s="70">
        <v>9</v>
      </c>
      <c r="D143" s="70">
        <v>2</v>
      </c>
      <c r="E143" s="70">
        <v>2012</v>
      </c>
      <c r="F143" s="70" t="s">
        <v>179</v>
      </c>
      <c r="G143" s="70" t="s">
        <v>1633</v>
      </c>
      <c r="H143" s="70" t="s">
        <v>1634</v>
      </c>
      <c r="I143" s="148"/>
      <c r="J143" s="71">
        <v>6.6027369193529717</v>
      </c>
      <c r="K143" s="71">
        <v>0.92894159319752301</v>
      </c>
      <c r="L143" s="71">
        <v>8.3743340103728769</v>
      </c>
      <c r="M143" s="71">
        <v>8.0412565229396762</v>
      </c>
      <c r="N143" s="71">
        <v>11.27775190963736</v>
      </c>
      <c r="O143" s="71">
        <v>4.9022720207671835</v>
      </c>
      <c r="P143" s="71">
        <v>8.2412694881365205</v>
      </c>
      <c r="Q143" s="71">
        <v>0.33632084951362501</v>
      </c>
      <c r="R143" s="71">
        <v>0</v>
      </c>
      <c r="S143" s="71">
        <v>0.33160855785110599</v>
      </c>
      <c r="T143" s="72"/>
      <c r="U143" s="71">
        <v>232403</v>
      </c>
      <c r="V143" s="71">
        <v>262</v>
      </c>
      <c r="W143" s="71">
        <v>158</v>
      </c>
      <c r="X143" s="71">
        <v>1257</v>
      </c>
      <c r="Y143" s="71">
        <v>2037</v>
      </c>
      <c r="Z143" s="71">
        <v>2564</v>
      </c>
      <c r="AA143" s="71">
        <v>1656</v>
      </c>
      <c r="AB143" s="71">
        <v>4411</v>
      </c>
      <c r="AC143" s="71">
        <v>0</v>
      </c>
      <c r="AD143" s="71">
        <v>0.33160855785110599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1853</v>
      </c>
      <c r="B144" s="70">
        <v>27</v>
      </c>
      <c r="C144" s="70">
        <v>10</v>
      </c>
      <c r="D144" s="70">
        <v>2</v>
      </c>
      <c r="E144" s="70">
        <v>2013</v>
      </c>
      <c r="F144" s="70" t="s">
        <v>180</v>
      </c>
      <c r="G144" s="70" t="s">
        <v>1633</v>
      </c>
      <c r="H144" s="70" t="s">
        <v>1634</v>
      </c>
      <c r="I144" s="148"/>
      <c r="J144" s="71">
        <v>6.415509539494761</v>
      </c>
      <c r="K144" s="71">
        <v>0.76777339536649403</v>
      </c>
      <c r="L144" s="71">
        <v>7.3951972609775591</v>
      </c>
      <c r="M144" s="71">
        <v>7.4785608183123546</v>
      </c>
      <c r="N144" s="71">
        <v>10.822330491091829</v>
      </c>
      <c r="O144" s="71">
        <v>4.7037308814149519</v>
      </c>
      <c r="P144" s="71">
        <v>8.4221835689300413</v>
      </c>
      <c r="Q144" s="71">
        <v>0.33664849780890199</v>
      </c>
      <c r="R144" s="71">
        <v>0</v>
      </c>
      <c r="S144" s="71">
        <v>0.33537036951055887</v>
      </c>
      <c r="T144" s="72"/>
      <c r="U144" s="71">
        <v>229924</v>
      </c>
      <c r="V144" s="71">
        <v>262</v>
      </c>
      <c r="W144" s="71">
        <v>158</v>
      </c>
      <c r="X144" s="71">
        <v>1257</v>
      </c>
      <c r="Y144" s="71">
        <v>2017</v>
      </c>
      <c r="Z144" s="71">
        <v>2570</v>
      </c>
      <c r="AA144" s="71">
        <v>1686</v>
      </c>
      <c r="AB144" s="71">
        <v>4352</v>
      </c>
      <c r="AC144" s="71">
        <v>0</v>
      </c>
      <c r="AD144" s="71">
        <v>0.33537036951055887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1854</v>
      </c>
      <c r="B145" s="70">
        <v>28</v>
      </c>
      <c r="C145" s="70">
        <v>11</v>
      </c>
      <c r="D145" s="70">
        <v>2</v>
      </c>
      <c r="E145" s="70">
        <v>2014</v>
      </c>
      <c r="F145" s="70" t="s">
        <v>181</v>
      </c>
      <c r="G145" s="70" t="s">
        <v>1633</v>
      </c>
      <c r="H145" s="70" t="s">
        <v>1634</v>
      </c>
      <c r="I145" s="148"/>
      <c r="J145" s="71">
        <v>4.8145468117539982</v>
      </c>
      <c r="K145" s="71">
        <v>0.79932319926392981</v>
      </c>
      <c r="L145" s="71">
        <v>11.55497160701607</v>
      </c>
      <c r="M145" s="71">
        <v>7.4846212556056102</v>
      </c>
      <c r="N145" s="71">
        <v>11.391273780285269</v>
      </c>
      <c r="O145" s="71">
        <v>4.4156420437044837</v>
      </c>
      <c r="P145" s="71">
        <v>8.3554915535199026</v>
      </c>
      <c r="Q145" s="71">
        <v>0.316017744920564</v>
      </c>
      <c r="R145" s="71">
        <v>0</v>
      </c>
      <c r="S145" s="71">
        <v>0.31187042679006721</v>
      </c>
      <c r="T145" s="72"/>
      <c r="U145" s="71">
        <v>191634</v>
      </c>
      <c r="V145" s="71">
        <v>237</v>
      </c>
      <c r="W145" s="71">
        <v>252</v>
      </c>
      <c r="X145" s="71">
        <v>1196</v>
      </c>
      <c r="Y145" s="71">
        <v>2005</v>
      </c>
      <c r="Z145" s="71">
        <v>2541</v>
      </c>
      <c r="AA145" s="71">
        <v>1664</v>
      </c>
      <c r="AB145" s="71">
        <v>4258</v>
      </c>
      <c r="AC145" s="71">
        <v>0</v>
      </c>
      <c r="AD145" s="71">
        <v>0.31187042679006721</v>
      </c>
      <c r="AE145" s="72"/>
      <c r="AF145" s="71"/>
      <c r="AG145" s="71"/>
      <c r="AH145" s="71"/>
      <c r="AI145" s="71"/>
      <c r="AJ145" s="71"/>
      <c r="AK145" s="71"/>
      <c r="AL145" s="71"/>
      <c r="AM145" s="71"/>
      <c r="AN145" s="71"/>
      <c r="AO145" s="71"/>
      <c r="AP145" s="71"/>
      <c r="AQ145" s="72"/>
      <c r="AR145" s="71">
        <v>8</v>
      </c>
      <c r="AS145" s="71">
        <v>4</v>
      </c>
      <c r="AT145" s="71">
        <v>0</v>
      </c>
      <c r="AU145" s="71">
        <v>0</v>
      </c>
      <c r="AV145" s="71">
        <v>0</v>
      </c>
      <c r="AW145" s="71">
        <v>0</v>
      </c>
      <c r="AX145" s="71"/>
      <c r="AY145" s="72"/>
      <c r="AZ145" s="71">
        <v>34.206000000000003</v>
      </c>
      <c r="BA145" s="71">
        <v>90.9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1855</v>
      </c>
      <c r="B146" s="70">
        <v>29</v>
      </c>
      <c r="C146" s="70">
        <v>12</v>
      </c>
      <c r="D146" s="70">
        <v>2</v>
      </c>
      <c r="E146" s="70">
        <v>2015</v>
      </c>
      <c r="F146" s="70" t="s">
        <v>182</v>
      </c>
      <c r="G146" s="70" t="s">
        <v>1633</v>
      </c>
      <c r="H146" s="70" t="s">
        <v>1634</v>
      </c>
      <c r="I146" s="148"/>
      <c r="J146" s="71">
        <v>5.8701434150948204</v>
      </c>
      <c r="K146" s="71">
        <v>0.76646785621904245</v>
      </c>
      <c r="L146" s="71">
        <v>12.16281307415807</v>
      </c>
      <c r="M146" s="71">
        <v>7.2419162565068183</v>
      </c>
      <c r="N146" s="71">
        <v>10.37470713124438</v>
      </c>
      <c r="O146" s="71">
        <v>4.3494546492514425</v>
      </c>
      <c r="P146" s="71">
        <v>8.2867134370803459</v>
      </c>
      <c r="Q146" s="71">
        <v>0.30333071797732603</v>
      </c>
      <c r="R146" s="71">
        <v>0</v>
      </c>
      <c r="S146" s="71">
        <v>0.26782059556908172</v>
      </c>
      <c r="T146" s="72"/>
      <c r="U146" s="71">
        <v>234260</v>
      </c>
      <c r="V146" s="71">
        <v>237</v>
      </c>
      <c r="W146" s="71">
        <v>252</v>
      </c>
      <c r="X146" s="71">
        <v>1196</v>
      </c>
      <c r="Y146" s="71">
        <v>1984</v>
      </c>
      <c r="Z146" s="71">
        <v>2527</v>
      </c>
      <c r="AA146" s="71">
        <v>1649</v>
      </c>
      <c r="AB146" s="71">
        <v>4175</v>
      </c>
      <c r="AC146" s="71">
        <v>0</v>
      </c>
      <c r="AD146" s="71">
        <v>0.26782059556908172</v>
      </c>
      <c r="AE146" s="72"/>
      <c r="AF146" s="71">
        <v>1807854.831105571</v>
      </c>
      <c r="AG146" s="71">
        <v>510636.11383914179</v>
      </c>
      <c r="AH146" s="71">
        <v>1572674.4066600921</v>
      </c>
      <c r="AI146" s="71">
        <v>7606657.0724087823</v>
      </c>
      <c r="AJ146" s="71">
        <v>8787230.4822486117</v>
      </c>
      <c r="AK146" s="71">
        <v>0</v>
      </c>
      <c r="AL146" s="71">
        <v>0</v>
      </c>
      <c r="AM146" s="71">
        <v>572166.23653369409</v>
      </c>
      <c r="AN146" s="71">
        <v>0</v>
      </c>
      <c r="AO146" s="71">
        <v>0</v>
      </c>
      <c r="AP146" s="71">
        <v>20857219.142795891</v>
      </c>
      <c r="AQ146" s="72"/>
      <c r="AR146" s="71">
        <v>10</v>
      </c>
      <c r="AS146" s="71">
        <v>6</v>
      </c>
      <c r="AT146" s="71">
        <v>0</v>
      </c>
      <c r="AU146" s="71">
        <v>0</v>
      </c>
      <c r="AV146" s="71">
        <v>0</v>
      </c>
      <c r="AW146" s="71">
        <v>0</v>
      </c>
      <c r="AX146" s="71"/>
      <c r="AY146" s="72"/>
      <c r="AZ146" s="71">
        <v>44.905999999999999</v>
      </c>
      <c r="BA146" s="71">
        <v>2697.4</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1856</v>
      </c>
      <c r="B147" s="70">
        <v>30</v>
      </c>
      <c r="C147" s="70">
        <v>13</v>
      </c>
      <c r="D147" s="70">
        <v>2</v>
      </c>
      <c r="E147" s="70">
        <v>2016</v>
      </c>
      <c r="F147" s="70" t="s">
        <v>155</v>
      </c>
      <c r="G147" s="70" t="s">
        <v>1633</v>
      </c>
      <c r="H147" s="70" t="s">
        <v>1634</v>
      </c>
      <c r="I147" s="148"/>
      <c r="J147" s="71">
        <v>6.1345853670743615</v>
      </c>
      <c r="K147" s="71">
        <v>0.72299231099712191</v>
      </c>
      <c r="L147" s="71">
        <v>13.079258829244676</v>
      </c>
      <c r="M147" s="71">
        <v>6.2091033180932387</v>
      </c>
      <c r="N147" s="71">
        <v>10.646110993806923</v>
      </c>
      <c r="O147" s="71">
        <v>4.2643315864041629</v>
      </c>
      <c r="P147" s="71">
        <v>8.4201651117272238</v>
      </c>
      <c r="Q147" s="71">
        <v>0.29036826649671926</v>
      </c>
      <c r="R147" s="71">
        <v>0</v>
      </c>
      <c r="S147" s="71">
        <v>0.43038541608391545</v>
      </c>
      <c r="T147" s="72"/>
      <c r="U147" s="71">
        <v>233029</v>
      </c>
      <c r="V147" s="71">
        <v>237</v>
      </c>
      <c r="W147" s="71">
        <v>252</v>
      </c>
      <c r="X147" s="71">
        <v>1196</v>
      </c>
      <c r="Y147" s="71">
        <v>2002</v>
      </c>
      <c r="Z147" s="71">
        <v>2508</v>
      </c>
      <c r="AA147" s="71">
        <v>1733</v>
      </c>
      <c r="AB147" s="71">
        <v>4111</v>
      </c>
      <c r="AC147" s="71">
        <v>0</v>
      </c>
      <c r="AD147" s="71">
        <v>0.43038541608391551</v>
      </c>
      <c r="AE147" s="72"/>
      <c r="AF147" s="71">
        <v>1922371.7788710441</v>
      </c>
      <c r="AG147" s="71">
        <v>486740.64706047229</v>
      </c>
      <c r="AH147" s="71">
        <v>1332919.0541240131</v>
      </c>
      <c r="AI147" s="71">
        <v>7592960.3548295852</v>
      </c>
      <c r="AJ147" s="71">
        <v>8807459.2479240466</v>
      </c>
      <c r="AK147" s="71">
        <v>0</v>
      </c>
      <c r="AL147" s="71">
        <v>0</v>
      </c>
      <c r="AM147" s="71">
        <v>563833.00787573284</v>
      </c>
      <c r="AN147" s="71">
        <v>0</v>
      </c>
      <c r="AO147" s="71">
        <v>0</v>
      </c>
      <c r="AP147" s="71">
        <v>20706284.090684894</v>
      </c>
      <c r="AQ147" s="72"/>
      <c r="AR147" s="71">
        <v>13</v>
      </c>
      <c r="AS147" s="71">
        <v>7</v>
      </c>
      <c r="AT147" s="71">
        <v>0</v>
      </c>
      <c r="AU147" s="71">
        <v>0</v>
      </c>
      <c r="AV147" s="71">
        <v>0</v>
      </c>
      <c r="AW147" s="71">
        <v>0</v>
      </c>
      <c r="AX147" s="71"/>
      <c r="AY147" s="72"/>
      <c r="AZ147" s="71">
        <v>66.705999999999989</v>
      </c>
      <c r="BA147" s="71">
        <v>2717.4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1857</v>
      </c>
      <c r="B148" s="70">
        <v>31</v>
      </c>
      <c r="C148" s="70">
        <v>14</v>
      </c>
      <c r="D148" s="70">
        <v>2</v>
      </c>
      <c r="E148" s="70">
        <v>2017</v>
      </c>
      <c r="F148" s="70" t="s">
        <v>156</v>
      </c>
      <c r="G148" s="70" t="s">
        <v>1633</v>
      </c>
      <c r="H148" s="70" t="s">
        <v>1634</v>
      </c>
      <c r="I148" s="148"/>
      <c r="J148" s="71">
        <v>6.3785234023150368</v>
      </c>
      <c r="K148" s="71">
        <v>0.73878988963476633</v>
      </c>
      <c r="L148" s="71">
        <v>11.806778457822187</v>
      </c>
      <c r="M148" s="71">
        <v>6.2258056227643808</v>
      </c>
      <c r="N148" s="71">
        <v>10.235704209918294</v>
      </c>
      <c r="O148" s="71">
        <v>4.2298713425540155</v>
      </c>
      <c r="P148" s="71">
        <v>8.4971808514478084</v>
      </c>
      <c r="Q148" s="71">
        <v>0.27266455057585298</v>
      </c>
      <c r="R148" s="71">
        <v>0</v>
      </c>
      <c r="S148" s="71">
        <v>0.41926374964579316</v>
      </c>
      <c r="T148" s="72"/>
      <c r="U148" s="71">
        <v>238414</v>
      </c>
      <c r="V148" s="71">
        <v>237</v>
      </c>
      <c r="W148" s="71">
        <v>252</v>
      </c>
      <c r="X148" s="71">
        <v>1196</v>
      </c>
      <c r="Y148" s="71">
        <v>1967</v>
      </c>
      <c r="Z148" s="71">
        <v>2529</v>
      </c>
      <c r="AA148" s="71">
        <v>1760</v>
      </c>
      <c r="AB148" s="71">
        <v>3992</v>
      </c>
      <c r="AC148" s="71">
        <v>0</v>
      </c>
      <c r="AD148" s="71">
        <v>0.41926374964579322</v>
      </c>
      <c r="AE148" s="72"/>
      <c r="AF148" s="71">
        <v>1932649.0634105841</v>
      </c>
      <c r="AG148" s="71">
        <v>488154.89545509918</v>
      </c>
      <c r="AH148" s="71">
        <v>1628301.65167931</v>
      </c>
      <c r="AI148" s="71">
        <v>7405105.7361575933</v>
      </c>
      <c r="AJ148" s="71">
        <v>7846979.7729282053</v>
      </c>
      <c r="AK148" s="71">
        <v>0</v>
      </c>
      <c r="AL148" s="71">
        <v>0</v>
      </c>
      <c r="AM148" s="71">
        <v>548368.59364431293</v>
      </c>
      <c r="AN148" s="71">
        <v>0</v>
      </c>
      <c r="AO148" s="71">
        <v>0</v>
      </c>
      <c r="AP148" s="71">
        <v>19849559.713275105</v>
      </c>
      <c r="AQ148" s="72"/>
      <c r="AR148" s="71">
        <v>14</v>
      </c>
      <c r="AS148" s="71">
        <v>7</v>
      </c>
      <c r="AT148" s="71">
        <v>0</v>
      </c>
      <c r="AU148" s="71">
        <v>0</v>
      </c>
      <c r="AV148" s="71">
        <v>0</v>
      </c>
      <c r="AW148" s="71">
        <v>0</v>
      </c>
      <c r="AX148" s="71"/>
      <c r="AY148" s="72"/>
      <c r="AZ148" s="71">
        <v>72.605999999999995</v>
      </c>
      <c r="BA148" s="71">
        <v>2717.4</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1858</v>
      </c>
      <c r="B149" s="70">
        <v>32</v>
      </c>
      <c r="C149" s="70">
        <v>15</v>
      </c>
      <c r="D149" s="70">
        <v>2</v>
      </c>
      <c r="E149" s="70">
        <v>2018</v>
      </c>
      <c r="F149" s="70" t="s">
        <v>183</v>
      </c>
      <c r="G149" s="70" t="s">
        <v>1633</v>
      </c>
      <c r="H149" s="70" t="s">
        <v>1634</v>
      </c>
      <c r="I149" s="148"/>
      <c r="J149" s="71">
        <v>6.1922884302082268</v>
      </c>
      <c r="K149" s="71">
        <v>0.68761328296837709</v>
      </c>
      <c r="L149" s="71">
        <v>10.831198480386316</v>
      </c>
      <c r="M149" s="71">
        <v>6.2565117716235275</v>
      </c>
      <c r="N149" s="71">
        <v>9.2082462742130993</v>
      </c>
      <c r="O149" s="71">
        <v>4.1028087104413755</v>
      </c>
      <c r="P149" s="71">
        <v>8.3839185853776019</v>
      </c>
      <c r="Q149" s="71">
        <v>0.24591763351517301</v>
      </c>
      <c r="R149" s="71">
        <v>0</v>
      </c>
      <c r="S149" s="71">
        <v>0.24362576570016661</v>
      </c>
      <c r="T149" s="72"/>
      <c r="U149" s="71">
        <v>241841</v>
      </c>
      <c r="V149" s="71">
        <v>237</v>
      </c>
      <c r="W149" s="71">
        <v>252</v>
      </c>
      <c r="X149" s="71">
        <v>1196</v>
      </c>
      <c r="Y149" s="71">
        <v>1922</v>
      </c>
      <c r="Z149" s="71">
        <v>2500</v>
      </c>
      <c r="AA149" s="71">
        <v>1754</v>
      </c>
      <c r="AB149" s="71">
        <v>3880</v>
      </c>
      <c r="AC149" s="71">
        <v>0</v>
      </c>
      <c r="AD149" s="71">
        <v>0.24362576570016661</v>
      </c>
      <c r="AE149" s="72"/>
      <c r="AF149" s="71">
        <v>1967926.3985235151</v>
      </c>
      <c r="AG149" s="71">
        <v>441663.40306045098</v>
      </c>
      <c r="AH149" s="71">
        <v>1534674.507061363</v>
      </c>
      <c r="AI149" s="71">
        <v>7569530.6627278049</v>
      </c>
      <c r="AJ149" s="71">
        <v>7122597.6360139828</v>
      </c>
      <c r="AK149" s="71">
        <v>0</v>
      </c>
      <c r="AL149" s="71">
        <v>0</v>
      </c>
      <c r="AM149" s="71">
        <v>534086.30956119765</v>
      </c>
      <c r="AN149" s="71">
        <v>0</v>
      </c>
      <c r="AO149" s="71">
        <v>0</v>
      </c>
      <c r="AP149" s="71">
        <v>19170478.916948315</v>
      </c>
      <c r="AQ149" s="72"/>
      <c r="AR149" s="71">
        <v>15</v>
      </c>
      <c r="AS149" s="71">
        <v>7</v>
      </c>
      <c r="AT149" s="71">
        <v>0</v>
      </c>
      <c r="AU149" s="71">
        <v>0</v>
      </c>
      <c r="AV149" s="71">
        <v>0</v>
      </c>
      <c r="AW149" s="71">
        <v>0</v>
      </c>
      <c r="AX149" s="71"/>
      <c r="AY149" s="72"/>
      <c r="AZ149" s="71">
        <v>75.406000000000006</v>
      </c>
      <c r="BA149" s="71">
        <v>2717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1859</v>
      </c>
      <c r="B150" s="70">
        <v>33</v>
      </c>
      <c r="C150" s="70">
        <v>16</v>
      </c>
      <c r="D150" s="70">
        <v>2</v>
      </c>
      <c r="E150" s="70">
        <v>2019</v>
      </c>
      <c r="F150" s="70" t="s">
        <v>158</v>
      </c>
      <c r="G150" s="70" t="s">
        <v>1633</v>
      </c>
      <c r="H150" s="70" t="s">
        <v>1634</v>
      </c>
      <c r="I150" s="148"/>
      <c r="J150" s="71">
        <v>4.1658453450813893</v>
      </c>
      <c r="K150" s="71">
        <v>0.6380544940421855</v>
      </c>
      <c r="L150" s="71">
        <v>10.879725945303099</v>
      </c>
      <c r="M150" s="71">
        <v>5.6126591688674887</v>
      </c>
      <c r="N150" s="71">
        <v>9.2443668463589166</v>
      </c>
      <c r="O150" s="71">
        <v>3.9500563726067086</v>
      </c>
      <c r="P150" s="71">
        <v>7.9944483859953923</v>
      </c>
      <c r="Q150" s="71">
        <v>0.23400515251074999</v>
      </c>
      <c r="R150" s="71">
        <v>0</v>
      </c>
      <c r="S150" s="71">
        <v>0.23593522015841659</v>
      </c>
      <c r="T150" s="72"/>
      <c r="U150" s="71">
        <v>171150</v>
      </c>
      <c r="V150" s="71">
        <v>237</v>
      </c>
      <c r="W150" s="71">
        <v>252</v>
      </c>
      <c r="X150" s="71">
        <v>1196</v>
      </c>
      <c r="Y150" s="71">
        <v>1906</v>
      </c>
      <c r="Z150" s="71">
        <v>2473</v>
      </c>
      <c r="AA150" s="71">
        <v>1660</v>
      </c>
      <c r="AB150" s="71">
        <v>3792</v>
      </c>
      <c r="AC150" s="71">
        <v>0</v>
      </c>
      <c r="AD150" s="71">
        <v>0.23593522015841659</v>
      </c>
      <c r="AE150" s="72"/>
      <c r="AF150" s="71">
        <v>1366603.6727038049</v>
      </c>
      <c r="AG150" s="71">
        <v>441532.61413162091</v>
      </c>
      <c r="AH150" s="71">
        <v>1656990.057049789</v>
      </c>
      <c r="AI150" s="71">
        <v>7417511.6631409843</v>
      </c>
      <c r="AJ150" s="71">
        <v>7450692.359308403</v>
      </c>
      <c r="AK150" s="71">
        <v>0</v>
      </c>
      <c r="AL150" s="71">
        <v>0</v>
      </c>
      <c r="AM150" s="71">
        <v>516441.85383928352</v>
      </c>
      <c r="AN150" s="71">
        <v>0</v>
      </c>
      <c r="AO150" s="71">
        <v>0</v>
      </c>
      <c r="AP150" s="71">
        <v>18849772.220173884</v>
      </c>
      <c r="AQ150" s="72"/>
      <c r="AR150" s="71">
        <v>16</v>
      </c>
      <c r="AS150" s="71">
        <v>7</v>
      </c>
      <c r="AT150" s="71">
        <v>0</v>
      </c>
      <c r="AU150" s="71">
        <v>0</v>
      </c>
      <c r="AV150" s="71">
        <v>0</v>
      </c>
      <c r="AW150" s="71">
        <v>0</v>
      </c>
      <c r="AX150" s="71"/>
      <c r="AY150" s="72"/>
      <c r="AZ150" s="71">
        <v>81.506</v>
      </c>
      <c r="BA150" s="71">
        <v>2717.4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1860</v>
      </c>
      <c r="B151" s="70">
        <v>34</v>
      </c>
      <c r="C151" s="70">
        <v>17</v>
      </c>
      <c r="D151" s="70">
        <v>2</v>
      </c>
      <c r="E151" s="70">
        <v>2020</v>
      </c>
      <c r="F151" s="70" t="s">
        <v>159</v>
      </c>
      <c r="G151" s="70" t="s">
        <v>1633</v>
      </c>
      <c r="H151" s="70" t="s">
        <v>1634</v>
      </c>
      <c r="I151" s="148"/>
      <c r="J151" s="71">
        <v>4.2605449288197041</v>
      </c>
      <c r="K151" s="71">
        <v>0.59944111976793224</v>
      </c>
      <c r="L151" s="71">
        <v>9.1830963408427149</v>
      </c>
      <c r="M151" s="71">
        <v>4.8598959304140212</v>
      </c>
      <c r="N151" s="71">
        <v>8.3396213118341276</v>
      </c>
      <c r="O151" s="71">
        <v>3.4020314965849354</v>
      </c>
      <c r="P151" s="71">
        <v>7.6256049402087909</v>
      </c>
      <c r="Q151" s="71">
        <v>0.21821363729940199</v>
      </c>
      <c r="R151" s="71">
        <v>0</v>
      </c>
      <c r="S151" s="71">
        <v>0.25985858140583878</v>
      </c>
      <c r="T151" s="72"/>
      <c r="U151" s="71">
        <v>198424</v>
      </c>
      <c r="V151" s="71">
        <v>206</v>
      </c>
      <c r="W151" s="71">
        <v>189</v>
      </c>
      <c r="X151" s="71">
        <v>1089</v>
      </c>
      <c r="Y151" s="71">
        <v>1876</v>
      </c>
      <c r="Z151" s="71">
        <v>2431</v>
      </c>
      <c r="AA151" s="71">
        <v>1683</v>
      </c>
      <c r="AB151" s="71">
        <v>3701</v>
      </c>
      <c r="AC151" s="71">
        <v>0</v>
      </c>
      <c r="AD151" s="71">
        <v>0.25985858140583878</v>
      </c>
      <c r="AE151" s="72"/>
      <c r="AF151" s="71">
        <v>1549276.2247232001</v>
      </c>
      <c r="AG151" s="71">
        <v>384062.28266544145</v>
      </c>
      <c r="AH151" s="71">
        <v>1346685.3576607637</v>
      </c>
      <c r="AI151" s="71">
        <v>6252691.3256320553</v>
      </c>
      <c r="AJ151" s="71">
        <v>7703771.1513623791</v>
      </c>
      <c r="AK151" s="71"/>
      <c r="AL151" s="71"/>
      <c r="AM151" s="71">
        <v>483021.61896762019</v>
      </c>
      <c r="AN151" s="71"/>
      <c r="AO151" s="71"/>
      <c r="AP151" s="71">
        <v>17719507.961011458</v>
      </c>
      <c r="AQ151" s="72"/>
      <c r="AR151" s="71">
        <v>17</v>
      </c>
      <c r="AS151" s="71">
        <v>7</v>
      </c>
      <c r="AT151" s="71">
        <v>0</v>
      </c>
      <c r="AU151" s="71">
        <v>0</v>
      </c>
      <c r="AV151" s="71">
        <v>0</v>
      </c>
      <c r="AW151" s="71">
        <v>0</v>
      </c>
      <c r="AX151" s="71"/>
      <c r="AY151" s="72"/>
      <c r="AZ151" s="71">
        <v>89.506</v>
      </c>
      <c r="BA151" s="71">
        <v>2717.4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1861</v>
      </c>
      <c r="B152" s="70">
        <v>34</v>
      </c>
      <c r="C152" s="70">
        <v>18</v>
      </c>
      <c r="D152" s="70">
        <v>2</v>
      </c>
      <c r="E152" s="70">
        <v>2021</v>
      </c>
      <c r="F152" s="70" t="s">
        <v>160</v>
      </c>
      <c r="G152" s="70" t="s">
        <v>1633</v>
      </c>
      <c r="H152" s="70" t="s">
        <v>1634</v>
      </c>
      <c r="I152" s="148"/>
      <c r="J152" s="71">
        <v>3.9187728051234676</v>
      </c>
      <c r="K152" s="71">
        <v>0.57742819296095194</v>
      </c>
      <c r="L152" s="71">
        <v>8.3803921900787408</v>
      </c>
      <c r="M152" s="71">
        <v>4.9357904649944278</v>
      </c>
      <c r="N152" s="71">
        <v>8.1206148529702098</v>
      </c>
      <c r="O152" s="71">
        <v>3.2578481943926119</v>
      </c>
      <c r="P152" s="71">
        <v>7.834184294144718</v>
      </c>
      <c r="Q152" s="71">
        <v>0.21013519952337201</v>
      </c>
      <c r="R152" s="71">
        <v>0</v>
      </c>
      <c r="S152" s="71">
        <v>0.29378867859986268</v>
      </c>
      <c r="T152" s="72"/>
      <c r="U152" s="71">
        <v>187422</v>
      </c>
      <c r="V152" s="71">
        <v>206</v>
      </c>
      <c r="W152" s="71">
        <v>189</v>
      </c>
      <c r="X152" s="71">
        <v>1089</v>
      </c>
      <c r="Y152" s="71">
        <v>1849</v>
      </c>
      <c r="Z152" s="71">
        <v>2397</v>
      </c>
      <c r="AA152" s="71">
        <v>1686</v>
      </c>
      <c r="AB152" s="71">
        <v>3599</v>
      </c>
      <c r="AC152" s="71">
        <v>0</v>
      </c>
      <c r="AD152" s="71">
        <v>0.29378867859986268</v>
      </c>
      <c r="AE152" s="72"/>
      <c r="AF152" s="71">
        <v>1435571.8469063609</v>
      </c>
      <c r="AG152" s="71">
        <v>390694.43543816119</v>
      </c>
      <c r="AH152" s="71">
        <v>1207381.7953569063</v>
      </c>
      <c r="AI152" s="71">
        <v>6861055.8754060343</v>
      </c>
      <c r="AJ152" s="71">
        <v>7396376.9333006619</v>
      </c>
      <c r="AK152" s="71">
        <v>0</v>
      </c>
      <c r="AL152" s="71">
        <v>0</v>
      </c>
      <c r="AM152" s="71">
        <v>472418.73222028266</v>
      </c>
      <c r="AN152" s="71">
        <v>0</v>
      </c>
      <c r="AO152" s="71">
        <v>0</v>
      </c>
      <c r="AP152" s="71">
        <v>17763499.618628405</v>
      </c>
      <c r="AQ152" s="72"/>
      <c r="AR152" s="71">
        <v>18</v>
      </c>
      <c r="AS152" s="71">
        <v>7</v>
      </c>
      <c r="AT152" s="71">
        <v>0</v>
      </c>
      <c r="AU152" s="71">
        <v>0</v>
      </c>
      <c r="AV152" s="71">
        <v>0</v>
      </c>
      <c r="AW152" s="71">
        <v>0</v>
      </c>
      <c r="AX152" s="71"/>
      <c r="AY152" s="72"/>
      <c r="AZ152" s="71">
        <v>99.406000000000006</v>
      </c>
      <c r="BA152" s="71">
        <v>2717.4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1641</v>
      </c>
      <c r="B153" s="70">
        <v>34</v>
      </c>
      <c r="C153" s="70">
        <v>19</v>
      </c>
      <c r="D153" s="70">
        <v>2</v>
      </c>
      <c r="E153" s="70">
        <v>2022</v>
      </c>
      <c r="F153" s="70" t="s">
        <v>161</v>
      </c>
      <c r="G153" s="70" t="s">
        <v>1633</v>
      </c>
      <c r="H153" s="70" t="s">
        <v>1634</v>
      </c>
      <c r="I153" s="148"/>
      <c r="J153" s="71">
        <v>3.3280471029869569</v>
      </c>
      <c r="K153" s="71">
        <v>0.55234129224043826</v>
      </c>
      <c r="L153" s="71">
        <v>7.5141280752851234</v>
      </c>
      <c r="M153" s="71">
        <v>5.0322971708185333</v>
      </c>
      <c r="N153" s="71">
        <v>7.850420906832551</v>
      </c>
      <c r="O153" s="71">
        <v>3.3602602517689557</v>
      </c>
      <c r="P153" s="71">
        <v>7.7348573107039655</v>
      </c>
      <c r="Q153" s="71">
        <v>0.20604444877479494</v>
      </c>
      <c r="R153" s="71">
        <v>0</v>
      </c>
      <c r="S153" s="71">
        <v>0.4268053257886818</v>
      </c>
      <c r="T153" s="72"/>
      <c r="U153" s="71">
        <v>195765</v>
      </c>
      <c r="V153" s="71">
        <v>206</v>
      </c>
      <c r="W153" s="71">
        <v>189</v>
      </c>
      <c r="X153" s="71">
        <v>1089</v>
      </c>
      <c r="Y153" s="71">
        <v>1815</v>
      </c>
      <c r="Z153" s="71">
        <v>2349</v>
      </c>
      <c r="AA153" s="71">
        <v>1690</v>
      </c>
      <c r="AB153" s="71">
        <v>3500</v>
      </c>
      <c r="AC153" s="71">
        <v>0</v>
      </c>
      <c r="AD153" s="71">
        <v>0.4268053257886818</v>
      </c>
      <c r="AE153" s="72"/>
      <c r="AF153" s="71">
        <v>1336786.3516203905</v>
      </c>
      <c r="AG153" s="71">
        <v>394126.51873555494</v>
      </c>
      <c r="AH153" s="71">
        <v>1340204.8925246703</v>
      </c>
      <c r="AI153" s="71">
        <v>6813881.8311230876</v>
      </c>
      <c r="AJ153" s="71">
        <v>7390434.4011041597</v>
      </c>
      <c r="AK153" s="71">
        <v>0</v>
      </c>
      <c r="AL153" s="71">
        <v>0</v>
      </c>
      <c r="AM153" s="71">
        <v>451945.53042490449</v>
      </c>
      <c r="AN153" s="71">
        <v>0</v>
      </c>
      <c r="AO153" s="71">
        <v>0</v>
      </c>
      <c r="AP153" s="71">
        <v>17727379.525532767</v>
      </c>
      <c r="AQ153" s="72"/>
      <c r="AR153" s="71">
        <v>21</v>
      </c>
      <c r="AS153" s="71">
        <v>7</v>
      </c>
      <c r="AT153" s="71">
        <v>0</v>
      </c>
      <c r="AU153" s="71">
        <v>0</v>
      </c>
      <c r="AV153" s="71">
        <v>0</v>
      </c>
      <c r="AW153" s="71">
        <v>0</v>
      </c>
      <c r="AX153" s="71"/>
      <c r="AY153" s="72"/>
      <c r="AZ153" s="71">
        <v>128.00600000000003</v>
      </c>
      <c r="BA153" s="71">
        <v>2717.3999999999996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1862</v>
      </c>
      <c r="B154" s="70">
        <v>34</v>
      </c>
      <c r="C154" s="70">
        <v>20</v>
      </c>
      <c r="D154" s="70">
        <v>2</v>
      </c>
      <c r="E154" s="70">
        <v>2023</v>
      </c>
      <c r="F154" s="70" t="s">
        <v>1539</v>
      </c>
      <c r="G154" s="70" t="s">
        <v>1633</v>
      </c>
      <c r="H154" s="70" t="s">
        <v>1634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v>
      </c>
      <c r="AS154" s="71">
        <v>7</v>
      </c>
      <c r="AT154" s="71">
        <v>0</v>
      </c>
      <c r="AU154" s="71">
        <v>0</v>
      </c>
      <c r="AV154" s="71">
        <v>0</v>
      </c>
      <c r="AW154" s="71">
        <v>0</v>
      </c>
      <c r="AX154" s="71"/>
      <c r="AY154" s="72"/>
      <c r="AZ154" s="71">
        <v>133.40600000000003</v>
      </c>
      <c r="BA154" s="71">
        <v>2717.3999999999996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1632</v>
      </c>
      <c r="B155" s="70">
        <v>34</v>
      </c>
      <c r="C155" s="70">
        <v>21</v>
      </c>
      <c r="D155" s="70">
        <v>2</v>
      </c>
      <c r="E155" s="70">
        <v>2024</v>
      </c>
      <c r="F155" s="70" t="s">
        <v>1554</v>
      </c>
      <c r="G155" s="70" t="s">
        <v>1633</v>
      </c>
      <c r="H155" s="70" t="s">
        <v>1634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1863</v>
      </c>
      <c r="B156" s="70">
        <v>477</v>
      </c>
      <c r="C156" s="70">
        <v>1</v>
      </c>
      <c r="D156" s="70">
        <v>29</v>
      </c>
      <c r="E156" s="70">
        <v>1990</v>
      </c>
      <c r="F156" s="70" t="s">
        <v>787</v>
      </c>
      <c r="G156" s="70" t="s">
        <v>1864</v>
      </c>
      <c r="H156" s="70" t="s">
        <v>1865</v>
      </c>
      <c r="I156" s="148"/>
      <c r="J156" s="71">
        <v>16.274098296401519</v>
      </c>
      <c r="K156" s="71">
        <v>0.75186637801194545</v>
      </c>
      <c r="L156" s="71">
        <v>0.64386696423604639</v>
      </c>
      <c r="M156" s="71">
        <v>2.2025572319443212</v>
      </c>
      <c r="N156" s="71">
        <v>3.3260409958512249</v>
      </c>
      <c r="O156" s="71">
        <v>2.4968898663123849</v>
      </c>
      <c r="P156" s="71">
        <v>7.2196042418722381</v>
      </c>
      <c r="Q156" s="71">
        <v>0.33208906648302799</v>
      </c>
      <c r="R156" s="71">
        <v>0</v>
      </c>
      <c r="S156" s="71">
        <v>0.30225362544667789</v>
      </c>
      <c r="T156" s="72"/>
      <c r="U156" s="71">
        <v>562358</v>
      </c>
      <c r="V156" s="71">
        <v>255</v>
      </c>
      <c r="W156" s="71">
        <v>7</v>
      </c>
      <c r="X156" s="71">
        <v>854</v>
      </c>
      <c r="Y156" s="71">
        <v>1435</v>
      </c>
      <c r="Z156" s="71">
        <v>1027</v>
      </c>
      <c r="AA156" s="71">
        <v>1753</v>
      </c>
      <c r="AB156" s="71">
        <v>5392</v>
      </c>
      <c r="AC156" s="71">
        <v>0</v>
      </c>
      <c r="AD156" s="71">
        <v>0.30225362544667789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1866</v>
      </c>
      <c r="B157" s="70">
        <v>478</v>
      </c>
      <c r="C157" s="70">
        <v>2</v>
      </c>
      <c r="D157" s="70">
        <v>29</v>
      </c>
      <c r="E157" s="70">
        <v>2005</v>
      </c>
      <c r="F157" s="70" t="s">
        <v>789</v>
      </c>
      <c r="G157" s="70" t="s">
        <v>1864</v>
      </c>
      <c r="H157" s="70" t="s">
        <v>1865</v>
      </c>
      <c r="I157" s="148"/>
      <c r="J157" s="71">
        <v>17.62856576951793</v>
      </c>
      <c r="K157" s="71">
        <v>0.45696010561205669</v>
      </c>
      <c r="L157" s="71">
        <v>3.99026233181623</v>
      </c>
      <c r="M157" s="71">
        <v>2.5714121067474651</v>
      </c>
      <c r="N157" s="71">
        <v>4.1519025940229914</v>
      </c>
      <c r="O157" s="71">
        <v>4.2566060765488931</v>
      </c>
      <c r="P157" s="71">
        <v>8.4984413285778331</v>
      </c>
      <c r="Q157" s="71">
        <v>0.28997626798102699</v>
      </c>
      <c r="R157" s="71">
        <v>0</v>
      </c>
      <c r="S157" s="71">
        <v>0</v>
      </c>
      <c r="T157" s="72"/>
      <c r="U157" s="71">
        <v>756050</v>
      </c>
      <c r="V157" s="71">
        <v>197</v>
      </c>
      <c r="W157" s="71">
        <v>39</v>
      </c>
      <c r="X157" s="71">
        <v>532</v>
      </c>
      <c r="Y157" s="71">
        <v>1636</v>
      </c>
      <c r="Z157" s="71">
        <v>2026</v>
      </c>
      <c r="AA157" s="71">
        <v>1690</v>
      </c>
      <c r="AB157" s="71">
        <v>4922</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1867</v>
      </c>
      <c r="B158" s="70">
        <v>479</v>
      </c>
      <c r="C158" s="70">
        <v>3</v>
      </c>
      <c r="D158" s="70">
        <v>29</v>
      </c>
      <c r="E158" s="70">
        <v>2006</v>
      </c>
      <c r="F158" s="70" t="s">
        <v>790</v>
      </c>
      <c r="G158" s="1064" t="s">
        <v>1864</v>
      </c>
      <c r="H158" s="70" t="s">
        <v>1865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1868</v>
      </c>
      <c r="B159" s="70">
        <v>480</v>
      </c>
      <c r="C159" s="70">
        <v>4</v>
      </c>
      <c r="D159" s="70">
        <v>29</v>
      </c>
      <c r="E159" s="70">
        <v>2007</v>
      </c>
      <c r="F159" s="70" t="s">
        <v>791</v>
      </c>
      <c r="G159" s="1064" t="s">
        <v>1864</v>
      </c>
      <c r="H159" s="70" t="s">
        <v>1865</v>
      </c>
      <c r="I159" s="148"/>
      <c r="J159" s="71">
        <v>14.505140142581119</v>
      </c>
      <c r="K159" s="71">
        <v>0.50332349395978304</v>
      </c>
      <c r="L159" s="71">
        <v>2.5114918512206201</v>
      </c>
      <c r="M159" s="71">
        <v>3.1972323070781279</v>
      </c>
      <c r="N159" s="71">
        <v>4.4879009538287233</v>
      </c>
      <c r="O159" s="71">
        <v>4.2078348679040953</v>
      </c>
      <c r="P159" s="71">
        <v>8.4257273271398443</v>
      </c>
      <c r="Q159" s="71">
        <v>0.29341450212769099</v>
      </c>
      <c r="R159" s="71">
        <v>0</v>
      </c>
      <c r="S159" s="71">
        <v>0</v>
      </c>
      <c r="T159" s="72"/>
      <c r="U159" s="71">
        <v>695011</v>
      </c>
      <c r="V159" s="71">
        <v>226</v>
      </c>
      <c r="W159" s="71">
        <v>28</v>
      </c>
      <c r="X159" s="71">
        <v>827</v>
      </c>
      <c r="Y159" s="71">
        <v>1625</v>
      </c>
      <c r="Z159" s="71">
        <v>2082</v>
      </c>
      <c r="AA159" s="71">
        <v>1650</v>
      </c>
      <c r="AB159" s="71">
        <v>4717</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1869</v>
      </c>
      <c r="B160" s="70">
        <v>481</v>
      </c>
      <c r="C160" s="70">
        <v>5</v>
      </c>
      <c r="D160" s="70">
        <v>29</v>
      </c>
      <c r="E160" s="70">
        <v>2008</v>
      </c>
      <c r="F160" s="70" t="s">
        <v>792</v>
      </c>
      <c r="G160" s="70" t="s">
        <v>1864</v>
      </c>
      <c r="H160" s="70" t="s">
        <v>1865</v>
      </c>
      <c r="I160" s="148"/>
      <c r="J160" s="71">
        <v>12.477351704373509</v>
      </c>
      <c r="K160" s="71">
        <v>0.37193646785012141</v>
      </c>
      <c r="L160" s="71">
        <v>2.2213629468552849</v>
      </c>
      <c r="M160" s="71">
        <v>3.3537843756062231</v>
      </c>
      <c r="N160" s="71">
        <v>3.7796223589858311</v>
      </c>
      <c r="O160" s="71">
        <v>4.055392429573895</v>
      </c>
      <c r="P160" s="71">
        <v>8.2529031461894604</v>
      </c>
      <c r="Q160" s="71">
        <v>0.28291402887088202</v>
      </c>
      <c r="R160" s="71">
        <v>0</v>
      </c>
      <c r="S160" s="71">
        <v>0</v>
      </c>
      <c r="T160" s="72"/>
      <c r="U160" s="71">
        <v>645310</v>
      </c>
      <c r="V160" s="71">
        <v>226</v>
      </c>
      <c r="W160" s="71">
        <v>28</v>
      </c>
      <c r="X160" s="71">
        <v>827</v>
      </c>
      <c r="Y160" s="71">
        <v>1619</v>
      </c>
      <c r="Z160" s="71">
        <v>2077</v>
      </c>
      <c r="AA160" s="71">
        <v>1618</v>
      </c>
      <c r="AB160" s="71">
        <v>4623</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1870</v>
      </c>
      <c r="B161" s="70">
        <v>482</v>
      </c>
      <c r="C161" s="70">
        <v>6</v>
      </c>
      <c r="D161" s="70">
        <v>29</v>
      </c>
      <c r="E161" s="70">
        <v>2009</v>
      </c>
      <c r="F161" s="70" t="s">
        <v>176</v>
      </c>
      <c r="G161" s="70" t="s">
        <v>1864</v>
      </c>
      <c r="H161" s="70" t="s">
        <v>1865</v>
      </c>
      <c r="I161" s="148"/>
      <c r="J161" s="71">
        <v>11.08323665129158</v>
      </c>
      <c r="K161" s="71">
        <v>0.22929575261408319</v>
      </c>
      <c r="L161" s="71">
        <v>3.2646715617436359</v>
      </c>
      <c r="M161" s="71">
        <v>3.1304526516569622</v>
      </c>
      <c r="N161" s="71">
        <v>3.613380629229205</v>
      </c>
      <c r="O161" s="71">
        <v>4.1798178274221591</v>
      </c>
      <c r="P161" s="71">
        <v>8.0240578585820401</v>
      </c>
      <c r="Q161" s="71">
        <v>0.26886741674061299</v>
      </c>
      <c r="R161" s="71">
        <v>0</v>
      </c>
      <c r="S161" s="71">
        <v>0</v>
      </c>
      <c r="T161" s="72"/>
      <c r="U161" s="71">
        <v>508772</v>
      </c>
      <c r="V161" s="71">
        <v>126</v>
      </c>
      <c r="W161" s="71">
        <v>56</v>
      </c>
      <c r="X161" s="71">
        <v>806</v>
      </c>
      <c r="Y161" s="71">
        <v>1618</v>
      </c>
      <c r="Z161" s="71">
        <v>2113</v>
      </c>
      <c r="AA161" s="71">
        <v>1615</v>
      </c>
      <c r="AB161" s="71">
        <v>4612</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3.12</v>
      </c>
      <c r="BK161" s="71">
        <v>0</v>
      </c>
      <c r="BL161" s="71">
        <v>0</v>
      </c>
      <c r="BM161" s="71">
        <v>0</v>
      </c>
      <c r="BN161" s="72"/>
      <c r="BO161" s="71">
        <v>0</v>
      </c>
      <c r="BP161" s="71">
        <v>0</v>
      </c>
      <c r="BQ161" s="71">
        <v>1</v>
      </c>
      <c r="BR161" s="71">
        <v>0</v>
      </c>
      <c r="BS161" s="71">
        <v>0</v>
      </c>
      <c r="BT161" s="71">
        <v>0</v>
      </c>
      <c r="BU161"/>
      <c r="BV161" s="70">
        <v>3.12</v>
      </c>
      <c r="BW161" s="70">
        <v>0</v>
      </c>
      <c r="BX161" s="70">
        <v>0</v>
      </c>
      <c r="BY161" s="70">
        <v>0</v>
      </c>
      <c r="BZ161" s="70">
        <v>0</v>
      </c>
      <c r="CA161" s="70">
        <v>0</v>
      </c>
      <c r="CB161" s="70">
        <v>0</v>
      </c>
      <c r="CC161" s="70">
        <v>0</v>
      </c>
      <c r="CD161" s="70">
        <v>0</v>
      </c>
    </row>
    <row r="162" spans="1:82">
      <c r="A162" s="70" t="s">
        <v>1871</v>
      </c>
      <c r="B162" s="70">
        <v>483</v>
      </c>
      <c r="C162" s="70">
        <v>7</v>
      </c>
      <c r="D162" s="70">
        <v>29</v>
      </c>
      <c r="E162" s="70">
        <v>2010</v>
      </c>
      <c r="F162" s="70" t="s">
        <v>177</v>
      </c>
      <c r="G162" s="70" t="s">
        <v>1864</v>
      </c>
      <c r="H162" s="70" t="s">
        <v>1865</v>
      </c>
      <c r="I162" s="148"/>
      <c r="J162" s="71">
        <v>7.9842937161185148</v>
      </c>
      <c r="K162" s="71">
        <v>0.25064840868798921</v>
      </c>
      <c r="L162" s="71">
        <v>2.9637127353802581</v>
      </c>
      <c r="M162" s="71">
        <v>3.3424156916230219</v>
      </c>
      <c r="N162" s="71">
        <v>4.3142759180108232</v>
      </c>
      <c r="O162" s="71">
        <v>4.1329189684355132</v>
      </c>
      <c r="P162" s="71">
        <v>8.1939108457329191</v>
      </c>
      <c r="Q162" s="71">
        <v>0.273775347904674</v>
      </c>
      <c r="R162" s="71">
        <v>0</v>
      </c>
      <c r="S162" s="71">
        <v>0</v>
      </c>
      <c r="T162" s="72"/>
      <c r="U162" s="71">
        <v>389473</v>
      </c>
      <c r="V162" s="71">
        <v>126</v>
      </c>
      <c r="W162" s="71">
        <v>56</v>
      </c>
      <c r="X162" s="71">
        <v>806</v>
      </c>
      <c r="Y162" s="71">
        <v>1598</v>
      </c>
      <c r="Z162" s="71">
        <v>2099</v>
      </c>
      <c r="AA162" s="71">
        <v>1608</v>
      </c>
      <c r="AB162" s="71">
        <v>4500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1.946</v>
      </c>
      <c r="BK162" s="71">
        <v>0</v>
      </c>
      <c r="BL162" s="71">
        <v>0</v>
      </c>
      <c r="BM162" s="71">
        <v>0</v>
      </c>
      <c r="BN162" s="72"/>
      <c r="BO162" s="71">
        <v>0</v>
      </c>
      <c r="BP162" s="71">
        <v>0</v>
      </c>
      <c r="BQ162" s="71">
        <v>1</v>
      </c>
      <c r="BR162" s="71">
        <v>0</v>
      </c>
      <c r="BS162" s="71">
        <v>0</v>
      </c>
      <c r="BT162" s="71">
        <v>0</v>
      </c>
      <c r="BU162"/>
      <c r="BV162" s="70">
        <v>1.946</v>
      </c>
      <c r="BW162" s="70">
        <v>0</v>
      </c>
      <c r="BX162" s="70">
        <v>0</v>
      </c>
      <c r="BY162" s="70">
        <v>0</v>
      </c>
      <c r="BZ162" s="70">
        <v>0</v>
      </c>
      <c r="CA162" s="70">
        <v>0</v>
      </c>
      <c r="CB162" s="70">
        <v>0</v>
      </c>
      <c r="CC162" s="70">
        <v>0</v>
      </c>
      <c r="CD162" s="70">
        <v>0</v>
      </c>
    </row>
    <row r="163" spans="1:82">
      <c r="A163" s="70" t="s">
        <v>1872</v>
      </c>
      <c r="B163" s="70">
        <v>484</v>
      </c>
      <c r="C163" s="70">
        <v>8</v>
      </c>
      <c r="D163" s="70">
        <v>29</v>
      </c>
      <c r="E163" s="70">
        <v>2011</v>
      </c>
      <c r="F163" s="70" t="s">
        <v>178</v>
      </c>
      <c r="G163" s="70" t="s">
        <v>1864</v>
      </c>
      <c r="H163" s="70" t="s">
        <v>1865</v>
      </c>
      <c r="I163" s="148"/>
      <c r="J163" s="71">
        <v>0.64077541076550559</v>
      </c>
      <c r="K163" s="71">
        <v>0.30624211888805752</v>
      </c>
      <c r="L163" s="71">
        <v>3.028574072873</v>
      </c>
      <c r="M163" s="71">
        <v>4.4513270231383881</v>
      </c>
      <c r="N163" s="71">
        <v>5.4304409361182069</v>
      </c>
      <c r="O163" s="71">
        <v>4.0951457835503406</v>
      </c>
      <c r="P163" s="71">
        <v>7.9026870078945217</v>
      </c>
      <c r="Q163" s="71">
        <v>0.30969128547948599</v>
      </c>
      <c r="R163" s="71">
        <v>0</v>
      </c>
      <c r="S163" s="71">
        <v>0</v>
      </c>
      <c r="T163" s="72"/>
      <c r="U163" s="71">
        <v>28454</v>
      </c>
      <c r="V163" s="71">
        <v>126</v>
      </c>
      <c r="W163" s="71">
        <v>56</v>
      </c>
      <c r="X163" s="71">
        <v>806</v>
      </c>
      <c r="Y163" s="71">
        <v>1591</v>
      </c>
      <c r="Z163" s="71">
        <v>2125</v>
      </c>
      <c r="AA163" s="71">
        <v>1597</v>
      </c>
      <c r="AB163" s="71">
        <v>4413</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2.008</v>
      </c>
      <c r="BK163" s="71">
        <v>0</v>
      </c>
      <c r="BL163" s="71">
        <v>0</v>
      </c>
      <c r="BM163" s="71">
        <v>0</v>
      </c>
      <c r="BN163" s="72"/>
      <c r="BO163" s="71">
        <v>0</v>
      </c>
      <c r="BP163" s="71">
        <v>0</v>
      </c>
      <c r="BQ163" s="71">
        <v>1</v>
      </c>
      <c r="BR163" s="71">
        <v>0</v>
      </c>
      <c r="BS163" s="71">
        <v>0</v>
      </c>
      <c r="BT163" s="71">
        <v>0</v>
      </c>
      <c r="BU163"/>
      <c r="BV163" s="70">
        <v>2.008</v>
      </c>
      <c r="BW163" s="70">
        <v>0</v>
      </c>
      <c r="BX163" s="70">
        <v>0</v>
      </c>
      <c r="BY163" s="70">
        <v>0</v>
      </c>
      <c r="BZ163" s="70">
        <v>0</v>
      </c>
      <c r="CA163" s="70">
        <v>0</v>
      </c>
      <c r="CB163" s="70">
        <v>0</v>
      </c>
      <c r="CC163" s="70">
        <v>0</v>
      </c>
      <c r="CD163" s="70">
        <v>0</v>
      </c>
    </row>
    <row r="164" spans="1:82">
      <c r="A164" s="70" t="s">
        <v>1873</v>
      </c>
      <c r="B164" s="70">
        <v>485</v>
      </c>
      <c r="C164" s="70">
        <v>9</v>
      </c>
      <c r="D164" s="70">
        <v>29</v>
      </c>
      <c r="E164" s="70">
        <v>2012</v>
      </c>
      <c r="F164" s="70" t="s">
        <v>179</v>
      </c>
      <c r="G164" s="70" t="s">
        <v>1864</v>
      </c>
      <c r="H164" s="70" t="s">
        <v>1865</v>
      </c>
      <c r="I164" s="148"/>
      <c r="J164" s="71">
        <v>5.0369151783237376</v>
      </c>
      <c r="K164" s="71">
        <v>0.29714898165117432</v>
      </c>
      <c r="L164" s="71">
        <v>3.021907080615867</v>
      </c>
      <c r="M164" s="71">
        <v>4.9495020839369346</v>
      </c>
      <c r="N164" s="71">
        <v>5.5327571325045319</v>
      </c>
      <c r="O164" s="71">
        <v>4.057184566329159</v>
      </c>
      <c r="P164" s="71">
        <v>7.7734679592205582</v>
      </c>
      <c r="Q164" s="71">
        <v>0.32983994445611903</v>
      </c>
      <c r="R164" s="71">
        <v>0</v>
      </c>
      <c r="S164" s="71">
        <v>0</v>
      </c>
      <c r="T164" s="72"/>
      <c r="U164" s="71">
        <v>234941</v>
      </c>
      <c r="V164" s="71">
        <v>126</v>
      </c>
      <c r="W164" s="71">
        <v>56</v>
      </c>
      <c r="X164" s="71">
        <v>806</v>
      </c>
      <c r="Y164" s="71">
        <v>1575</v>
      </c>
      <c r="Z164" s="71">
        <v>2122</v>
      </c>
      <c r="AA164" s="71">
        <v>1562</v>
      </c>
      <c r="AB164" s="71">
        <v>4326</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2.798</v>
      </c>
      <c r="BK164" s="71">
        <v>0</v>
      </c>
      <c r="BL164" s="71">
        <v>0</v>
      </c>
      <c r="BM164" s="71">
        <v>0</v>
      </c>
      <c r="BN164" s="72"/>
      <c r="BO164" s="71">
        <v>0</v>
      </c>
      <c r="BP164" s="71">
        <v>0</v>
      </c>
      <c r="BQ164" s="71">
        <v>1</v>
      </c>
      <c r="BR164" s="71">
        <v>0</v>
      </c>
      <c r="BS164" s="71">
        <v>0</v>
      </c>
      <c r="BT164" s="71">
        <v>0</v>
      </c>
      <c r="BU164"/>
      <c r="BV164" s="70">
        <v>2.798</v>
      </c>
      <c r="BW164" s="70">
        <v>0</v>
      </c>
      <c r="BX164" s="70">
        <v>0</v>
      </c>
      <c r="BY164" s="70">
        <v>0</v>
      </c>
      <c r="BZ164" s="70">
        <v>0</v>
      </c>
      <c r="CA164" s="70">
        <v>0</v>
      </c>
      <c r="CB164" s="70">
        <v>0</v>
      </c>
      <c r="CC164" s="70">
        <v>0</v>
      </c>
      <c r="CD164" s="70">
        <v>0</v>
      </c>
    </row>
    <row r="165" spans="1:82">
      <c r="A165" s="70" t="s">
        <v>1874</v>
      </c>
      <c r="B165" s="70">
        <v>486</v>
      </c>
      <c r="C165" s="70">
        <v>10</v>
      </c>
      <c r="D165" s="70">
        <v>29</v>
      </c>
      <c r="E165" s="70">
        <v>2013</v>
      </c>
      <c r="F165" s="70" t="s">
        <v>180</v>
      </c>
      <c r="G165" s="70" t="s">
        <v>1864</v>
      </c>
      <c r="H165" s="70" t="s">
        <v>1865</v>
      </c>
      <c r="I165" s="148"/>
      <c r="J165" s="71">
        <v>4.756240870161955</v>
      </c>
      <c r="K165" s="71">
        <v>0.24892252897696329</v>
      </c>
      <c r="L165" s="71">
        <v>2.6628503893552109</v>
      </c>
      <c r="M165" s="71">
        <v>4.2692062420465016</v>
      </c>
      <c r="N165" s="71">
        <v>6.0227086654202084</v>
      </c>
      <c r="O165" s="71">
        <v>3.9203858163388432</v>
      </c>
      <c r="P165" s="71">
        <v>7.7927677150242349</v>
      </c>
      <c r="Q165" s="71">
        <v>0.33463727057015402</v>
      </c>
      <c r="R165" s="71">
        <v>0</v>
      </c>
      <c r="S165" s="71">
        <v>0</v>
      </c>
      <c r="T165" s="72"/>
      <c r="U165" s="71">
        <v>201848</v>
      </c>
      <c r="V165" s="71">
        <v>126</v>
      </c>
      <c r="W165" s="71">
        <v>56</v>
      </c>
      <c r="X165" s="71">
        <v>806</v>
      </c>
      <c r="Y165" s="71">
        <v>1624</v>
      </c>
      <c r="Z165" s="71">
        <v>2142</v>
      </c>
      <c r="AA165" s="71">
        <v>1560</v>
      </c>
      <c r="AB165" s="71">
        <v>4326</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2.7719999999999998</v>
      </c>
      <c r="BK165" s="71">
        <v>0</v>
      </c>
      <c r="BL165" s="71">
        <v>0</v>
      </c>
      <c r="BM165" s="71">
        <v>0</v>
      </c>
      <c r="BN165" s="72"/>
      <c r="BO165" s="71">
        <v>0</v>
      </c>
      <c r="BP165" s="71">
        <v>0</v>
      </c>
      <c r="BQ165" s="71">
        <v>1</v>
      </c>
      <c r="BR165" s="71">
        <v>0</v>
      </c>
      <c r="BS165" s="71">
        <v>0</v>
      </c>
      <c r="BT165" s="71">
        <v>0</v>
      </c>
      <c r="BU165"/>
      <c r="BV165" s="70">
        <v>2.7719999999999998</v>
      </c>
      <c r="BW165" s="70">
        <v>0</v>
      </c>
      <c r="BX165" s="70">
        <v>0</v>
      </c>
      <c r="BY165" s="70">
        <v>0</v>
      </c>
      <c r="BZ165" s="70">
        <v>0</v>
      </c>
      <c r="CA165" s="70">
        <v>0</v>
      </c>
      <c r="CB165" s="70">
        <v>0</v>
      </c>
      <c r="CC165" s="70">
        <v>0</v>
      </c>
      <c r="CD165" s="70">
        <v>0</v>
      </c>
    </row>
    <row r="166" spans="1:82">
      <c r="A166" s="70" t="s">
        <v>1875</v>
      </c>
      <c r="B166" s="70">
        <v>487</v>
      </c>
      <c r="C166" s="70">
        <v>11</v>
      </c>
      <c r="D166" s="70">
        <v>29</v>
      </c>
      <c r="E166" s="70">
        <v>2014</v>
      </c>
      <c r="F166" s="70" t="s">
        <v>181</v>
      </c>
      <c r="G166" s="70" t="s">
        <v>1864</v>
      </c>
      <c r="H166" s="70" t="s">
        <v>1865</v>
      </c>
      <c r="I166" s="148"/>
      <c r="J166" s="71">
        <v>5.5336860140740693</v>
      </c>
      <c r="K166" s="71">
        <v>0.2803833873728635</v>
      </c>
      <c r="L166" s="71">
        <v>2.6958478257479741</v>
      </c>
      <c r="M166" s="71">
        <v>4.0850563254024603</v>
      </c>
      <c r="N166" s="71">
        <v>5.7592656465118441</v>
      </c>
      <c r="O166" s="71">
        <v>3.7466053704159248</v>
      </c>
      <c r="P166" s="71">
        <v>7.7027187759011611</v>
      </c>
      <c r="Q166" s="71">
        <v>0.31557244044204802</v>
      </c>
      <c r="R166" s="71">
        <v>0</v>
      </c>
      <c r="S166" s="71">
        <v>0</v>
      </c>
      <c r="T166" s="72"/>
      <c r="U166" s="71">
        <v>248819</v>
      </c>
      <c r="V166" s="71">
        <v>123</v>
      </c>
      <c r="W166" s="71">
        <v>67</v>
      </c>
      <c r="X166" s="71">
        <v>797</v>
      </c>
      <c r="Y166" s="71">
        <v>1610</v>
      </c>
      <c r="Z166" s="71">
        <v>2156</v>
      </c>
      <c r="AA166" s="71">
        <v>1534</v>
      </c>
      <c r="AB166" s="71">
        <v>4252</v>
      </c>
      <c r="AC166" s="71">
        <v>0</v>
      </c>
      <c r="AD166" s="71">
        <v>0</v>
      </c>
      <c r="AE166" s="72"/>
      <c r="AF166" s="71"/>
      <c r="AG166" s="71"/>
      <c r="AH166" s="71"/>
      <c r="AI166" s="71"/>
      <c r="AJ166" s="71"/>
      <c r="AK166" s="71"/>
      <c r="AL166" s="71"/>
      <c r="AM166" s="71"/>
      <c r="AN166" s="71"/>
      <c r="AO166" s="71"/>
      <c r="AP166" s="71"/>
      <c r="AQ166" s="72"/>
      <c r="AR166" s="71">
        <v>65</v>
      </c>
      <c r="AS166" s="71">
        <v>11</v>
      </c>
      <c r="AT166" s="71">
        <v>0</v>
      </c>
      <c r="AU166" s="71">
        <v>0</v>
      </c>
      <c r="AV166" s="71">
        <v>0</v>
      </c>
      <c r="AW166" s="71">
        <v>0</v>
      </c>
      <c r="AX166" s="71"/>
      <c r="AY166" s="72"/>
      <c r="AZ166" s="71">
        <v>330.27</v>
      </c>
      <c r="BA166" s="71">
        <v>161.9</v>
      </c>
      <c r="BB166" s="71">
        <v>0</v>
      </c>
      <c r="BC166" s="71">
        <v>0</v>
      </c>
      <c r="BD166" s="71">
        <v>0</v>
      </c>
      <c r="BE166" s="71">
        <v>0</v>
      </c>
      <c r="BF166" s="71"/>
      <c r="BG166" s="72"/>
      <c r="BH166" s="71">
        <v>0</v>
      </c>
      <c r="BI166" s="71">
        <v>0</v>
      </c>
      <c r="BJ166" s="71">
        <v>2.5009999999999999</v>
      </c>
      <c r="BK166" s="71">
        <v>0</v>
      </c>
      <c r="BL166" s="71">
        <v>0</v>
      </c>
      <c r="BM166" s="71">
        <v>0</v>
      </c>
      <c r="BN166" s="72"/>
      <c r="BO166" s="71">
        <v>0</v>
      </c>
      <c r="BP166" s="71">
        <v>0</v>
      </c>
      <c r="BQ166" s="71">
        <v>1</v>
      </c>
      <c r="BR166" s="71">
        <v>0</v>
      </c>
      <c r="BS166" s="71">
        <v>0</v>
      </c>
      <c r="BT166" s="71">
        <v>0</v>
      </c>
      <c r="BU166"/>
      <c r="BV166" s="70">
        <v>2.5009999999999999</v>
      </c>
      <c r="BW166" s="70">
        <v>0</v>
      </c>
      <c r="BX166" s="70">
        <v>0</v>
      </c>
      <c r="BY166" s="70">
        <v>0</v>
      </c>
      <c r="BZ166" s="70">
        <v>0</v>
      </c>
      <c r="CA166" s="70">
        <v>0</v>
      </c>
      <c r="CB166" s="70">
        <v>0</v>
      </c>
      <c r="CC166" s="70">
        <v>0</v>
      </c>
      <c r="CD166" s="70">
        <v>0</v>
      </c>
    </row>
    <row r="167" spans="1:82">
      <c r="A167" s="70" t="s">
        <v>1876</v>
      </c>
      <c r="B167" s="70">
        <v>488</v>
      </c>
      <c r="C167" s="70">
        <v>12</v>
      </c>
      <c r="D167" s="70">
        <v>29</v>
      </c>
      <c r="E167" s="70">
        <v>2015</v>
      </c>
      <c r="F167" s="70" t="s">
        <v>182</v>
      </c>
      <c r="G167" s="70" t="s">
        <v>1864</v>
      </c>
      <c r="H167" s="70" t="s">
        <v>1865</v>
      </c>
      <c r="I167" s="148"/>
      <c r="J167" s="71">
        <v>5.0508156449725501</v>
      </c>
      <c r="K167" s="71">
        <v>0.26515168488983271</v>
      </c>
      <c r="L167" s="71">
        <v>3.1626452302949448</v>
      </c>
      <c r="M167" s="71">
        <v>4.7162616359207954</v>
      </c>
      <c r="N167" s="71">
        <v>4.9963158446947888</v>
      </c>
      <c r="O167" s="71">
        <v>3.690237739610247</v>
      </c>
      <c r="P167" s="71">
        <v>7.6535261156296936</v>
      </c>
      <c r="Q167" s="71">
        <v>0.30253152327127802</v>
      </c>
      <c r="R167" s="71">
        <v>0</v>
      </c>
      <c r="S167" s="71">
        <v>0</v>
      </c>
      <c r="T167" s="72"/>
      <c r="U167" s="71">
        <v>256787</v>
      </c>
      <c r="V167" s="71">
        <v>123</v>
      </c>
      <c r="W167" s="71">
        <v>67</v>
      </c>
      <c r="X167" s="71">
        <v>797</v>
      </c>
      <c r="Y167" s="71">
        <v>1604</v>
      </c>
      <c r="Z167" s="71">
        <v>2144</v>
      </c>
      <c r="AA167" s="71">
        <v>1523</v>
      </c>
      <c r="AB167" s="71">
        <v>4164</v>
      </c>
      <c r="AC167" s="71">
        <v>0</v>
      </c>
      <c r="AD167" s="71">
        <v>0</v>
      </c>
      <c r="AE167" s="72"/>
      <c r="AF167" s="71">
        <v>4340058.9497819804</v>
      </c>
      <c r="AG167" s="71">
        <v>205694.28245776071</v>
      </c>
      <c r="AH167" s="71">
        <v>449476.50810118217</v>
      </c>
      <c r="AI167" s="71">
        <v>4847914.0105965389</v>
      </c>
      <c r="AJ167" s="71">
        <v>8212862.2021253007</v>
      </c>
      <c r="AK167" s="71">
        <v>0</v>
      </c>
      <c r="AL167" s="71">
        <v>0</v>
      </c>
      <c r="AM167" s="71">
        <v>570658.73267695855</v>
      </c>
      <c r="AN167" s="71">
        <v>0</v>
      </c>
      <c r="AO167" s="71">
        <v>0</v>
      </c>
      <c r="AP167" s="71">
        <v>18626664.685739718</v>
      </c>
      <c r="AQ167" s="72"/>
      <c r="AR167" s="71">
        <v>67</v>
      </c>
      <c r="AS167" s="71">
        <v>11</v>
      </c>
      <c r="AT167" s="71">
        <v>0</v>
      </c>
      <c r="AU167" s="71">
        <v>1</v>
      </c>
      <c r="AV167" s="71">
        <v>0</v>
      </c>
      <c r="AW167" s="71">
        <v>0</v>
      </c>
      <c r="AX167" s="71"/>
      <c r="AY167" s="72"/>
      <c r="AZ167" s="71">
        <v>345.11</v>
      </c>
      <c r="BA167" s="71">
        <v>161.9</v>
      </c>
      <c r="BB167" s="71">
        <v>0</v>
      </c>
      <c r="BC167" s="71">
        <v>0.5</v>
      </c>
      <c r="BD167" s="71">
        <v>0</v>
      </c>
      <c r="BE167" s="71">
        <v>0</v>
      </c>
      <c r="BF167" s="71"/>
      <c r="BG167" s="72"/>
      <c r="BH167" s="71">
        <v>0</v>
      </c>
      <c r="BI167" s="71">
        <v>0</v>
      </c>
      <c r="BJ167" s="71">
        <v>2.5230000000000001</v>
      </c>
      <c r="BK167" s="71">
        <v>0</v>
      </c>
      <c r="BL167" s="71">
        <v>0</v>
      </c>
      <c r="BM167" s="71">
        <v>0</v>
      </c>
      <c r="BN167" s="72"/>
      <c r="BO167" s="71">
        <v>0</v>
      </c>
      <c r="BP167" s="71">
        <v>0</v>
      </c>
      <c r="BQ167" s="71">
        <v>1</v>
      </c>
      <c r="BR167" s="71">
        <v>0</v>
      </c>
      <c r="BS167" s="71">
        <v>0</v>
      </c>
      <c r="BT167" s="71">
        <v>0</v>
      </c>
      <c r="BU167"/>
      <c r="BV167" s="70">
        <v>2.5230000000000001</v>
      </c>
      <c r="BW167" s="70">
        <v>0</v>
      </c>
      <c r="BX167" s="70">
        <v>0</v>
      </c>
      <c r="BY167" s="70">
        <v>0</v>
      </c>
      <c r="BZ167" s="70">
        <v>0</v>
      </c>
      <c r="CA167" s="70">
        <v>0</v>
      </c>
      <c r="CB167" s="70">
        <v>0</v>
      </c>
      <c r="CC167" s="70">
        <v>0</v>
      </c>
      <c r="CD167" s="70">
        <v>0</v>
      </c>
    </row>
    <row r="168" spans="1:82">
      <c r="A168" s="70" t="s">
        <v>1877</v>
      </c>
      <c r="B168" s="70">
        <v>489</v>
      </c>
      <c r="C168" s="70">
        <v>13</v>
      </c>
      <c r="D168" s="70">
        <v>29</v>
      </c>
      <c r="E168" s="70">
        <v>2016</v>
      </c>
      <c r="F168" s="70" t="s">
        <v>155</v>
      </c>
      <c r="G168" s="70" t="s">
        <v>1864</v>
      </c>
      <c r="H168" s="70" t="s">
        <v>1865</v>
      </c>
      <c r="I168" s="148"/>
      <c r="J168" s="71">
        <v>5.2556148885851943</v>
      </c>
      <c r="K168" s="71">
        <v>0.25605797826448601</v>
      </c>
      <c r="L168" s="71">
        <v>3.3425122777378835</v>
      </c>
      <c r="M168" s="71">
        <v>3.3307921779698133</v>
      </c>
      <c r="N168" s="71">
        <v>4.294211198566618</v>
      </c>
      <c r="O168" s="71">
        <v>3.6063186980714628</v>
      </c>
      <c r="P168" s="71">
        <v>7.4970079442556887</v>
      </c>
      <c r="Q168" s="71">
        <v>0.28839056971688271</v>
      </c>
      <c r="R168" s="71">
        <v>0</v>
      </c>
      <c r="S168" s="71">
        <v>0</v>
      </c>
      <c r="T168" s="72"/>
      <c r="U168" s="71">
        <v>310870</v>
      </c>
      <c r="V168" s="71">
        <v>123</v>
      </c>
      <c r="W168" s="71">
        <v>67</v>
      </c>
      <c r="X168" s="71">
        <v>797</v>
      </c>
      <c r="Y168" s="71">
        <v>1600</v>
      </c>
      <c r="Z168" s="71">
        <v>2121</v>
      </c>
      <c r="AA168" s="71">
        <v>1543</v>
      </c>
      <c r="AB168" s="71">
        <v>4083</v>
      </c>
      <c r="AC168" s="71">
        <v>0</v>
      </c>
      <c r="AD168" s="71">
        <v>0</v>
      </c>
      <c r="AE168" s="72"/>
      <c r="AF168" s="71">
        <v>4612322.676375513</v>
      </c>
      <c r="AG168" s="71">
        <v>194837.00567494499</v>
      </c>
      <c r="AH168" s="71">
        <v>380881.02284008829</v>
      </c>
      <c r="AI168" s="71">
        <v>4945452.2783512902</v>
      </c>
      <c r="AJ168" s="71">
        <v>6941313.673389161</v>
      </c>
      <c r="AK168" s="71">
        <v>0</v>
      </c>
      <c r="AL168" s="71">
        <v>0</v>
      </c>
      <c r="AM168" s="71">
        <v>559992.7441392889</v>
      </c>
      <c r="AN168" s="71">
        <v>0</v>
      </c>
      <c r="AO168" s="71">
        <v>0</v>
      </c>
      <c r="AP168" s="71">
        <v>17634799.400770288</v>
      </c>
      <c r="AQ168" s="72"/>
      <c r="AR168" s="71">
        <v>72</v>
      </c>
      <c r="AS168" s="71">
        <v>11</v>
      </c>
      <c r="AT168" s="71">
        <v>1</v>
      </c>
      <c r="AU168" s="71">
        <v>1</v>
      </c>
      <c r="AV168" s="71">
        <v>0</v>
      </c>
      <c r="AW168" s="71">
        <v>0</v>
      </c>
      <c r="AX168" s="71"/>
      <c r="AY168" s="72"/>
      <c r="AZ168" s="71">
        <v>379.02</v>
      </c>
      <c r="BA168" s="71">
        <v>161.9</v>
      </c>
      <c r="BB168" s="71">
        <v>16000</v>
      </c>
      <c r="BC168" s="71">
        <v>0.5</v>
      </c>
      <c r="BD168" s="71">
        <v>0</v>
      </c>
      <c r="BE168" s="71">
        <v>0</v>
      </c>
      <c r="BF168" s="71"/>
      <c r="BG168" s="72"/>
      <c r="BH168" s="71">
        <v>0</v>
      </c>
      <c r="BI168" s="71">
        <v>0</v>
      </c>
      <c r="BJ168" s="71">
        <v>2.2850000000000001</v>
      </c>
      <c r="BK168" s="71">
        <v>0</v>
      </c>
      <c r="BL168" s="71">
        <v>0</v>
      </c>
      <c r="BM168" s="71">
        <v>0</v>
      </c>
      <c r="BN168" s="72"/>
      <c r="BO168" s="71">
        <v>0</v>
      </c>
      <c r="BP168" s="71">
        <v>0</v>
      </c>
      <c r="BQ168" s="71">
        <v>1</v>
      </c>
      <c r="BR168" s="71">
        <v>0</v>
      </c>
      <c r="BS168" s="71">
        <v>0</v>
      </c>
      <c r="BT168" s="71">
        <v>0</v>
      </c>
      <c r="BU168"/>
      <c r="BV168" s="70">
        <v>2.2850000000000001</v>
      </c>
      <c r="BW168" s="70">
        <v>0</v>
      </c>
      <c r="BX168" s="70">
        <v>0</v>
      </c>
      <c r="BY168" s="70">
        <v>0</v>
      </c>
      <c r="BZ168" s="70">
        <v>0</v>
      </c>
      <c r="CA168" s="70">
        <v>0</v>
      </c>
      <c r="CB168" s="70">
        <v>0</v>
      </c>
      <c r="CC168" s="70">
        <v>0</v>
      </c>
      <c r="CD168" s="70">
        <v>0</v>
      </c>
    </row>
    <row r="169" spans="1:82">
      <c r="A169" s="70" t="s">
        <v>1878</v>
      </c>
      <c r="B169" s="70">
        <v>490</v>
      </c>
      <c r="C169" s="70">
        <v>14</v>
      </c>
      <c r="D169" s="70">
        <v>29</v>
      </c>
      <c r="E169" s="70">
        <v>2017</v>
      </c>
      <c r="F169" s="70" t="s">
        <v>156</v>
      </c>
      <c r="G169" s="70" t="s">
        <v>1864</v>
      </c>
      <c r="H169" s="70" t="s">
        <v>1865</v>
      </c>
      <c r="I169" s="148"/>
      <c r="J169" s="71">
        <v>5.0482094908443074</v>
      </c>
      <c r="K169" s="71">
        <v>0.25371370366898177</v>
      </c>
      <c r="L169" s="71">
        <v>2.8752603873891291</v>
      </c>
      <c r="M169" s="71">
        <v>2.8254582784627602</v>
      </c>
      <c r="N169" s="71">
        <v>4.4192380524701198</v>
      </c>
      <c r="O169" s="71">
        <v>3.5240565119657217</v>
      </c>
      <c r="P169" s="71">
        <v>7.4253773576856421</v>
      </c>
      <c r="Q169" s="71">
        <v>0.27218643137394199</v>
      </c>
      <c r="R169" s="71">
        <v>0</v>
      </c>
      <c r="S169" s="71">
        <v>0</v>
      </c>
      <c r="T169" s="72"/>
      <c r="U169" s="71">
        <v>320710</v>
      </c>
      <c r="V169" s="71">
        <v>123</v>
      </c>
      <c r="W169" s="71">
        <v>67</v>
      </c>
      <c r="X169" s="71">
        <v>797</v>
      </c>
      <c r="Y169" s="71">
        <v>1589</v>
      </c>
      <c r="Z169" s="71">
        <v>2107</v>
      </c>
      <c r="AA169" s="71">
        <v>1538</v>
      </c>
      <c r="AB169" s="71">
        <v>3985</v>
      </c>
      <c r="AC169" s="71">
        <v>0</v>
      </c>
      <c r="AD169" s="71">
        <v>0</v>
      </c>
      <c r="AE169" s="72"/>
      <c r="AF169" s="71">
        <v>4514316.5850948133</v>
      </c>
      <c r="AG169" s="71">
        <v>197547.08911974399</v>
      </c>
      <c r="AH169" s="71">
        <v>421089.85880805668</v>
      </c>
      <c r="AI169" s="71">
        <v>4541674.114657538</v>
      </c>
      <c r="AJ169" s="71">
        <v>7851102.8951821839</v>
      </c>
      <c r="AK169" s="71">
        <v>0</v>
      </c>
      <c r="AL169" s="71">
        <v>0</v>
      </c>
      <c r="AM169" s="71">
        <v>547407.02546908497</v>
      </c>
      <c r="AN169" s="71">
        <v>0</v>
      </c>
      <c r="AO169" s="71">
        <v>0</v>
      </c>
      <c r="AP169" s="71">
        <v>18073137.56833142</v>
      </c>
      <c r="AQ169" s="72"/>
      <c r="AR169" s="71">
        <v>75</v>
      </c>
      <c r="AS169" s="71">
        <v>11</v>
      </c>
      <c r="AT169" s="71">
        <v>1</v>
      </c>
      <c r="AU169" s="71">
        <v>1</v>
      </c>
      <c r="AV169" s="71">
        <v>0</v>
      </c>
      <c r="AW169" s="71">
        <v>0</v>
      </c>
      <c r="AX169" s="71"/>
      <c r="AY169" s="72"/>
      <c r="AZ169" s="71">
        <v>399.62</v>
      </c>
      <c r="BA169" s="71">
        <v>161.9</v>
      </c>
      <c r="BB169" s="71">
        <v>16000</v>
      </c>
      <c r="BC169" s="71">
        <v>0.5</v>
      </c>
      <c r="BD169" s="71">
        <v>0</v>
      </c>
      <c r="BE169" s="71">
        <v>0</v>
      </c>
      <c r="BF169" s="71"/>
      <c r="BG169" s="72"/>
      <c r="BH169" s="71">
        <v>0</v>
      </c>
      <c r="BI169" s="71">
        <v>0</v>
      </c>
      <c r="BJ169" s="71">
        <v>2.661</v>
      </c>
      <c r="BK169" s="71">
        <v>0</v>
      </c>
      <c r="BL169" s="71">
        <v>0</v>
      </c>
      <c r="BM169" s="71">
        <v>0</v>
      </c>
      <c r="BN169" s="72"/>
      <c r="BO169" s="71">
        <v>0</v>
      </c>
      <c r="BP169" s="71">
        <v>0</v>
      </c>
      <c r="BQ169" s="71">
        <v>1</v>
      </c>
      <c r="BR169" s="71">
        <v>0</v>
      </c>
      <c r="BS169" s="71">
        <v>0</v>
      </c>
      <c r="BT169" s="71">
        <v>0</v>
      </c>
      <c r="BU169"/>
      <c r="BV169" s="70">
        <v>2.661</v>
      </c>
      <c r="BW169" s="70">
        <v>0</v>
      </c>
      <c r="BX169" s="70">
        <v>0</v>
      </c>
      <c r="BY169" s="70">
        <v>0</v>
      </c>
      <c r="BZ169" s="70">
        <v>0</v>
      </c>
      <c r="CA169" s="70">
        <v>0</v>
      </c>
      <c r="CB169" s="70">
        <v>0</v>
      </c>
      <c r="CC169" s="70">
        <v>0</v>
      </c>
      <c r="CD169" s="70">
        <v>0</v>
      </c>
    </row>
    <row r="170" spans="1:82">
      <c r="A170" s="70" t="s">
        <v>1879</v>
      </c>
      <c r="B170" s="70">
        <v>491</v>
      </c>
      <c r="C170" s="70">
        <v>15</v>
      </c>
      <c r="D170" s="70">
        <v>29</v>
      </c>
      <c r="E170" s="70">
        <v>2018</v>
      </c>
      <c r="F170" s="70" t="s">
        <v>183</v>
      </c>
      <c r="G170" s="70" t="s">
        <v>1864</v>
      </c>
      <c r="H170" s="70" t="s">
        <v>1865</v>
      </c>
      <c r="I170" s="148"/>
      <c r="J170" s="71">
        <v>4.4863864156570292</v>
      </c>
      <c r="K170" s="71">
        <v>0.21866587890995565</v>
      </c>
      <c r="L170" s="71">
        <v>2.5585532003536247</v>
      </c>
      <c r="M170" s="71">
        <v>2.7260120505653958</v>
      </c>
      <c r="N170" s="71">
        <v>2.9458043875135771</v>
      </c>
      <c r="O170" s="71">
        <v>3.4512826872232849</v>
      </c>
      <c r="P170" s="71">
        <v>7.2654254559714682</v>
      </c>
      <c r="Q170" s="71">
        <v>0.24724863101615699</v>
      </c>
      <c r="R170" s="71">
        <v>0</v>
      </c>
      <c r="S170" s="71">
        <v>0</v>
      </c>
      <c r="T170" s="72"/>
      <c r="U170" s="71">
        <v>294319</v>
      </c>
      <c r="V170" s="71">
        <v>123</v>
      </c>
      <c r="W170" s="71">
        <v>67</v>
      </c>
      <c r="X170" s="71">
        <v>797</v>
      </c>
      <c r="Y170" s="71">
        <v>1583</v>
      </c>
      <c r="Z170" s="71">
        <v>2103</v>
      </c>
      <c r="AA170" s="71">
        <v>1520</v>
      </c>
      <c r="AB170" s="71">
        <v>3901</v>
      </c>
      <c r="AC170" s="71">
        <v>0</v>
      </c>
      <c r="AD170" s="71">
        <v>0</v>
      </c>
      <c r="AE170" s="72"/>
      <c r="AF170" s="71">
        <v>4334206.5712902313</v>
      </c>
      <c r="AG170" s="71">
        <v>174055.72614749771</v>
      </c>
      <c r="AH170" s="71">
        <v>390281.13675696152</v>
      </c>
      <c r="AI170" s="71">
        <v>4640344.7330976631</v>
      </c>
      <c r="AJ170" s="71">
        <v>6019316.7015958047</v>
      </c>
      <c r="AK170" s="71">
        <v>0</v>
      </c>
      <c r="AL170" s="71">
        <v>0</v>
      </c>
      <c r="AM170" s="71">
        <v>536976.98288614221</v>
      </c>
      <c r="AN170" s="71">
        <v>0</v>
      </c>
      <c r="AO170" s="71">
        <v>0</v>
      </c>
      <c r="AP170" s="71">
        <v>16095181.851774301</v>
      </c>
      <c r="AQ170" s="72"/>
      <c r="AR170" s="71">
        <v>76</v>
      </c>
      <c r="AS170" s="71">
        <v>11</v>
      </c>
      <c r="AT170" s="71">
        <v>1</v>
      </c>
      <c r="AU170" s="71">
        <v>1</v>
      </c>
      <c r="AV170" s="71">
        <v>0</v>
      </c>
      <c r="AW170" s="71">
        <v>0</v>
      </c>
      <c r="AX170" s="71"/>
      <c r="AY170" s="72"/>
      <c r="AZ170" s="71">
        <v>401.87</v>
      </c>
      <c r="BA170" s="71">
        <v>162</v>
      </c>
      <c r="BB170" s="71">
        <v>16000</v>
      </c>
      <c r="BC170" s="71">
        <v>1</v>
      </c>
      <c r="BD170" s="71">
        <v>0</v>
      </c>
      <c r="BE170" s="71">
        <v>0</v>
      </c>
      <c r="BF170" s="71"/>
      <c r="BG170" s="72"/>
      <c r="BH170" s="71">
        <v>0</v>
      </c>
      <c r="BI170" s="71">
        <v>0</v>
      </c>
      <c r="BJ170" s="71">
        <v>2.4729999999999999</v>
      </c>
      <c r="BK170" s="71">
        <v>0</v>
      </c>
      <c r="BL170" s="71">
        <v>0</v>
      </c>
      <c r="BM170" s="71">
        <v>0</v>
      </c>
      <c r="BN170" s="72"/>
      <c r="BO170" s="71">
        <v>0</v>
      </c>
      <c r="BP170" s="71">
        <v>0</v>
      </c>
      <c r="BQ170" s="71">
        <v>1</v>
      </c>
      <c r="BR170" s="71">
        <v>0</v>
      </c>
      <c r="BS170" s="71">
        <v>0</v>
      </c>
      <c r="BT170" s="71">
        <v>0</v>
      </c>
      <c r="BU170"/>
      <c r="BV170" s="70">
        <v>2.4729999999999999</v>
      </c>
      <c r="BW170" s="70">
        <v>0</v>
      </c>
      <c r="BX170" s="70">
        <v>0</v>
      </c>
      <c r="BY170" s="70">
        <v>0</v>
      </c>
      <c r="BZ170" s="70">
        <v>0</v>
      </c>
      <c r="CA170" s="70">
        <v>0</v>
      </c>
      <c r="CB170" s="70">
        <v>0</v>
      </c>
      <c r="CC170" s="70">
        <v>0</v>
      </c>
      <c r="CD170" s="70">
        <v>0</v>
      </c>
    </row>
    <row r="171" spans="1:82">
      <c r="A171" s="70" t="s">
        <v>1880</v>
      </c>
      <c r="B171" s="70">
        <v>492</v>
      </c>
      <c r="C171" s="70">
        <v>16</v>
      </c>
      <c r="D171" s="70">
        <v>29</v>
      </c>
      <c r="E171" s="70">
        <v>2019</v>
      </c>
      <c r="F171" s="70" t="s">
        <v>158</v>
      </c>
      <c r="G171" s="70" t="s">
        <v>1864</v>
      </c>
      <c r="H171" s="70" t="s">
        <v>1865</v>
      </c>
      <c r="I171" s="148"/>
      <c r="J171" s="71">
        <v>4.2493951228079503</v>
      </c>
      <c r="K171" s="71">
        <v>0.2056974899572746</v>
      </c>
      <c r="L171" s="71">
        <v>2.598933983048469</v>
      </c>
      <c r="M171" s="71">
        <v>3.0528382836547907</v>
      </c>
      <c r="N171" s="71">
        <v>3.0038335642008889</v>
      </c>
      <c r="O171" s="71">
        <v>3.2792016712339564</v>
      </c>
      <c r="P171" s="71">
        <v>7.2527947405476283</v>
      </c>
      <c r="Q171" s="71">
        <v>0.23523935690163</v>
      </c>
      <c r="R171" s="71">
        <v>0</v>
      </c>
      <c r="S171" s="71">
        <v>0</v>
      </c>
      <c r="T171" s="72"/>
      <c r="U171" s="71">
        <v>276213</v>
      </c>
      <c r="V171" s="71">
        <v>123</v>
      </c>
      <c r="W171" s="71">
        <v>67</v>
      </c>
      <c r="X171" s="71">
        <v>797</v>
      </c>
      <c r="Y171" s="71">
        <v>1563</v>
      </c>
      <c r="Z171" s="71">
        <v>2053</v>
      </c>
      <c r="AA171" s="71">
        <v>1506</v>
      </c>
      <c r="AB171" s="71">
        <v>3812</v>
      </c>
      <c r="AC171" s="71">
        <v>0</v>
      </c>
      <c r="AD171" s="71">
        <v>0</v>
      </c>
      <c r="AE171" s="72"/>
      <c r="AF171" s="71">
        <v>3666567.9881952158</v>
      </c>
      <c r="AG171" s="71">
        <v>168573.68224270959</v>
      </c>
      <c r="AH171" s="71">
        <v>424891.00142341858</v>
      </c>
      <c r="AI171" s="71">
        <v>4585740.4132344713</v>
      </c>
      <c r="AJ171" s="71">
        <v>6243366.4788407246</v>
      </c>
      <c r="AK171" s="71">
        <v>0</v>
      </c>
      <c r="AL171" s="71">
        <v>0</v>
      </c>
      <c r="AM171" s="71">
        <v>519165.70327936416</v>
      </c>
      <c r="AN171" s="71">
        <v>0</v>
      </c>
      <c r="AO171" s="71">
        <v>0</v>
      </c>
      <c r="AP171" s="71">
        <v>15608305.267215904</v>
      </c>
      <c r="AQ171" s="72"/>
      <c r="AR171" s="71">
        <v>78</v>
      </c>
      <c r="AS171" s="71">
        <v>12</v>
      </c>
      <c r="AT171" s="71">
        <v>1</v>
      </c>
      <c r="AU171" s="71">
        <v>1</v>
      </c>
      <c r="AV171" s="71">
        <v>0</v>
      </c>
      <c r="AW171" s="71">
        <v>0</v>
      </c>
      <c r="AX171" s="71"/>
      <c r="AY171" s="72"/>
      <c r="AZ171" s="71">
        <v>415.01</v>
      </c>
      <c r="BA171" s="71">
        <v>211.4</v>
      </c>
      <c r="BB171" s="71">
        <v>16000</v>
      </c>
      <c r="BC171" s="71">
        <v>0.5</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1881</v>
      </c>
      <c r="B172" s="70">
        <v>493</v>
      </c>
      <c r="C172" s="70">
        <v>17</v>
      </c>
      <c r="D172" s="70">
        <v>29</v>
      </c>
      <c r="E172" s="70">
        <v>2020</v>
      </c>
      <c r="F172" s="70" t="s">
        <v>159</v>
      </c>
      <c r="G172" s="70" t="s">
        <v>1864</v>
      </c>
      <c r="H172" s="70" t="s">
        <v>1865</v>
      </c>
      <c r="I172" s="148"/>
      <c r="J172" s="71">
        <v>4.341203434356439</v>
      </c>
      <c r="K172" s="71">
        <v>0.26634116669103269</v>
      </c>
      <c r="L172" s="71">
        <v>3.3085665959522528</v>
      </c>
      <c r="M172" s="71">
        <v>2.9480805422782335</v>
      </c>
      <c r="N172" s="71">
        <v>3.3180864503836101</v>
      </c>
      <c r="O172" s="71">
        <v>2.8884380950025945</v>
      </c>
      <c r="P172" s="71">
        <v>6.7873774215286797</v>
      </c>
      <c r="Q172" s="71">
        <v>0.219510773214178</v>
      </c>
      <c r="R172" s="71">
        <v>0</v>
      </c>
      <c r="S172" s="71">
        <v>0</v>
      </c>
      <c r="T172" s="72"/>
      <c r="U172" s="71">
        <v>306319</v>
      </c>
      <c r="V172" s="71">
        <v>139</v>
      </c>
      <c r="W172" s="71">
        <v>80</v>
      </c>
      <c r="X172" s="71">
        <v>808</v>
      </c>
      <c r="Y172" s="71">
        <v>1551</v>
      </c>
      <c r="Z172" s="71">
        <v>2064</v>
      </c>
      <c r="AA172" s="71">
        <v>1498</v>
      </c>
      <c r="AB172" s="71">
        <v>3723</v>
      </c>
      <c r="AC172" s="71">
        <v>0</v>
      </c>
      <c r="AD172" s="71">
        <v>0</v>
      </c>
      <c r="AE172" s="72"/>
      <c r="AF172" s="71">
        <v>3747029.212528239</v>
      </c>
      <c r="AG172" s="71">
        <v>198604.0463994228</v>
      </c>
      <c r="AH172" s="71">
        <v>554960.86264890118</v>
      </c>
      <c r="AI172" s="71">
        <v>4339068.284073635</v>
      </c>
      <c r="AJ172" s="71">
        <v>7343577.6704314742</v>
      </c>
      <c r="AK172" s="71"/>
      <c r="AL172" s="71"/>
      <c r="AM172" s="71">
        <v>485892.86339271819</v>
      </c>
      <c r="AN172" s="71"/>
      <c r="AO172" s="71"/>
      <c r="AP172" s="71">
        <v>16669132.939474391</v>
      </c>
      <c r="AQ172" s="72"/>
      <c r="AR172" s="71">
        <v>85</v>
      </c>
      <c r="AS172" s="71">
        <v>12</v>
      </c>
      <c r="AT172" s="71">
        <v>1</v>
      </c>
      <c r="AU172" s="71">
        <v>1</v>
      </c>
      <c r="AV172" s="71">
        <v>0</v>
      </c>
      <c r="AW172" s="71">
        <v>0</v>
      </c>
      <c r="AX172" s="71"/>
      <c r="AY172" s="72"/>
      <c r="AZ172" s="71">
        <v>460.6099999999999</v>
      </c>
      <c r="BA172" s="71">
        <v>211.4</v>
      </c>
      <c r="BB172" s="71">
        <v>16000</v>
      </c>
      <c r="BC172" s="71">
        <v>0.5</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1882</v>
      </c>
      <c r="B173" s="70">
        <v>493</v>
      </c>
      <c r="C173" s="70">
        <v>18</v>
      </c>
      <c r="D173" s="70">
        <v>29</v>
      </c>
      <c r="E173" s="70">
        <v>2021</v>
      </c>
      <c r="F173" s="70" t="s">
        <v>160</v>
      </c>
      <c r="G173" s="70" t="s">
        <v>1864</v>
      </c>
      <c r="H173" s="70" t="s">
        <v>1865</v>
      </c>
      <c r="I173" s="148"/>
      <c r="J173" s="71">
        <v>3.4971157260072157</v>
      </c>
      <c r="K173" s="71">
        <v>0.26734160499731108</v>
      </c>
      <c r="L173" s="71">
        <v>3.044624166686928</v>
      </c>
      <c r="M173" s="71">
        <v>2.6839210140084226</v>
      </c>
      <c r="N173" s="71">
        <v>2.7520099495635941</v>
      </c>
      <c r="O173" s="71">
        <v>2.7536088618437344</v>
      </c>
      <c r="P173" s="71">
        <v>7.0814334900809897</v>
      </c>
      <c r="Q173" s="71">
        <v>0.21054390927515401</v>
      </c>
      <c r="R173" s="71">
        <v>0</v>
      </c>
      <c r="S173" s="71">
        <v>0</v>
      </c>
      <c r="T173" s="72"/>
      <c r="U173" s="71">
        <v>279903</v>
      </c>
      <c r="V173" s="71">
        <v>139</v>
      </c>
      <c r="W173" s="71">
        <v>80</v>
      </c>
      <c r="X173" s="71">
        <v>808</v>
      </c>
      <c r="Y173" s="71">
        <v>1538</v>
      </c>
      <c r="Z173" s="71">
        <v>2026</v>
      </c>
      <c r="AA173" s="71">
        <v>1524</v>
      </c>
      <c r="AB173" s="71">
        <v>3606</v>
      </c>
      <c r="AC173" s="71">
        <v>0</v>
      </c>
      <c r="AD173" s="71">
        <v>0</v>
      </c>
      <c r="AE173" s="72"/>
      <c r="AF173" s="71">
        <v>3127251.5080809286</v>
      </c>
      <c r="AG173" s="71">
        <v>211659.27014690122</v>
      </c>
      <c r="AH173" s="71">
        <v>507337.89949906693</v>
      </c>
      <c r="AI173" s="71">
        <v>4791876.2999813547</v>
      </c>
      <c r="AJ173" s="71">
        <v>6718623.1533834189</v>
      </c>
      <c r="AK173" s="71">
        <v>0</v>
      </c>
      <c r="AL173" s="71">
        <v>0</v>
      </c>
      <c r="AM173" s="71">
        <v>473337.57943493733</v>
      </c>
      <c r="AN173" s="71">
        <v>0</v>
      </c>
      <c r="AO173" s="71">
        <v>0</v>
      </c>
      <c r="AP173" s="71">
        <v>15830085.710526606</v>
      </c>
      <c r="AQ173" s="72"/>
      <c r="AR173" s="71">
        <v>93</v>
      </c>
      <c r="AS173" s="71">
        <v>13</v>
      </c>
      <c r="AT173" s="71">
        <v>1</v>
      </c>
      <c r="AU173" s="71">
        <v>1</v>
      </c>
      <c r="AV173" s="71">
        <v>0</v>
      </c>
      <c r="AW173" s="71">
        <v>0</v>
      </c>
      <c r="AX173" s="71"/>
      <c r="AY173" s="72"/>
      <c r="AZ173" s="71">
        <v>505.50999999999988</v>
      </c>
      <c r="BA173" s="71">
        <v>260.89999999999998</v>
      </c>
      <c r="BB173" s="71">
        <v>16000</v>
      </c>
      <c r="BC173" s="71">
        <v>0.5</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1883</v>
      </c>
      <c r="B174" s="70">
        <v>493</v>
      </c>
      <c r="C174" s="70">
        <v>19</v>
      </c>
      <c r="D174" s="70">
        <v>29</v>
      </c>
      <c r="E174" s="70">
        <v>2022</v>
      </c>
      <c r="F174" s="70" t="s">
        <v>161</v>
      </c>
      <c r="G174" s="70" t="s">
        <v>1864</v>
      </c>
      <c r="H174" s="70" t="s">
        <v>1865</v>
      </c>
      <c r="I174" s="148"/>
      <c r="J174" s="71">
        <v>2.8174361333717663</v>
      </c>
      <c r="K174" s="71">
        <v>0.27243787154153776</v>
      </c>
      <c r="L174" s="71">
        <v>2.6451281143062397</v>
      </c>
      <c r="M174" s="71">
        <v>2.7614304687261044</v>
      </c>
      <c r="N174" s="71">
        <v>4.0780071346371924</v>
      </c>
      <c r="O174" s="71">
        <v>2.87531847852516</v>
      </c>
      <c r="P174" s="71">
        <v>6.997986288796664</v>
      </c>
      <c r="Q174" s="71">
        <v>0.20622105830231618</v>
      </c>
      <c r="R174" s="71">
        <v>0</v>
      </c>
      <c r="S174" s="71">
        <v>0</v>
      </c>
      <c r="T174" s="72"/>
      <c r="U174" s="71">
        <v>252705</v>
      </c>
      <c r="V174" s="71">
        <v>139</v>
      </c>
      <c r="W174" s="71">
        <v>80</v>
      </c>
      <c r="X174" s="71">
        <v>808</v>
      </c>
      <c r="Y174" s="71">
        <v>1513</v>
      </c>
      <c r="Z174" s="71">
        <v>2010</v>
      </c>
      <c r="AA174" s="71">
        <v>1529</v>
      </c>
      <c r="AB174" s="71">
        <v>3503</v>
      </c>
      <c r="AC174" s="71">
        <v>0</v>
      </c>
      <c r="AD174" s="71">
        <v>0</v>
      </c>
      <c r="AE174" s="72"/>
      <c r="AF174" s="71">
        <v>2606650.5833402886</v>
      </c>
      <c r="AG174" s="71">
        <v>212100.19949379168</v>
      </c>
      <c r="AH174" s="71">
        <v>520271.02730733919</v>
      </c>
      <c r="AI174" s="71">
        <v>4431017.6907402761</v>
      </c>
      <c r="AJ174" s="71">
        <v>8082033.1169994548</v>
      </c>
      <c r="AK174" s="71">
        <v>0</v>
      </c>
      <c r="AL174" s="71">
        <v>0</v>
      </c>
      <c r="AM174" s="71">
        <v>452332.91230812581</v>
      </c>
      <c r="AN174" s="71">
        <v>0</v>
      </c>
      <c r="AO174" s="71">
        <v>0</v>
      </c>
      <c r="AP174" s="71">
        <v>16304405.530189278</v>
      </c>
      <c r="AQ174" s="72"/>
      <c r="AR174" s="71">
        <v>97</v>
      </c>
      <c r="AS174" s="71">
        <v>13</v>
      </c>
      <c r="AT174" s="71">
        <v>1</v>
      </c>
      <c r="AU174" s="71">
        <v>2</v>
      </c>
      <c r="AV174" s="71">
        <v>0</v>
      </c>
      <c r="AW174" s="71">
        <v>0</v>
      </c>
      <c r="AX174" s="71"/>
      <c r="AY174" s="72"/>
      <c r="AZ174" s="71">
        <v>526.03</v>
      </c>
      <c r="BA174" s="71">
        <v>260.89999999999998</v>
      </c>
      <c r="BB174" s="71">
        <v>16000</v>
      </c>
      <c r="BC174" s="71">
        <v>1400.5</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1884</v>
      </c>
      <c r="B175" s="70">
        <v>493</v>
      </c>
      <c r="C175" s="70">
        <v>20</v>
      </c>
      <c r="D175" s="70">
        <v>29</v>
      </c>
      <c r="E175" s="70">
        <v>2023</v>
      </c>
      <c r="F175" s="70" t="s">
        <v>1539</v>
      </c>
      <c r="G175" s="70" t="s">
        <v>1864</v>
      </c>
      <c r="H175" s="70" t="s">
        <v>1865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100</v>
      </c>
      <c r="AS175" s="71">
        <v>13</v>
      </c>
      <c r="AT175" s="71">
        <v>1</v>
      </c>
      <c r="AU175" s="71">
        <v>3</v>
      </c>
      <c r="AV175" s="71">
        <v>0</v>
      </c>
      <c r="AW175" s="71">
        <v>0</v>
      </c>
      <c r="AX175" s="71"/>
      <c r="AY175" s="72"/>
      <c r="AZ175" s="71">
        <v>545.84999999999991</v>
      </c>
      <c r="BA175" s="71">
        <v>260.89999999999998</v>
      </c>
      <c r="BB175" s="71">
        <v>16000</v>
      </c>
      <c r="BC175" s="71">
        <v>2500.5</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1885</v>
      </c>
      <c r="B176" s="70">
        <v>493</v>
      </c>
      <c r="C176" s="70">
        <v>21</v>
      </c>
      <c r="D176" s="70">
        <v>29</v>
      </c>
      <c r="E176" s="70">
        <v>2024</v>
      </c>
      <c r="F176" s="70" t="s">
        <v>1554</v>
      </c>
      <c r="G176" s="70" t="s">
        <v>1864</v>
      </c>
      <c r="H176" s="70" t="s">
        <v>1865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1886</v>
      </c>
      <c r="B177" s="70">
        <v>120</v>
      </c>
      <c r="C177" s="70">
        <v>1</v>
      </c>
      <c r="D177" s="70">
        <v>8</v>
      </c>
      <c r="E177" s="70">
        <v>1990</v>
      </c>
      <c r="F177" s="70" t="s">
        <v>787</v>
      </c>
      <c r="G177" s="70" t="s">
        <v>1887</v>
      </c>
      <c r="H177" s="70" t="s">
        <v>1888</v>
      </c>
      <c r="I177" s="148"/>
      <c r="J177" s="71">
        <v>13.76897592305607</v>
      </c>
      <c r="K177" s="71">
        <v>1.255112365200092</v>
      </c>
      <c r="L177" s="71">
        <v>10.25692779887232</v>
      </c>
      <c r="M177" s="71">
        <v>2.4408651797451451</v>
      </c>
      <c r="N177" s="71">
        <v>6.264617829986193</v>
      </c>
      <c r="O177" s="71">
        <v>4.09178738559274</v>
      </c>
      <c r="P177" s="71">
        <v>4.6908894646277686</v>
      </c>
      <c r="Q177" s="71">
        <v>0.317800367776785</v>
      </c>
      <c r="R177" s="71">
        <v>0</v>
      </c>
      <c r="S177" s="71">
        <v>0.28649297937074869</v>
      </c>
      <c r="T177" s="72"/>
      <c r="U177" s="71">
        <v>2049886</v>
      </c>
      <c r="V177" s="71">
        <v>366</v>
      </c>
      <c r="W177" s="71">
        <v>146</v>
      </c>
      <c r="X177" s="71">
        <v>840</v>
      </c>
      <c r="Y177" s="71">
        <v>1557</v>
      </c>
      <c r="Z177" s="71">
        <v>1683</v>
      </c>
      <c r="AA177" s="71">
        <v>1139</v>
      </c>
      <c r="AB177" s="71">
        <v>5160</v>
      </c>
      <c r="AC177" s="71">
        <v>0</v>
      </c>
      <c r="AD177" s="71">
        <v>0.28649297937074869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1889</v>
      </c>
      <c r="B178" s="70">
        <v>121</v>
      </c>
      <c r="C178" s="70">
        <v>2</v>
      </c>
      <c r="D178" s="70">
        <v>8</v>
      </c>
      <c r="E178" s="70">
        <v>2005</v>
      </c>
      <c r="F178" s="70" t="s">
        <v>789</v>
      </c>
      <c r="G178" s="1064" t="s">
        <v>1887</v>
      </c>
      <c r="H178" s="70" t="s">
        <v>1888</v>
      </c>
      <c r="I178" s="148"/>
      <c r="J178" s="71">
        <v>14.37226633891096</v>
      </c>
      <c r="K178" s="71">
        <v>0.65861243255206514</v>
      </c>
      <c r="L178" s="71">
        <v>3.5896282542220579</v>
      </c>
      <c r="M178" s="71">
        <v>4.3372595966427996</v>
      </c>
      <c r="N178" s="71">
        <v>8.4662435688911941</v>
      </c>
      <c r="O178" s="71">
        <v>4.9772457035263216</v>
      </c>
      <c r="P178" s="71">
        <v>5.270039356419864</v>
      </c>
      <c r="Q178" s="71">
        <v>0.26546791213378901</v>
      </c>
      <c r="R178" s="71">
        <v>0</v>
      </c>
      <c r="S178" s="71">
        <v>0.3893116570477082</v>
      </c>
      <c r="T178" s="72"/>
      <c r="U178" s="71">
        <v>2589692</v>
      </c>
      <c r="V178" s="71">
        <v>253</v>
      </c>
      <c r="W178" s="71">
        <v>48</v>
      </c>
      <c r="X178" s="71">
        <v>796</v>
      </c>
      <c r="Y178" s="71">
        <v>1582</v>
      </c>
      <c r="Z178" s="71">
        <v>2369</v>
      </c>
      <c r="AA178" s="71">
        <v>1048</v>
      </c>
      <c r="AB178" s="71">
        <v>4506</v>
      </c>
      <c r="AC178" s="71">
        <v>0</v>
      </c>
      <c r="AD178" s="71">
        <v>0.3893116570477082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1890</v>
      </c>
      <c r="B179" s="70">
        <v>122</v>
      </c>
      <c r="C179" s="70">
        <v>3</v>
      </c>
      <c r="D179" s="70">
        <v>8</v>
      </c>
      <c r="E179" s="70">
        <v>2006</v>
      </c>
      <c r="F179" s="70" t="s">
        <v>790</v>
      </c>
      <c r="G179" s="1064" t="s">
        <v>1887</v>
      </c>
      <c r="H179" s="70" t="s">
        <v>1888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1891</v>
      </c>
      <c r="B180" s="70">
        <v>123</v>
      </c>
      <c r="C180" s="70">
        <v>4</v>
      </c>
      <c r="D180" s="70">
        <v>8</v>
      </c>
      <c r="E180" s="70">
        <v>2007</v>
      </c>
      <c r="F180" s="70" t="s">
        <v>791</v>
      </c>
      <c r="G180" s="70" t="s">
        <v>1887</v>
      </c>
      <c r="H180" s="70" t="s">
        <v>1888</v>
      </c>
      <c r="I180" s="148"/>
      <c r="J180" s="71">
        <v>21.303966177913289</v>
      </c>
      <c r="K180" s="71">
        <v>0.68235024685494017</v>
      </c>
      <c r="L180" s="71">
        <v>3.1317390655397719</v>
      </c>
      <c r="M180" s="71">
        <v>4.4924119421530371</v>
      </c>
      <c r="N180" s="71">
        <v>7.4743046508278299</v>
      </c>
      <c r="O180" s="71">
        <v>4.7434142338957308</v>
      </c>
      <c r="P180" s="71">
        <v>5.2494834498786416</v>
      </c>
      <c r="Q180" s="71">
        <v>0.273198323795806</v>
      </c>
      <c r="R180" s="71">
        <v>0</v>
      </c>
      <c r="S180" s="71">
        <v>0.37960097816523419</v>
      </c>
      <c r="T180" s="72"/>
      <c r="U180" s="71">
        <v>3927086</v>
      </c>
      <c r="V180" s="71">
        <v>255</v>
      </c>
      <c r="W180" s="71">
        <v>51</v>
      </c>
      <c r="X180" s="71">
        <v>962</v>
      </c>
      <c r="Y180" s="71">
        <v>1591</v>
      </c>
      <c r="Z180" s="71">
        <v>2347</v>
      </c>
      <c r="AA180" s="71">
        <v>1028</v>
      </c>
      <c r="AB180" s="71">
        <v>4392</v>
      </c>
      <c r="AC180" s="71">
        <v>0</v>
      </c>
      <c r="AD180" s="71">
        <v>0.37960097816523419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1892</v>
      </c>
      <c r="B181" s="70">
        <v>124</v>
      </c>
      <c r="C181" s="70">
        <v>5</v>
      </c>
      <c r="D181" s="70">
        <v>8</v>
      </c>
      <c r="E181" s="70">
        <v>2008</v>
      </c>
      <c r="F181" s="70" t="s">
        <v>792</v>
      </c>
      <c r="G181" s="70" t="s">
        <v>1887</v>
      </c>
      <c r="H181" s="70" t="s">
        <v>1888</v>
      </c>
      <c r="I181" s="148"/>
      <c r="J181" s="71">
        <v>19.197922823277739</v>
      </c>
      <c r="K181" s="71">
        <v>0.50581644563988248</v>
      </c>
      <c r="L181" s="71">
        <v>2.845257587295495</v>
      </c>
      <c r="M181" s="71">
        <v>4.8599088352925781</v>
      </c>
      <c r="N181" s="71">
        <v>6.7161435385004067</v>
      </c>
      <c r="O181" s="71">
        <v>4.5981941124923074</v>
      </c>
      <c r="P181" s="71">
        <v>5.1261852051424031</v>
      </c>
      <c r="Q181" s="71">
        <v>0.26535047137878998</v>
      </c>
      <c r="R181" s="71">
        <v>0</v>
      </c>
      <c r="S181" s="71">
        <v>0.25890250062311709</v>
      </c>
      <c r="T181" s="72"/>
      <c r="U181" s="71">
        <v>4106560</v>
      </c>
      <c r="V181" s="71">
        <v>255</v>
      </c>
      <c r="W181" s="71">
        <v>51</v>
      </c>
      <c r="X181" s="71">
        <v>962</v>
      </c>
      <c r="Y181" s="71">
        <v>1573</v>
      </c>
      <c r="Z181" s="71">
        <v>2355</v>
      </c>
      <c r="AA181" s="71">
        <v>1005</v>
      </c>
      <c r="AB181" s="71">
        <v>4336</v>
      </c>
      <c r="AC181" s="71">
        <v>0</v>
      </c>
      <c r="AD181" s="71">
        <v>0.25890250062311709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1893</v>
      </c>
      <c r="B182" s="70">
        <v>125</v>
      </c>
      <c r="C182" s="70">
        <v>6</v>
      </c>
      <c r="D182" s="70">
        <v>8</v>
      </c>
      <c r="E182" s="70">
        <v>2009</v>
      </c>
      <c r="F182" s="70" t="s">
        <v>176</v>
      </c>
      <c r="G182" s="70" t="s">
        <v>1887</v>
      </c>
      <c r="H182" s="70" t="s">
        <v>1888</v>
      </c>
      <c r="I182" s="148"/>
      <c r="J182" s="71">
        <v>15.444551077386659</v>
      </c>
      <c r="K182" s="71">
        <v>0.49477158109440922</v>
      </c>
      <c r="L182" s="71">
        <v>7.1686788667586647</v>
      </c>
      <c r="M182" s="71">
        <v>4.7415757206440574</v>
      </c>
      <c r="N182" s="71">
        <v>6.755327010526095</v>
      </c>
      <c r="O182" s="71">
        <v>4.6802882061906432</v>
      </c>
      <c r="P182" s="71">
        <v>4.9386461371086989</v>
      </c>
      <c r="Q182" s="71">
        <v>0.24892972018265799</v>
      </c>
      <c r="R182" s="71">
        <v>0</v>
      </c>
      <c r="S182" s="71">
        <v>0.2343652999042313</v>
      </c>
      <c r="T182" s="72"/>
      <c r="U182" s="71">
        <v>2454173</v>
      </c>
      <c r="V182" s="71">
        <v>239</v>
      </c>
      <c r="W182" s="71">
        <v>179</v>
      </c>
      <c r="X182" s="71">
        <v>957</v>
      </c>
      <c r="Y182" s="71">
        <v>1570</v>
      </c>
      <c r="Z182" s="71">
        <v>2366</v>
      </c>
      <c r="AA182" s="71">
        <v>994</v>
      </c>
      <c r="AB182" s="71">
        <v>4270</v>
      </c>
      <c r="AC182" s="71">
        <v>0</v>
      </c>
      <c r="AD182" s="71">
        <v>0.2343652999042313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3.19</v>
      </c>
      <c r="BK182" s="71">
        <v>0</v>
      </c>
      <c r="BL182" s="71">
        <v>0</v>
      </c>
      <c r="BM182" s="71">
        <v>0</v>
      </c>
      <c r="BN182" s="72"/>
      <c r="BO182" s="71">
        <v>0</v>
      </c>
      <c r="BP182" s="71">
        <v>0</v>
      </c>
      <c r="BQ182" s="71">
        <v>1</v>
      </c>
      <c r="BR182" s="71">
        <v>0</v>
      </c>
      <c r="BS182" s="71">
        <v>0</v>
      </c>
      <c r="BT182" s="71">
        <v>0</v>
      </c>
      <c r="BU182"/>
      <c r="BV182" s="70">
        <v>3.19</v>
      </c>
      <c r="BW182" s="70">
        <v>0</v>
      </c>
      <c r="BX182" s="70">
        <v>0</v>
      </c>
      <c r="BY182" s="70">
        <v>0</v>
      </c>
      <c r="BZ182" s="70">
        <v>0</v>
      </c>
      <c r="CA182" s="70">
        <v>0</v>
      </c>
      <c r="CB182" s="70">
        <v>0</v>
      </c>
      <c r="CC182" s="70">
        <v>0</v>
      </c>
      <c r="CD182" s="70">
        <v>0</v>
      </c>
    </row>
    <row r="183" spans="1:82">
      <c r="A183" s="70" t="s">
        <v>1894</v>
      </c>
      <c r="B183" s="70">
        <v>126</v>
      </c>
      <c r="C183" s="70">
        <v>7</v>
      </c>
      <c r="D183" s="70">
        <v>8</v>
      </c>
      <c r="E183" s="70">
        <v>2010</v>
      </c>
      <c r="F183" s="70" t="s">
        <v>177</v>
      </c>
      <c r="G183" s="70" t="s">
        <v>1887</v>
      </c>
      <c r="H183" s="70" t="s">
        <v>1888</v>
      </c>
      <c r="I183" s="148"/>
      <c r="J183" s="71">
        <v>17.16504962127787</v>
      </c>
      <c r="K183" s="71">
        <v>0.5300432133474533</v>
      </c>
      <c r="L183" s="71">
        <v>7.3001827263872183</v>
      </c>
      <c r="M183" s="71">
        <v>4.8989832765794556</v>
      </c>
      <c r="N183" s="71">
        <v>7.198619823845295</v>
      </c>
      <c r="O183" s="71">
        <v>4.6645474207831024</v>
      </c>
      <c r="P183" s="71">
        <v>5.0396628273817514</v>
      </c>
      <c r="Q183" s="71">
        <v>0.25667959840218202</v>
      </c>
      <c r="R183" s="71">
        <v>0</v>
      </c>
      <c r="S183" s="71">
        <v>0.33813028034190867</v>
      </c>
      <c r="T183" s="72"/>
      <c r="U183" s="71">
        <v>3185111</v>
      </c>
      <c r="V183" s="71">
        <v>239</v>
      </c>
      <c r="W183" s="71">
        <v>179</v>
      </c>
      <c r="X183" s="71">
        <v>957</v>
      </c>
      <c r="Y183" s="71">
        <v>1572</v>
      </c>
      <c r="Z183" s="71">
        <v>2369</v>
      </c>
      <c r="AA183" s="71">
        <v>989</v>
      </c>
      <c r="AB183" s="71">
        <v>4219</v>
      </c>
      <c r="AC183" s="71">
        <v>0</v>
      </c>
      <c r="AD183" s="71">
        <v>0.33813028034190867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3.9790000000000001</v>
      </c>
      <c r="BK183" s="71">
        <v>0</v>
      </c>
      <c r="BL183" s="71">
        <v>0</v>
      </c>
      <c r="BM183" s="71">
        <v>0</v>
      </c>
      <c r="BN183" s="72"/>
      <c r="BO183" s="71">
        <v>0</v>
      </c>
      <c r="BP183" s="71">
        <v>0</v>
      </c>
      <c r="BQ183" s="71">
        <v>1</v>
      </c>
      <c r="BR183" s="71">
        <v>0</v>
      </c>
      <c r="BS183" s="71">
        <v>0</v>
      </c>
      <c r="BT183" s="71">
        <v>0</v>
      </c>
      <c r="BU183"/>
      <c r="BV183" s="70">
        <v>3.9790000000000001</v>
      </c>
      <c r="BW183" s="70">
        <v>0</v>
      </c>
      <c r="BX183" s="70">
        <v>0</v>
      </c>
      <c r="BY183" s="70">
        <v>0</v>
      </c>
      <c r="BZ183" s="70">
        <v>0</v>
      </c>
      <c r="CA183" s="70">
        <v>0</v>
      </c>
      <c r="CB183" s="70">
        <v>0</v>
      </c>
      <c r="CC183" s="70">
        <v>0</v>
      </c>
      <c r="CD183" s="70">
        <v>0</v>
      </c>
    </row>
    <row r="184" spans="1:82">
      <c r="A184" s="70" t="s">
        <v>1895</v>
      </c>
      <c r="B184" s="70">
        <v>127</v>
      </c>
      <c r="C184" s="70">
        <v>8</v>
      </c>
      <c r="D184" s="70">
        <v>8</v>
      </c>
      <c r="E184" s="70">
        <v>2011</v>
      </c>
      <c r="F184" s="70" t="s">
        <v>178</v>
      </c>
      <c r="G184" s="70" t="s">
        <v>1887</v>
      </c>
      <c r="H184" s="70" t="s">
        <v>1888</v>
      </c>
      <c r="I184" s="148"/>
      <c r="J184" s="71">
        <v>17.672080505906639</v>
      </c>
      <c r="K184" s="71">
        <v>0.66527316674870007</v>
      </c>
      <c r="L184" s="71">
        <v>6.5136712455476351</v>
      </c>
      <c r="M184" s="71">
        <v>5.3913900927730989</v>
      </c>
      <c r="N184" s="71">
        <v>8.0758443749495967</v>
      </c>
      <c r="O184" s="71">
        <v>4.5981260421417005</v>
      </c>
      <c r="P184" s="71">
        <v>4.8841277875966771</v>
      </c>
      <c r="Q184" s="71">
        <v>0.29341021178104099</v>
      </c>
      <c r="R184" s="71">
        <v>0</v>
      </c>
      <c r="S184" s="71">
        <v>0.3349806787887859</v>
      </c>
      <c r="T184" s="72"/>
      <c r="U184" s="71">
        <v>3109504</v>
      </c>
      <c r="V184" s="71">
        <v>239</v>
      </c>
      <c r="W184" s="71">
        <v>179</v>
      </c>
      <c r="X184" s="71">
        <v>957</v>
      </c>
      <c r="Y184" s="71">
        <v>1878</v>
      </c>
      <c r="Z184" s="71">
        <v>2386</v>
      </c>
      <c r="AA184" s="71">
        <v>987</v>
      </c>
      <c r="AB184" s="71">
        <v>4181</v>
      </c>
      <c r="AC184" s="71">
        <v>0</v>
      </c>
      <c r="AD184" s="71">
        <v>0.3349806787887859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4.0259999999999998</v>
      </c>
      <c r="BK184" s="71">
        <v>0</v>
      </c>
      <c r="BL184" s="71">
        <v>0</v>
      </c>
      <c r="BM184" s="71">
        <v>0</v>
      </c>
      <c r="BN184" s="72"/>
      <c r="BO184" s="71">
        <v>0</v>
      </c>
      <c r="BP184" s="71">
        <v>0</v>
      </c>
      <c r="BQ184" s="71">
        <v>1</v>
      </c>
      <c r="BR184" s="71">
        <v>0</v>
      </c>
      <c r="BS184" s="71">
        <v>0</v>
      </c>
      <c r="BT184" s="71">
        <v>0</v>
      </c>
      <c r="BU184"/>
      <c r="BV184" s="70">
        <v>4.0259999999999998</v>
      </c>
      <c r="BW184" s="70">
        <v>0</v>
      </c>
      <c r="BX184" s="70">
        <v>0</v>
      </c>
      <c r="BY184" s="70">
        <v>0</v>
      </c>
      <c r="BZ184" s="70">
        <v>0</v>
      </c>
      <c r="CA184" s="70">
        <v>0</v>
      </c>
      <c r="CB184" s="70">
        <v>0</v>
      </c>
      <c r="CC184" s="70">
        <v>0</v>
      </c>
      <c r="CD184" s="70">
        <v>0</v>
      </c>
    </row>
    <row r="185" spans="1:82">
      <c r="A185" s="70" t="s">
        <v>1896</v>
      </c>
      <c r="B185" s="70">
        <v>128</v>
      </c>
      <c r="C185" s="70">
        <v>9</v>
      </c>
      <c r="D185" s="70">
        <v>8</v>
      </c>
      <c r="E185" s="70">
        <v>2012</v>
      </c>
      <c r="F185" s="70" t="s">
        <v>179</v>
      </c>
      <c r="G185" s="70" t="s">
        <v>1887</v>
      </c>
      <c r="H185" s="70" t="s">
        <v>1888</v>
      </c>
      <c r="I185" s="148"/>
      <c r="J185" s="71">
        <v>19.33251443136318</v>
      </c>
      <c r="K185" s="71">
        <v>0.60049320183568988</v>
      </c>
      <c r="L185" s="71">
        <v>6.6228583489925299</v>
      </c>
      <c r="M185" s="71">
        <v>4.8539162462967038</v>
      </c>
      <c r="N185" s="71">
        <v>6.6018495451221586</v>
      </c>
      <c r="O185" s="71">
        <v>4.5906221224110784</v>
      </c>
      <c r="P185" s="71">
        <v>4.8671265455299011</v>
      </c>
      <c r="Q185" s="71">
        <v>0.316268166806283</v>
      </c>
      <c r="R185" s="71">
        <v>0</v>
      </c>
      <c r="S185" s="71">
        <v>0.27842068128345882</v>
      </c>
      <c r="T185" s="72"/>
      <c r="U185" s="71">
        <v>3490389</v>
      </c>
      <c r="V185" s="71">
        <v>239</v>
      </c>
      <c r="W185" s="71">
        <v>179</v>
      </c>
      <c r="X185" s="71">
        <v>957</v>
      </c>
      <c r="Y185" s="71">
        <v>1585</v>
      </c>
      <c r="Z185" s="71">
        <v>2401</v>
      </c>
      <c r="AA185" s="71">
        <v>978</v>
      </c>
      <c r="AB185" s="71">
        <v>4148</v>
      </c>
      <c r="AC185" s="71">
        <v>0</v>
      </c>
      <c r="AD185" s="71">
        <v>0.27842068128345882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4.7859999999999996</v>
      </c>
      <c r="BK185" s="71">
        <v>0</v>
      </c>
      <c r="BL185" s="71">
        <v>0</v>
      </c>
      <c r="BM185" s="71">
        <v>0</v>
      </c>
      <c r="BN185" s="72"/>
      <c r="BO185" s="71">
        <v>0</v>
      </c>
      <c r="BP185" s="71">
        <v>0</v>
      </c>
      <c r="BQ185" s="71">
        <v>1</v>
      </c>
      <c r="BR185" s="71">
        <v>0</v>
      </c>
      <c r="BS185" s="71">
        <v>0</v>
      </c>
      <c r="BT185" s="71">
        <v>0</v>
      </c>
      <c r="BU185"/>
      <c r="BV185" s="70">
        <v>4.7859999999999996</v>
      </c>
      <c r="BW185" s="70">
        <v>0</v>
      </c>
      <c r="BX185" s="70">
        <v>0</v>
      </c>
      <c r="BY185" s="70">
        <v>0</v>
      </c>
      <c r="BZ185" s="70">
        <v>0</v>
      </c>
      <c r="CA185" s="70">
        <v>0</v>
      </c>
      <c r="CB185" s="70">
        <v>0</v>
      </c>
      <c r="CC185" s="70">
        <v>0</v>
      </c>
      <c r="CD185" s="70">
        <v>0</v>
      </c>
    </row>
    <row r="186" spans="1:82">
      <c r="A186" s="70" t="s">
        <v>1897</v>
      </c>
      <c r="B186" s="70">
        <v>129</v>
      </c>
      <c r="C186" s="70">
        <v>10</v>
      </c>
      <c r="D186" s="70">
        <v>8</v>
      </c>
      <c r="E186" s="70">
        <v>2013</v>
      </c>
      <c r="F186" s="70" t="s">
        <v>180</v>
      </c>
      <c r="G186" s="70" t="s">
        <v>1887</v>
      </c>
      <c r="H186" s="70" t="s">
        <v>1888</v>
      </c>
      <c r="I186" s="148"/>
      <c r="J186" s="71">
        <v>20.029871138877901</v>
      </c>
      <c r="K186" s="71">
        <v>0.49395678586183539</v>
      </c>
      <c r="L186" s="71">
        <v>6.7323760538030024</v>
      </c>
      <c r="M186" s="71">
        <v>4.6792659197813036</v>
      </c>
      <c r="N186" s="71">
        <v>7.0969226737474624</v>
      </c>
      <c r="O186" s="71">
        <v>4.3925891499594876</v>
      </c>
      <c r="P186" s="71">
        <v>4.8255215466111618</v>
      </c>
      <c r="Q186" s="71">
        <v>0.31839274287257402</v>
      </c>
      <c r="R186" s="71">
        <v>0</v>
      </c>
      <c r="S186" s="71">
        <v>0.3502668367221981</v>
      </c>
      <c r="T186" s="72"/>
      <c r="U186" s="71">
        <v>3591122</v>
      </c>
      <c r="V186" s="71">
        <v>239</v>
      </c>
      <c r="W186" s="71">
        <v>179</v>
      </c>
      <c r="X186" s="71">
        <v>957</v>
      </c>
      <c r="Y186" s="71">
        <v>1592</v>
      </c>
      <c r="Z186" s="71">
        <v>2400</v>
      </c>
      <c r="AA186" s="71">
        <v>966</v>
      </c>
      <c r="AB186" s="71">
        <v>4116</v>
      </c>
      <c r="AC186" s="71">
        <v>0</v>
      </c>
      <c r="AD186" s="71">
        <v>0.3502668367221981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4.8310000000000004</v>
      </c>
      <c r="BK186" s="71">
        <v>0</v>
      </c>
      <c r="BL186" s="71">
        <v>0</v>
      </c>
      <c r="BM186" s="71">
        <v>0</v>
      </c>
      <c r="BN186" s="72"/>
      <c r="BO186" s="71">
        <v>0</v>
      </c>
      <c r="BP186" s="71">
        <v>0</v>
      </c>
      <c r="BQ186" s="71">
        <v>1</v>
      </c>
      <c r="BR186" s="71">
        <v>0</v>
      </c>
      <c r="BS186" s="71">
        <v>0</v>
      </c>
      <c r="BT186" s="71">
        <v>0</v>
      </c>
      <c r="BU186"/>
      <c r="BV186" s="70">
        <v>4.8310000000000004</v>
      </c>
      <c r="BW186" s="70">
        <v>0</v>
      </c>
      <c r="BX186" s="70">
        <v>0</v>
      </c>
      <c r="BY186" s="70">
        <v>0</v>
      </c>
      <c r="BZ186" s="70">
        <v>0</v>
      </c>
      <c r="CA186" s="70">
        <v>0</v>
      </c>
      <c r="CB186" s="70">
        <v>0</v>
      </c>
      <c r="CC186" s="70">
        <v>0</v>
      </c>
      <c r="CD186" s="70">
        <v>0</v>
      </c>
    </row>
    <row r="187" spans="1:82">
      <c r="A187" s="70" t="s">
        <v>1898</v>
      </c>
      <c r="B187" s="70">
        <v>130</v>
      </c>
      <c r="C187" s="70">
        <v>11</v>
      </c>
      <c r="D187" s="70">
        <v>8</v>
      </c>
      <c r="E187" s="70">
        <v>2014</v>
      </c>
      <c r="F187" s="70" t="s">
        <v>181</v>
      </c>
      <c r="G187" s="70" t="s">
        <v>1887</v>
      </c>
      <c r="H187" s="70" t="s">
        <v>1888</v>
      </c>
      <c r="I187" s="148"/>
      <c r="J187" s="71">
        <v>18.02232919607977</v>
      </c>
      <c r="K187" s="71">
        <v>0.46841469525401253</v>
      </c>
      <c r="L187" s="71">
        <v>3.7920254459565501</v>
      </c>
      <c r="M187" s="71">
        <v>4.3370736425183187</v>
      </c>
      <c r="N187" s="71">
        <v>6.9783479214899389</v>
      </c>
      <c r="O187" s="71">
        <v>4.1671427079115908</v>
      </c>
      <c r="P187" s="71">
        <v>4.8003905800270594</v>
      </c>
      <c r="Q187" s="71">
        <v>0.29879930508459202</v>
      </c>
      <c r="R187" s="71">
        <v>0</v>
      </c>
      <c r="S187" s="71">
        <v>0.37614429185665887</v>
      </c>
      <c r="T187" s="72"/>
      <c r="U187" s="71">
        <v>3537061</v>
      </c>
      <c r="V187" s="71">
        <v>193</v>
      </c>
      <c r="W187" s="71">
        <v>140</v>
      </c>
      <c r="X187" s="71">
        <v>891</v>
      </c>
      <c r="Y187" s="71">
        <v>1579</v>
      </c>
      <c r="Z187" s="71">
        <v>2398</v>
      </c>
      <c r="AA187" s="71">
        <v>956</v>
      </c>
      <c r="AB187" s="71">
        <v>4026</v>
      </c>
      <c r="AC187" s="71">
        <v>0</v>
      </c>
      <c r="AD187" s="71">
        <v>0.37614429185665887</v>
      </c>
      <c r="AE187" s="72"/>
      <c r="AF187" s="71"/>
      <c r="AG187" s="71"/>
      <c r="AH187" s="71"/>
      <c r="AI187" s="71"/>
      <c r="AJ187" s="71"/>
      <c r="AK187" s="71"/>
      <c r="AL187" s="71"/>
      <c r="AM187" s="71"/>
      <c r="AN187" s="71"/>
      <c r="AO187" s="71"/>
      <c r="AP187" s="71"/>
      <c r="AQ187" s="72"/>
      <c r="AR187" s="71">
        <v>64</v>
      </c>
      <c r="AS187" s="71">
        <v>25</v>
      </c>
      <c r="AT187" s="71">
        <v>0</v>
      </c>
      <c r="AU187" s="71">
        <v>0</v>
      </c>
      <c r="AV187" s="71">
        <v>0</v>
      </c>
      <c r="AW187" s="71">
        <v>0</v>
      </c>
      <c r="AX187" s="71"/>
      <c r="AY187" s="72"/>
      <c r="AZ187" s="71">
        <v>263.60000000000002</v>
      </c>
      <c r="BA187" s="71">
        <v>767.2</v>
      </c>
      <c r="BB187" s="71">
        <v>0</v>
      </c>
      <c r="BC187" s="71">
        <v>0</v>
      </c>
      <c r="BD187" s="71">
        <v>0</v>
      </c>
      <c r="BE187" s="71">
        <v>0</v>
      </c>
      <c r="BF187" s="71"/>
      <c r="BG187" s="72"/>
      <c r="BH187" s="71">
        <v>0</v>
      </c>
      <c r="BI187" s="71">
        <v>0</v>
      </c>
      <c r="BJ187" s="71">
        <v>4.3140000000000001</v>
      </c>
      <c r="BK187" s="71">
        <v>0</v>
      </c>
      <c r="BL187" s="71">
        <v>0</v>
      </c>
      <c r="BM187" s="71">
        <v>0</v>
      </c>
      <c r="BN187" s="72"/>
      <c r="BO187" s="71">
        <v>0</v>
      </c>
      <c r="BP187" s="71">
        <v>0</v>
      </c>
      <c r="BQ187" s="71">
        <v>1</v>
      </c>
      <c r="BR187" s="71">
        <v>0</v>
      </c>
      <c r="BS187" s="71">
        <v>0</v>
      </c>
      <c r="BT187" s="71">
        <v>0</v>
      </c>
      <c r="BU187"/>
      <c r="BV187" s="70">
        <v>4.3140000000000001</v>
      </c>
      <c r="BW187" s="70">
        <v>0</v>
      </c>
      <c r="BX187" s="70">
        <v>0</v>
      </c>
      <c r="BY187" s="70">
        <v>0</v>
      </c>
      <c r="BZ187" s="70">
        <v>0</v>
      </c>
      <c r="CA187" s="70">
        <v>0</v>
      </c>
      <c r="CB187" s="70">
        <v>0</v>
      </c>
      <c r="CC187" s="70">
        <v>0</v>
      </c>
      <c r="CD187" s="70">
        <v>0</v>
      </c>
    </row>
    <row r="188" spans="1:82">
      <c r="A188" s="70" t="s">
        <v>1899</v>
      </c>
      <c r="B188" s="70">
        <v>131</v>
      </c>
      <c r="C188" s="70">
        <v>12</v>
      </c>
      <c r="D188" s="70">
        <v>8</v>
      </c>
      <c r="E188" s="70">
        <v>2015</v>
      </c>
      <c r="F188" s="70" t="s">
        <v>182</v>
      </c>
      <c r="G188" s="70" t="s">
        <v>1887</v>
      </c>
      <c r="H188" s="70" t="s">
        <v>1888</v>
      </c>
      <c r="I188" s="148"/>
      <c r="J188" s="71">
        <v>14.96741601713598</v>
      </c>
      <c r="K188" s="71">
        <v>0.43590605977923658</v>
      </c>
      <c r="L188" s="71">
        <v>4.091021198284535</v>
      </c>
      <c r="M188" s="71">
        <v>4.6235331865584737</v>
      </c>
      <c r="N188" s="71">
        <v>6.018960924515607</v>
      </c>
      <c r="O188" s="71">
        <v>4.0895545099412072</v>
      </c>
      <c r="P188" s="71">
        <v>4.6785507640520319</v>
      </c>
      <c r="Q188" s="71">
        <v>0.289090521396834</v>
      </c>
      <c r="R188" s="71">
        <v>0</v>
      </c>
      <c r="S188" s="71">
        <v>0.38287735097103531</v>
      </c>
      <c r="T188" s="72"/>
      <c r="U188" s="71">
        <v>3170862</v>
      </c>
      <c r="V188" s="71">
        <v>193</v>
      </c>
      <c r="W188" s="71">
        <v>140</v>
      </c>
      <c r="X188" s="71">
        <v>891</v>
      </c>
      <c r="Y188" s="71">
        <v>1589</v>
      </c>
      <c r="Z188" s="71">
        <v>2376</v>
      </c>
      <c r="AA188" s="71">
        <v>931</v>
      </c>
      <c r="AB188" s="71">
        <v>3979</v>
      </c>
      <c r="AC188" s="71">
        <v>0</v>
      </c>
      <c r="AD188" s="71">
        <v>0.38287735097103531</v>
      </c>
      <c r="AE188" s="72"/>
      <c r="AF188" s="71">
        <v>21536137.874882899</v>
      </c>
      <c r="AG188" s="71">
        <v>335133.01899309759</v>
      </c>
      <c r="AH188" s="71">
        <v>860315.97054290329</v>
      </c>
      <c r="AI188" s="71">
        <v>5786178.1611929759</v>
      </c>
      <c r="AJ188" s="71">
        <v>7811473.1770391278</v>
      </c>
      <c r="AK188" s="71">
        <v>0</v>
      </c>
      <c r="AL188" s="71">
        <v>0</v>
      </c>
      <c r="AM188" s="71">
        <v>545305.25872277096</v>
      </c>
      <c r="AN188" s="71">
        <v>0</v>
      </c>
      <c r="AO188" s="71">
        <v>0</v>
      </c>
      <c r="AP188" s="71">
        <v>36874543.461373776</v>
      </c>
      <c r="AQ188" s="72"/>
      <c r="AR188" s="71">
        <v>68</v>
      </c>
      <c r="AS188" s="71">
        <v>27</v>
      </c>
      <c r="AT188" s="71">
        <v>0</v>
      </c>
      <c r="AU188" s="71">
        <v>0</v>
      </c>
      <c r="AV188" s="71">
        <v>0</v>
      </c>
      <c r="AW188" s="71">
        <v>0</v>
      </c>
      <c r="AX188" s="71"/>
      <c r="AY188" s="72"/>
      <c r="AZ188" s="71">
        <v>281.39999999999998</v>
      </c>
      <c r="BA188" s="71">
        <v>799.9</v>
      </c>
      <c r="BB188" s="71">
        <v>0</v>
      </c>
      <c r="BC188" s="71">
        <v>0</v>
      </c>
      <c r="BD188" s="71">
        <v>0</v>
      </c>
      <c r="BE188" s="71">
        <v>0</v>
      </c>
      <c r="BF188" s="71"/>
      <c r="BG188" s="72"/>
      <c r="BH188" s="71">
        <v>0</v>
      </c>
      <c r="BI188" s="71">
        <v>0</v>
      </c>
      <c r="BJ188" s="71">
        <v>3.47</v>
      </c>
      <c r="BK188" s="71">
        <v>0</v>
      </c>
      <c r="BL188" s="71">
        <v>0</v>
      </c>
      <c r="BM188" s="71">
        <v>0</v>
      </c>
      <c r="BN188" s="72"/>
      <c r="BO188" s="71">
        <v>0</v>
      </c>
      <c r="BP188" s="71">
        <v>0</v>
      </c>
      <c r="BQ188" s="71">
        <v>1</v>
      </c>
      <c r="BR188" s="71">
        <v>0</v>
      </c>
      <c r="BS188" s="71">
        <v>0</v>
      </c>
      <c r="BT188" s="71">
        <v>0</v>
      </c>
      <c r="BU188"/>
      <c r="BV188" s="70">
        <v>3.47</v>
      </c>
      <c r="BW188" s="70">
        <v>0</v>
      </c>
      <c r="BX188" s="70">
        <v>0</v>
      </c>
      <c r="BY188" s="70">
        <v>0</v>
      </c>
      <c r="BZ188" s="70">
        <v>0</v>
      </c>
      <c r="CA188" s="70">
        <v>0</v>
      </c>
      <c r="CB188" s="70">
        <v>0</v>
      </c>
      <c r="CC188" s="70">
        <v>0</v>
      </c>
      <c r="CD188" s="70">
        <v>0</v>
      </c>
    </row>
    <row r="189" spans="1:82">
      <c r="A189" s="70" t="s">
        <v>1900</v>
      </c>
      <c r="B189" s="70">
        <v>132</v>
      </c>
      <c r="C189" s="70">
        <v>13</v>
      </c>
      <c r="D189" s="70">
        <v>8</v>
      </c>
      <c r="E189" s="70">
        <v>2016</v>
      </c>
      <c r="F189" s="70" t="s">
        <v>155</v>
      </c>
      <c r="G189" s="70" t="s">
        <v>1887</v>
      </c>
      <c r="H189" s="70" t="s">
        <v>1888</v>
      </c>
      <c r="I189" s="148"/>
      <c r="J189" s="71">
        <v>15.646312072434473</v>
      </c>
      <c r="K189" s="71">
        <v>0.43852549742410551</v>
      </c>
      <c r="L189" s="71">
        <v>3.9315842066581439</v>
      </c>
      <c r="M189" s="71">
        <v>3.7376011683625254</v>
      </c>
      <c r="N189" s="71">
        <v>6.375793037933871</v>
      </c>
      <c r="O189" s="71">
        <v>4.0296913316498664</v>
      </c>
      <c r="P189" s="71">
        <v>4.5914922276873789</v>
      </c>
      <c r="Q189" s="71">
        <v>0.27518238050868848</v>
      </c>
      <c r="R189" s="71">
        <v>0</v>
      </c>
      <c r="S189" s="71">
        <v>0.36284280717077089</v>
      </c>
      <c r="T189" s="72"/>
      <c r="U189" s="71">
        <v>3289469</v>
      </c>
      <c r="V189" s="71">
        <v>193</v>
      </c>
      <c r="W189" s="71">
        <v>140</v>
      </c>
      <c r="X189" s="71">
        <v>891</v>
      </c>
      <c r="Y189" s="71">
        <v>1581</v>
      </c>
      <c r="Z189" s="71">
        <v>2370</v>
      </c>
      <c r="AA189" s="71">
        <v>945</v>
      </c>
      <c r="AB189" s="71">
        <v>3896</v>
      </c>
      <c r="AC189" s="71">
        <v>0</v>
      </c>
      <c r="AD189" s="71">
        <v>0.36284280717077089</v>
      </c>
      <c r="AE189" s="72"/>
      <c r="AF189" s="71">
        <v>22983077.621166561</v>
      </c>
      <c r="AG189" s="71">
        <v>324057.90354658337</v>
      </c>
      <c r="AH189" s="71">
        <v>642078.37548338261</v>
      </c>
      <c r="AI189" s="71">
        <v>5628997.738456862</v>
      </c>
      <c r="AJ189" s="71">
        <v>7762432.8386130212</v>
      </c>
      <c r="AK189" s="71">
        <v>0</v>
      </c>
      <c r="AL189" s="71">
        <v>0</v>
      </c>
      <c r="AM189" s="71">
        <v>534345.26847089618</v>
      </c>
      <c r="AN189" s="71">
        <v>0</v>
      </c>
      <c r="AO189" s="71">
        <v>0</v>
      </c>
      <c r="AP189" s="71">
        <v>37874989.745737307</v>
      </c>
      <c r="AQ189" s="72"/>
      <c r="AR189" s="71">
        <v>76</v>
      </c>
      <c r="AS189" s="71">
        <v>27</v>
      </c>
      <c r="AT189" s="71">
        <v>0</v>
      </c>
      <c r="AU189" s="71">
        <v>0</v>
      </c>
      <c r="AV189" s="71">
        <v>0</v>
      </c>
      <c r="AW189" s="71">
        <v>0</v>
      </c>
      <c r="AX189" s="71"/>
      <c r="AY189" s="72"/>
      <c r="AZ189" s="71">
        <v>320.7</v>
      </c>
      <c r="BA189" s="71">
        <v>805.4</v>
      </c>
      <c r="BB189" s="71">
        <v>0</v>
      </c>
      <c r="BC189" s="71">
        <v>0</v>
      </c>
      <c r="BD189" s="71">
        <v>0</v>
      </c>
      <c r="BE189" s="71">
        <v>0</v>
      </c>
      <c r="BF189" s="71"/>
      <c r="BG189" s="72"/>
      <c r="BH189" s="71">
        <v>0</v>
      </c>
      <c r="BI189" s="71">
        <v>0</v>
      </c>
      <c r="BJ189" s="71">
        <v>3.536</v>
      </c>
      <c r="BK189" s="71">
        <v>0</v>
      </c>
      <c r="BL189" s="71">
        <v>0</v>
      </c>
      <c r="BM189" s="71">
        <v>0</v>
      </c>
      <c r="BN189" s="72"/>
      <c r="BO189" s="71">
        <v>0</v>
      </c>
      <c r="BP189" s="71">
        <v>0</v>
      </c>
      <c r="BQ189" s="71">
        <v>1</v>
      </c>
      <c r="BR189" s="71">
        <v>0</v>
      </c>
      <c r="BS189" s="71">
        <v>0</v>
      </c>
      <c r="BT189" s="71">
        <v>0</v>
      </c>
      <c r="BU189"/>
      <c r="BV189" s="70">
        <v>3.536</v>
      </c>
      <c r="BW189" s="70">
        <v>0</v>
      </c>
      <c r="BX189" s="70">
        <v>0</v>
      </c>
      <c r="BY189" s="70">
        <v>0</v>
      </c>
      <c r="BZ189" s="70">
        <v>0</v>
      </c>
      <c r="CA189" s="70">
        <v>0</v>
      </c>
      <c r="CB189" s="70">
        <v>0</v>
      </c>
      <c r="CC189" s="70">
        <v>0</v>
      </c>
      <c r="CD189" s="70">
        <v>0</v>
      </c>
    </row>
    <row r="190" spans="1:82">
      <c r="A190" s="70" t="s">
        <v>1901</v>
      </c>
      <c r="B190" s="70">
        <v>133</v>
      </c>
      <c r="C190" s="70">
        <v>14</v>
      </c>
      <c r="D190" s="70">
        <v>8</v>
      </c>
      <c r="E190" s="70">
        <v>2017</v>
      </c>
      <c r="F190" s="70" t="s">
        <v>156</v>
      </c>
      <c r="G190" s="70" t="s">
        <v>1887</v>
      </c>
      <c r="H190" s="70" t="s">
        <v>1888</v>
      </c>
      <c r="I190" s="148"/>
      <c r="J190" s="71">
        <v>15.712773932927931</v>
      </c>
      <c r="K190" s="71">
        <v>0.43246419728401286</v>
      </c>
      <c r="L190" s="71">
        <v>3.8662602822148231</v>
      </c>
      <c r="M190" s="71">
        <v>3.5507124147280282</v>
      </c>
      <c r="N190" s="71">
        <v>6.6020349536572756</v>
      </c>
      <c r="O190" s="71">
        <v>3.9455383539283995</v>
      </c>
      <c r="P190" s="71">
        <v>4.5817185386499828</v>
      </c>
      <c r="Q190" s="71">
        <v>0.26269235007884101</v>
      </c>
      <c r="R190" s="71">
        <v>0</v>
      </c>
      <c r="S190" s="71">
        <v>0.33052215129174151</v>
      </c>
      <c r="T190" s="72"/>
      <c r="U190" s="71">
        <v>3507015</v>
      </c>
      <c r="V190" s="71">
        <v>193</v>
      </c>
      <c r="W190" s="71">
        <v>140</v>
      </c>
      <c r="X190" s="71">
        <v>891</v>
      </c>
      <c r="Y190" s="71">
        <v>1589</v>
      </c>
      <c r="Z190" s="71">
        <v>2359</v>
      </c>
      <c r="AA190" s="71">
        <v>949</v>
      </c>
      <c r="AB190" s="71">
        <v>3846</v>
      </c>
      <c r="AC190" s="71">
        <v>0</v>
      </c>
      <c r="AD190" s="71">
        <v>0.33052215129174151</v>
      </c>
      <c r="AE190" s="72"/>
      <c r="AF190" s="71">
        <v>23395293.12636885</v>
      </c>
      <c r="AG190" s="71">
        <v>323189.10725766531</v>
      </c>
      <c r="AH190" s="71">
        <v>828083.81778610544</v>
      </c>
      <c r="AI190" s="71">
        <v>5575441.8105214294</v>
      </c>
      <c r="AJ190" s="71">
        <v>7779292.9366693553</v>
      </c>
      <c r="AK190" s="71">
        <v>0</v>
      </c>
      <c r="AL190" s="71">
        <v>0</v>
      </c>
      <c r="AM190" s="71">
        <v>528313.02884670044</v>
      </c>
      <c r="AN190" s="71">
        <v>0</v>
      </c>
      <c r="AO190" s="71">
        <v>0</v>
      </c>
      <c r="AP190" s="71">
        <v>38429613.827450112</v>
      </c>
      <c r="AQ190" s="72"/>
      <c r="AR190" s="71">
        <v>83</v>
      </c>
      <c r="AS190" s="71">
        <v>30</v>
      </c>
      <c r="AT190" s="71">
        <v>0</v>
      </c>
      <c r="AU190" s="71">
        <v>0</v>
      </c>
      <c r="AV190" s="71">
        <v>0</v>
      </c>
      <c r="AW190" s="71">
        <v>0</v>
      </c>
      <c r="AX190" s="71"/>
      <c r="AY190" s="72"/>
      <c r="AZ190" s="71">
        <v>364.6</v>
      </c>
      <c r="BA190" s="71">
        <v>861.7</v>
      </c>
      <c r="BB190" s="71">
        <v>0</v>
      </c>
      <c r="BC190" s="71">
        <v>0</v>
      </c>
      <c r="BD190" s="71">
        <v>0</v>
      </c>
      <c r="BE190" s="71">
        <v>0</v>
      </c>
      <c r="BF190" s="71"/>
      <c r="BG190" s="72"/>
      <c r="BH190" s="71">
        <v>0</v>
      </c>
      <c r="BI190" s="71">
        <v>0</v>
      </c>
      <c r="BJ190" s="71">
        <v>3.589</v>
      </c>
      <c r="BK190" s="71">
        <v>0</v>
      </c>
      <c r="BL190" s="71">
        <v>0</v>
      </c>
      <c r="BM190" s="71">
        <v>0</v>
      </c>
      <c r="BN190" s="72"/>
      <c r="BO190" s="71">
        <v>0</v>
      </c>
      <c r="BP190" s="71">
        <v>0</v>
      </c>
      <c r="BQ190" s="71">
        <v>1</v>
      </c>
      <c r="BR190" s="71">
        <v>0</v>
      </c>
      <c r="BS190" s="71">
        <v>0</v>
      </c>
      <c r="BT190" s="71">
        <v>0</v>
      </c>
      <c r="BU190"/>
      <c r="BV190" s="70">
        <v>3.589</v>
      </c>
      <c r="BW190" s="70">
        <v>0</v>
      </c>
      <c r="BX190" s="70">
        <v>0</v>
      </c>
      <c r="BY190" s="70">
        <v>0</v>
      </c>
      <c r="BZ190" s="70">
        <v>0</v>
      </c>
      <c r="CA190" s="70">
        <v>0</v>
      </c>
      <c r="CB190" s="70">
        <v>0</v>
      </c>
      <c r="CC190" s="70">
        <v>0</v>
      </c>
      <c r="CD190" s="70">
        <v>0</v>
      </c>
    </row>
    <row r="191" spans="1:82">
      <c r="A191" s="70" t="s">
        <v>1902</v>
      </c>
      <c r="B191" s="70">
        <v>134</v>
      </c>
      <c r="C191" s="70">
        <v>15</v>
      </c>
      <c r="D191" s="70">
        <v>8</v>
      </c>
      <c r="E191" s="70">
        <v>2018</v>
      </c>
      <c r="F191" s="70" t="s">
        <v>183</v>
      </c>
      <c r="G191" s="70" t="s">
        <v>1887</v>
      </c>
      <c r="H191" s="70" t="s">
        <v>1888</v>
      </c>
      <c r="I191" s="148"/>
      <c r="J191" s="71">
        <v>15.800862291467055</v>
      </c>
      <c r="K191" s="71">
        <v>0.40580562371084378</v>
      </c>
      <c r="L191" s="71">
        <v>3.4661001398697762</v>
      </c>
      <c r="M191" s="71">
        <v>3.4556159107204429</v>
      </c>
      <c r="N191" s="71">
        <v>6.2739672887375972</v>
      </c>
      <c r="O191" s="71">
        <v>3.8188943476788322</v>
      </c>
      <c r="P191" s="71">
        <v>4.4883121731297422</v>
      </c>
      <c r="Q191" s="71">
        <v>0.23672741267504399</v>
      </c>
      <c r="R191" s="71">
        <v>0</v>
      </c>
      <c r="S191" s="71">
        <v>0.3416700230504412</v>
      </c>
      <c r="T191" s="72"/>
      <c r="U191" s="71">
        <v>3791486</v>
      </c>
      <c r="V191" s="71">
        <v>193</v>
      </c>
      <c r="W191" s="71">
        <v>140</v>
      </c>
      <c r="X191" s="71">
        <v>891</v>
      </c>
      <c r="Y191" s="71">
        <v>1558</v>
      </c>
      <c r="Z191" s="71">
        <v>2327</v>
      </c>
      <c r="AA191" s="71">
        <v>939</v>
      </c>
      <c r="AB191" s="71">
        <v>3735</v>
      </c>
      <c r="AC191" s="71">
        <v>0</v>
      </c>
      <c r="AD191" s="71">
        <v>0.3416700230504412</v>
      </c>
      <c r="AE191" s="72"/>
      <c r="AF191" s="71">
        <v>24184493.419028912</v>
      </c>
      <c r="AG191" s="71">
        <v>287086.93820798257</v>
      </c>
      <c r="AH191" s="71">
        <v>782478.71288576047</v>
      </c>
      <c r="AI191" s="71">
        <v>5325551.3508461667</v>
      </c>
      <c r="AJ191" s="71">
        <v>7320240.4019502066</v>
      </c>
      <c r="AK191" s="71">
        <v>0</v>
      </c>
      <c r="AL191" s="71">
        <v>0</v>
      </c>
      <c r="AM191" s="71">
        <v>514126.89850800851</v>
      </c>
      <c r="AN191" s="71">
        <v>0</v>
      </c>
      <c r="AO191" s="71">
        <v>0</v>
      </c>
      <c r="AP191" s="71">
        <v>38413977.721427031</v>
      </c>
      <c r="AQ191" s="72"/>
      <c r="AR191" s="71">
        <v>84</v>
      </c>
      <c r="AS191" s="71">
        <v>46</v>
      </c>
      <c r="AT191" s="71">
        <v>0</v>
      </c>
      <c r="AU191" s="71">
        <v>0</v>
      </c>
      <c r="AV191" s="71">
        <v>0</v>
      </c>
      <c r="AW191" s="71">
        <v>0</v>
      </c>
      <c r="AX191" s="71"/>
      <c r="AY191" s="72"/>
      <c r="AZ191" s="71">
        <v>368.7</v>
      </c>
      <c r="BA191" s="71">
        <v>1538</v>
      </c>
      <c r="BB191" s="71">
        <v>0</v>
      </c>
      <c r="BC191" s="71">
        <v>0</v>
      </c>
      <c r="BD191" s="71">
        <v>0</v>
      </c>
      <c r="BE191" s="71">
        <v>0</v>
      </c>
      <c r="BF191" s="71"/>
      <c r="BG191" s="72"/>
      <c r="BH191" s="71">
        <v>0</v>
      </c>
      <c r="BI191" s="71">
        <v>0</v>
      </c>
      <c r="BJ191" s="71">
        <v>3.4470000000000001</v>
      </c>
      <c r="BK191" s="71">
        <v>0</v>
      </c>
      <c r="BL191" s="71">
        <v>0</v>
      </c>
      <c r="BM191" s="71">
        <v>0</v>
      </c>
      <c r="BN191" s="72"/>
      <c r="BO191" s="71">
        <v>0</v>
      </c>
      <c r="BP191" s="71">
        <v>0</v>
      </c>
      <c r="BQ191" s="71">
        <v>1</v>
      </c>
      <c r="BR191" s="71">
        <v>0</v>
      </c>
      <c r="BS191" s="71">
        <v>0</v>
      </c>
      <c r="BT191" s="71">
        <v>0</v>
      </c>
      <c r="BU191"/>
      <c r="BV191" s="70">
        <v>3.4470000000000001</v>
      </c>
      <c r="BW191" s="70">
        <v>0</v>
      </c>
      <c r="BX191" s="70">
        <v>0</v>
      </c>
      <c r="BY191" s="70">
        <v>0</v>
      </c>
      <c r="BZ191" s="70">
        <v>0</v>
      </c>
      <c r="CA191" s="70">
        <v>0</v>
      </c>
      <c r="CB191" s="70">
        <v>0</v>
      </c>
      <c r="CC191" s="70">
        <v>0</v>
      </c>
      <c r="CD191" s="70">
        <v>0</v>
      </c>
    </row>
    <row r="192" spans="1:82">
      <c r="A192" s="70" t="s">
        <v>1903</v>
      </c>
      <c r="B192" s="70">
        <v>135</v>
      </c>
      <c r="C192" s="70">
        <v>16</v>
      </c>
      <c r="D192" s="70">
        <v>8</v>
      </c>
      <c r="E192" s="70">
        <v>2019</v>
      </c>
      <c r="F192" s="70" t="s">
        <v>158</v>
      </c>
      <c r="G192" s="70" t="s">
        <v>1887</v>
      </c>
      <c r="H192" s="70" t="s">
        <v>1888</v>
      </c>
      <c r="I192" s="148"/>
      <c r="J192" s="71">
        <v>14.246443720641278</v>
      </c>
      <c r="K192" s="71">
        <v>0.36835737016258202</v>
      </c>
      <c r="L192" s="71">
        <v>3.4849669337339799</v>
      </c>
      <c r="M192" s="71">
        <v>3.3091196172667154</v>
      </c>
      <c r="N192" s="71">
        <v>5.5650800650798438</v>
      </c>
      <c r="O192" s="71">
        <v>3.641782664594944</v>
      </c>
      <c r="P192" s="71">
        <v>4.3824988140095229</v>
      </c>
      <c r="Q192" s="71">
        <v>0.22437835826189101</v>
      </c>
      <c r="R192" s="71">
        <v>0</v>
      </c>
      <c r="S192" s="71">
        <v>0.46038789611672915</v>
      </c>
      <c r="T192" s="72"/>
      <c r="U192" s="71">
        <v>3465205</v>
      </c>
      <c r="V192" s="71">
        <v>193</v>
      </c>
      <c r="W192" s="71">
        <v>140</v>
      </c>
      <c r="X192" s="71">
        <v>891</v>
      </c>
      <c r="Y192" s="71">
        <v>1557</v>
      </c>
      <c r="Z192" s="71">
        <v>2280</v>
      </c>
      <c r="AA192" s="71">
        <v>910</v>
      </c>
      <c r="AB192" s="71">
        <v>3636</v>
      </c>
      <c r="AC192" s="71">
        <v>0</v>
      </c>
      <c r="AD192" s="71">
        <v>0.46038789611672909</v>
      </c>
      <c r="AE192" s="72"/>
      <c r="AF192" s="71">
        <v>23140897.853488769</v>
      </c>
      <c r="AG192" s="71">
        <v>277976.20362963632</v>
      </c>
      <c r="AH192" s="71">
        <v>826494.95722484519</v>
      </c>
      <c r="AI192" s="71">
        <v>5457356.7311438126</v>
      </c>
      <c r="AJ192" s="71">
        <v>7107255.4190280633</v>
      </c>
      <c r="AK192" s="71">
        <v>0</v>
      </c>
      <c r="AL192" s="71">
        <v>0</v>
      </c>
      <c r="AM192" s="71">
        <v>495195.82820665475</v>
      </c>
      <c r="AN192" s="71">
        <v>0</v>
      </c>
      <c r="AO192" s="71">
        <v>0</v>
      </c>
      <c r="AP192" s="71">
        <v>37305176.992721789</v>
      </c>
      <c r="AQ192" s="72"/>
      <c r="AR192" s="71">
        <v>88</v>
      </c>
      <c r="AS192" s="71">
        <v>48</v>
      </c>
      <c r="AT192" s="71">
        <v>0</v>
      </c>
      <c r="AU192" s="71">
        <v>0</v>
      </c>
      <c r="AV192" s="71">
        <v>0</v>
      </c>
      <c r="AW192" s="71">
        <v>0</v>
      </c>
      <c r="AX192" s="71"/>
      <c r="AY192" s="72"/>
      <c r="AZ192" s="71">
        <v>388.7</v>
      </c>
      <c r="BA192" s="71">
        <v>1598.7</v>
      </c>
      <c r="BB192" s="71">
        <v>0</v>
      </c>
      <c r="BC192" s="71">
        <v>0</v>
      </c>
      <c r="BD192" s="71">
        <v>0</v>
      </c>
      <c r="BE192" s="71">
        <v>0</v>
      </c>
      <c r="BF192" s="71"/>
      <c r="BG192" s="72"/>
      <c r="BH192" s="71">
        <v>0</v>
      </c>
      <c r="BI192" s="71">
        <v>0</v>
      </c>
      <c r="BJ192" s="71">
        <v>3.1669999999999998</v>
      </c>
      <c r="BK192" s="71">
        <v>0</v>
      </c>
      <c r="BL192" s="71">
        <v>0</v>
      </c>
      <c r="BM192" s="71">
        <v>0</v>
      </c>
      <c r="BN192" s="72"/>
      <c r="BO192" s="71">
        <v>0</v>
      </c>
      <c r="BP192" s="71">
        <v>0</v>
      </c>
      <c r="BQ192" s="71">
        <v>1</v>
      </c>
      <c r="BR192" s="71">
        <v>0</v>
      </c>
      <c r="BS192" s="71">
        <v>0</v>
      </c>
      <c r="BT192" s="71">
        <v>0</v>
      </c>
      <c r="BU192"/>
      <c r="BV192" s="70">
        <v>3.1669999999999998</v>
      </c>
      <c r="BW192" s="70">
        <v>0</v>
      </c>
      <c r="BX192" s="70">
        <v>0</v>
      </c>
      <c r="BY192" s="70">
        <v>0</v>
      </c>
      <c r="BZ192" s="70">
        <v>0</v>
      </c>
      <c r="CA192" s="70">
        <v>0</v>
      </c>
      <c r="CB192" s="70">
        <v>0</v>
      </c>
      <c r="CC192" s="70">
        <v>0</v>
      </c>
      <c r="CD192" s="70">
        <v>0</v>
      </c>
    </row>
    <row r="193" spans="1:82">
      <c r="A193" s="70" t="s">
        <v>1904</v>
      </c>
      <c r="B193" s="70">
        <v>136</v>
      </c>
      <c r="C193" s="70">
        <v>17</v>
      </c>
      <c r="D193" s="70">
        <v>8</v>
      </c>
      <c r="E193" s="70">
        <v>2020</v>
      </c>
      <c r="F193" s="70" t="s">
        <v>159</v>
      </c>
      <c r="G193" s="70" t="s">
        <v>1887</v>
      </c>
      <c r="H193" s="70" t="s">
        <v>1888</v>
      </c>
      <c r="I193" s="148"/>
      <c r="J193" s="71">
        <v>9.2726536659580567</v>
      </c>
      <c r="K193" s="71">
        <v>0.3730251921804344</v>
      </c>
      <c r="L193" s="71">
        <v>1.6235333581070586</v>
      </c>
      <c r="M193" s="71">
        <v>2.7442457838765986</v>
      </c>
      <c r="N193" s="71">
        <v>5.4171986667400107</v>
      </c>
      <c r="O193" s="71">
        <v>3.1529316996321928</v>
      </c>
      <c r="P193" s="71">
        <v>4.0869255235105939</v>
      </c>
      <c r="Q193" s="71">
        <v>0.21043082181074499</v>
      </c>
      <c r="R193" s="71">
        <v>0</v>
      </c>
      <c r="S193" s="71">
        <v>0.44670053767722118</v>
      </c>
      <c r="T193" s="72"/>
      <c r="U193" s="71">
        <v>2294677</v>
      </c>
      <c r="V193" s="71">
        <v>171</v>
      </c>
      <c r="W193" s="71">
        <v>73</v>
      </c>
      <c r="X193" s="71">
        <v>821</v>
      </c>
      <c r="Y193" s="71">
        <v>1546</v>
      </c>
      <c r="Z193" s="71">
        <v>2253</v>
      </c>
      <c r="AA193" s="71">
        <v>902</v>
      </c>
      <c r="AB193" s="71">
        <v>3569</v>
      </c>
      <c r="AC193" s="71">
        <v>0</v>
      </c>
      <c r="AD193" s="71">
        <v>0.44670053767722118</v>
      </c>
      <c r="AE193" s="72"/>
      <c r="AF193" s="71">
        <v>15469761.906245621</v>
      </c>
      <c r="AG193" s="71">
        <v>268980.79676442879</v>
      </c>
      <c r="AH193" s="71">
        <v>417754.77944266947</v>
      </c>
      <c r="AI193" s="71">
        <v>4743959.114703862</v>
      </c>
      <c r="AJ193" s="71">
        <v>7061773.1193542918</v>
      </c>
      <c r="AK193" s="71"/>
      <c r="AL193" s="71"/>
      <c r="AM193" s="71">
        <v>465794.15241703234</v>
      </c>
      <c r="AN193" s="71"/>
      <c r="AO193" s="71"/>
      <c r="AP193" s="71">
        <v>28428023.868927907</v>
      </c>
      <c r="AQ193" s="72"/>
      <c r="AR193" s="71">
        <v>90</v>
      </c>
      <c r="AS193" s="71">
        <v>48</v>
      </c>
      <c r="AT193" s="71">
        <v>0</v>
      </c>
      <c r="AU193" s="71">
        <v>1</v>
      </c>
      <c r="AV193" s="71">
        <v>0</v>
      </c>
      <c r="AW193" s="71">
        <v>0</v>
      </c>
      <c r="AX193" s="71"/>
      <c r="AY193" s="72"/>
      <c r="AZ193" s="71">
        <v>402.8</v>
      </c>
      <c r="BA193" s="71">
        <v>1598.7</v>
      </c>
      <c r="BB193" s="71">
        <v>0</v>
      </c>
      <c r="BC193" s="71">
        <v>490</v>
      </c>
      <c r="BD193" s="71">
        <v>0</v>
      </c>
      <c r="BE193" s="71">
        <v>0</v>
      </c>
      <c r="BF193" s="71"/>
      <c r="BG193" s="72"/>
      <c r="BH193" s="71">
        <v>0</v>
      </c>
      <c r="BI193" s="71">
        <v>0</v>
      </c>
      <c r="BJ193" s="71">
        <v>2.7269999999999999</v>
      </c>
      <c r="BK193" s="71">
        <v>0</v>
      </c>
      <c r="BL193" s="71">
        <v>0</v>
      </c>
      <c r="BM193" s="71">
        <v>0</v>
      </c>
      <c r="BN193" s="72"/>
      <c r="BO193" s="71">
        <v>0</v>
      </c>
      <c r="BP193" s="71">
        <v>0</v>
      </c>
      <c r="BQ193" s="71">
        <v>1</v>
      </c>
      <c r="BR193" s="71">
        <v>0</v>
      </c>
      <c r="BS193" s="71">
        <v>0</v>
      </c>
      <c r="BT193" s="71">
        <v>0</v>
      </c>
      <c r="BU193"/>
      <c r="BV193" s="70">
        <v>2.7269999999999999</v>
      </c>
      <c r="BW193" s="70">
        <v>0</v>
      </c>
      <c r="BX193" s="70">
        <v>0</v>
      </c>
      <c r="BY193" s="70">
        <v>0</v>
      </c>
      <c r="BZ193" s="70">
        <v>0</v>
      </c>
      <c r="CA193" s="70">
        <v>0</v>
      </c>
      <c r="CB193" s="70">
        <v>0</v>
      </c>
      <c r="CC193" s="70">
        <v>0</v>
      </c>
      <c r="CD193" s="70">
        <v>0</v>
      </c>
    </row>
    <row r="194" spans="1:82">
      <c r="A194" s="70" t="s">
        <v>1905</v>
      </c>
      <c r="B194" s="70">
        <v>136</v>
      </c>
      <c r="C194" s="70">
        <v>18</v>
      </c>
      <c r="D194" s="70">
        <v>8</v>
      </c>
      <c r="E194" s="70">
        <v>2021</v>
      </c>
      <c r="F194" s="70" t="s">
        <v>160</v>
      </c>
      <c r="G194" s="70" t="s">
        <v>1887</v>
      </c>
      <c r="H194" s="70" t="s">
        <v>1888</v>
      </c>
      <c r="I194" s="148"/>
      <c r="J194" s="71">
        <v>11.12229954458077</v>
      </c>
      <c r="K194" s="71">
        <v>0.40000005073137679</v>
      </c>
      <c r="L194" s="71">
        <v>2.1299475261397363</v>
      </c>
      <c r="M194" s="71">
        <v>3.1041545481505275</v>
      </c>
      <c r="N194" s="71">
        <v>5.8414134925752483</v>
      </c>
      <c r="O194" s="71">
        <v>3.0254359952932641</v>
      </c>
      <c r="P194" s="71">
        <v>4.1912421312684067</v>
      </c>
      <c r="Q194" s="71">
        <v>0.20359584349485901</v>
      </c>
      <c r="R194" s="71">
        <v>0</v>
      </c>
      <c r="S194" s="71">
        <v>0.36354372006822822</v>
      </c>
      <c r="T194" s="72"/>
      <c r="U194" s="71">
        <v>2911224</v>
      </c>
      <c r="V194" s="71">
        <v>171</v>
      </c>
      <c r="W194" s="71">
        <v>73</v>
      </c>
      <c r="X194" s="71">
        <v>821</v>
      </c>
      <c r="Y194" s="71">
        <v>1527</v>
      </c>
      <c r="Z194" s="71">
        <v>2226</v>
      </c>
      <c r="AA194" s="71">
        <v>902</v>
      </c>
      <c r="AB194" s="71">
        <v>3487</v>
      </c>
      <c r="AC194" s="71">
        <v>0</v>
      </c>
      <c r="AD194" s="71">
        <v>0.36354372006822822</v>
      </c>
      <c r="AE194" s="72"/>
      <c r="AF194" s="71">
        <v>17567059.720562149</v>
      </c>
      <c r="AG194" s="71">
        <v>276994.56797663722</v>
      </c>
      <c r="AH194" s="71">
        <v>500412.53174531873</v>
      </c>
      <c r="AI194" s="71">
        <v>5076970.1464390634</v>
      </c>
      <c r="AJ194" s="71">
        <v>7398057.9244133858</v>
      </c>
      <c r="AK194" s="71">
        <v>0</v>
      </c>
      <c r="AL194" s="71">
        <v>0</v>
      </c>
      <c r="AM194" s="71">
        <v>457717.17678580881</v>
      </c>
      <c r="AN194" s="71">
        <v>0</v>
      </c>
      <c r="AO194" s="71">
        <v>0</v>
      </c>
      <c r="AP194" s="71">
        <v>31277212.067922365</v>
      </c>
      <c r="AQ194" s="72"/>
      <c r="AR194" s="71">
        <v>91</v>
      </c>
      <c r="AS194" s="71">
        <v>48</v>
      </c>
      <c r="AT194" s="71">
        <v>0</v>
      </c>
      <c r="AU194" s="71">
        <v>1</v>
      </c>
      <c r="AV194" s="71">
        <v>0</v>
      </c>
      <c r="AW194" s="71">
        <v>0</v>
      </c>
      <c r="AX194" s="71"/>
      <c r="AY194" s="72"/>
      <c r="AZ194" s="71">
        <v>408.7</v>
      </c>
      <c r="BA194" s="71">
        <v>1598.7</v>
      </c>
      <c r="BB194" s="71">
        <v>0</v>
      </c>
      <c r="BC194" s="71">
        <v>490</v>
      </c>
      <c r="BD194" s="71">
        <v>0</v>
      </c>
      <c r="BE194" s="71">
        <v>0</v>
      </c>
      <c r="BF194" s="71"/>
      <c r="BG194" s="72"/>
      <c r="BH194" s="71">
        <v>0</v>
      </c>
      <c r="BI194" s="71">
        <v>0</v>
      </c>
      <c r="BJ194" s="71">
        <v>2.7210000000000001</v>
      </c>
      <c r="BK194" s="71">
        <v>0</v>
      </c>
      <c r="BL194" s="71">
        <v>0</v>
      </c>
      <c r="BM194" s="71">
        <v>0</v>
      </c>
      <c r="BN194" s="72"/>
      <c r="BO194" s="71">
        <v>0</v>
      </c>
      <c r="BP194" s="71">
        <v>0</v>
      </c>
      <c r="BQ194" s="71">
        <v>1</v>
      </c>
      <c r="BR194" s="71">
        <v>0</v>
      </c>
      <c r="BS194" s="71">
        <v>0</v>
      </c>
      <c r="BT194" s="71">
        <v>0</v>
      </c>
      <c r="BU194"/>
      <c r="BV194" s="70">
        <v>2.7210000000000001</v>
      </c>
      <c r="BW194" s="70">
        <v>0</v>
      </c>
      <c r="BX194" s="70">
        <v>0</v>
      </c>
      <c r="BY194" s="70">
        <v>0</v>
      </c>
      <c r="BZ194" s="70">
        <v>0</v>
      </c>
      <c r="CA194" s="70">
        <v>0</v>
      </c>
      <c r="CB194" s="70">
        <v>0</v>
      </c>
      <c r="CC194" s="70">
        <v>0</v>
      </c>
      <c r="CD194" s="70">
        <v>0</v>
      </c>
    </row>
    <row r="195" spans="1:82">
      <c r="A195" s="70" t="s">
        <v>1906</v>
      </c>
      <c r="B195" s="70">
        <v>136</v>
      </c>
      <c r="C195" s="70">
        <v>19</v>
      </c>
      <c r="D195" s="70">
        <v>8</v>
      </c>
      <c r="E195" s="70">
        <v>2022</v>
      </c>
      <c r="F195" s="70" t="s">
        <v>161</v>
      </c>
      <c r="G195" s="70" t="s">
        <v>1887</v>
      </c>
      <c r="H195" s="70" t="s">
        <v>1888</v>
      </c>
      <c r="I195" s="148"/>
      <c r="J195" s="71">
        <v>10.059542572888738</v>
      </c>
      <c r="K195" s="71">
        <v>0.36037138547509817</v>
      </c>
      <c r="L195" s="71">
        <v>1.3648025426387793</v>
      </c>
      <c r="M195" s="71">
        <v>3.0655246287508544</v>
      </c>
      <c r="N195" s="71">
        <v>5.6113202331857321</v>
      </c>
      <c r="O195" s="71">
        <v>3.1671418464948777</v>
      </c>
      <c r="P195" s="71">
        <v>4.1832305218836829</v>
      </c>
      <c r="Q195" s="71">
        <v>0.19992198515405815</v>
      </c>
      <c r="R195" s="71">
        <v>0</v>
      </c>
      <c r="S195" s="71">
        <v>0.33748332365893641</v>
      </c>
      <c r="T195" s="72"/>
      <c r="U195" s="71">
        <v>2921834</v>
      </c>
      <c r="V195" s="71">
        <v>171</v>
      </c>
      <c r="W195" s="71">
        <v>73</v>
      </c>
      <c r="X195" s="71">
        <v>821</v>
      </c>
      <c r="Y195" s="71">
        <v>1500</v>
      </c>
      <c r="Z195" s="71">
        <v>2214</v>
      </c>
      <c r="AA195" s="71">
        <v>914</v>
      </c>
      <c r="AB195" s="71">
        <v>3396</v>
      </c>
      <c r="AC195" s="71">
        <v>0</v>
      </c>
      <c r="AD195" s="71">
        <v>0.33748332365893641</v>
      </c>
      <c r="AE195" s="72"/>
      <c r="AF195" s="71">
        <v>15659682.458266236</v>
      </c>
      <c r="AG195" s="71">
        <v>269014.00787381019</v>
      </c>
      <c r="AH195" s="71">
        <v>390676.4097013885</v>
      </c>
      <c r="AI195" s="71">
        <v>5041987.7651586272</v>
      </c>
      <c r="AJ195" s="71">
        <v>7205462.7452253131</v>
      </c>
      <c r="AK195" s="71">
        <v>0</v>
      </c>
      <c r="AL195" s="71">
        <v>0</v>
      </c>
      <c r="AM195" s="71">
        <v>438516.29180656443</v>
      </c>
      <c r="AN195" s="71">
        <v>0</v>
      </c>
      <c r="AO195" s="71">
        <v>0</v>
      </c>
      <c r="AP195" s="71">
        <v>29005339.67803194</v>
      </c>
      <c r="AQ195" s="72"/>
      <c r="AR195" s="71">
        <v>96</v>
      </c>
      <c r="AS195" s="71">
        <v>48</v>
      </c>
      <c r="AT195" s="71">
        <v>0</v>
      </c>
      <c r="AU195" s="71">
        <v>1</v>
      </c>
      <c r="AV195" s="71">
        <v>0</v>
      </c>
      <c r="AW195" s="71">
        <v>0</v>
      </c>
      <c r="AX195" s="71"/>
      <c r="AY195" s="72"/>
      <c r="AZ195" s="71">
        <v>440.90000000000003</v>
      </c>
      <c r="BA195" s="71">
        <v>1598.7</v>
      </c>
      <c r="BB195" s="71">
        <v>0</v>
      </c>
      <c r="BC195" s="71">
        <v>490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1907</v>
      </c>
      <c r="B196" s="70">
        <v>136</v>
      </c>
      <c r="C196" s="70">
        <v>20</v>
      </c>
      <c r="D196" s="70">
        <v>8</v>
      </c>
      <c r="E196" s="70">
        <v>2023</v>
      </c>
      <c r="F196" s="70" t="s">
        <v>1539</v>
      </c>
      <c r="G196" s="70" t="s">
        <v>1887</v>
      </c>
      <c r="H196" s="70" t="s">
        <v>1888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v>
      </c>
      <c r="AS196" s="71">
        <v>48</v>
      </c>
      <c r="AT196" s="71">
        <v>0</v>
      </c>
      <c r="AU196" s="71">
        <v>1</v>
      </c>
      <c r="AV196" s="71">
        <v>0</v>
      </c>
      <c r="AW196" s="71">
        <v>0</v>
      </c>
      <c r="AX196" s="71"/>
      <c r="AY196" s="72"/>
      <c r="AZ196" s="71">
        <v>523.39999999999986</v>
      </c>
      <c r="BA196" s="71">
        <v>1598.7</v>
      </c>
      <c r="BB196" s="71">
        <v>0</v>
      </c>
      <c r="BC196" s="71">
        <v>490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1908</v>
      </c>
      <c r="B197" s="70">
        <v>136</v>
      </c>
      <c r="C197" s="70">
        <v>21</v>
      </c>
      <c r="D197" s="70">
        <v>8</v>
      </c>
      <c r="E197" s="70">
        <v>2024</v>
      </c>
      <c r="F197" s="70" t="s">
        <v>1554</v>
      </c>
      <c r="G197" s="1064" t="s">
        <v>1887</v>
      </c>
      <c r="H197" s="70" t="s">
        <v>1888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1909</v>
      </c>
      <c r="B198" s="70">
        <v>222</v>
      </c>
      <c r="C198" s="70">
        <v>1</v>
      </c>
      <c r="D198" s="70">
        <v>14</v>
      </c>
      <c r="E198" s="70">
        <v>1990</v>
      </c>
      <c r="F198" s="70" t="s">
        <v>787</v>
      </c>
      <c r="G198" s="1064" t="s">
        <v>1660</v>
      </c>
      <c r="H198" s="70" t="s">
        <v>1661</v>
      </c>
      <c r="I198" s="148"/>
      <c r="J198" s="71">
        <v>46.764064443325289</v>
      </c>
      <c r="K198" s="71">
        <v>2.557794958643707</v>
      </c>
      <c r="L198" s="71">
        <v>24.964697600990771</v>
      </c>
      <c r="M198" s="71">
        <v>4.8490158047249414</v>
      </c>
      <c r="N198" s="71">
        <v>9.0545224829984541</v>
      </c>
      <c r="O198" s="71">
        <v>4.3640869620552403</v>
      </c>
      <c r="P198" s="71">
        <v>5.6340094711244841</v>
      </c>
      <c r="Q198" s="71">
        <v>0.34323671504263997</v>
      </c>
      <c r="R198" s="71">
        <v>0</v>
      </c>
      <c r="S198" s="71">
        <v>0.2795019303723284</v>
      </c>
      <c r="T198" s="72"/>
      <c r="U198" s="71">
        <v>1312969</v>
      </c>
      <c r="V198" s="71">
        <v>468</v>
      </c>
      <c r="W198" s="71">
        <v>292</v>
      </c>
      <c r="X198" s="71">
        <v>1626</v>
      </c>
      <c r="Y198" s="71">
        <v>1937</v>
      </c>
      <c r="Z198" s="71">
        <v>1795</v>
      </c>
      <c r="AA198" s="71">
        <v>1368</v>
      </c>
      <c r="AB198" s="71">
        <v>5573</v>
      </c>
      <c r="AC198" s="71">
        <v>0</v>
      </c>
      <c r="AD198" s="71">
        <v>0.2795019303723284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1910</v>
      </c>
      <c r="B199" s="70">
        <v>223</v>
      </c>
      <c r="C199" s="70">
        <v>2</v>
      </c>
      <c r="D199" s="70">
        <v>14</v>
      </c>
      <c r="E199" s="70">
        <v>2005</v>
      </c>
      <c r="F199" s="70" t="s">
        <v>789</v>
      </c>
      <c r="G199" s="70" t="s">
        <v>1660</v>
      </c>
      <c r="H199" s="70" t="s">
        <v>1661</v>
      </c>
      <c r="I199" s="148"/>
      <c r="J199" s="71">
        <v>33.953933378895812</v>
      </c>
      <c r="K199" s="71">
        <v>0.98020950589276978</v>
      </c>
      <c r="L199" s="71">
        <v>5.1802469643458862</v>
      </c>
      <c r="M199" s="71">
        <v>5.8744885199341708</v>
      </c>
      <c r="N199" s="71">
        <v>9.8588196676095734</v>
      </c>
      <c r="O199" s="71">
        <v>5.0738912511676091</v>
      </c>
      <c r="P199" s="71">
        <v>5.4762145602492662</v>
      </c>
      <c r="Q199" s="71">
        <v>0.26776557049446698</v>
      </c>
      <c r="R199" s="71">
        <v>0</v>
      </c>
      <c r="S199" s="71">
        <v>0.98662625643744128</v>
      </c>
      <c r="T199" s="72"/>
      <c r="U199" s="71">
        <v>1048680</v>
      </c>
      <c r="V199" s="71">
        <v>299</v>
      </c>
      <c r="W199" s="71">
        <v>46</v>
      </c>
      <c r="X199" s="71">
        <v>954</v>
      </c>
      <c r="Y199" s="71">
        <v>2010</v>
      </c>
      <c r="Z199" s="71">
        <v>2415</v>
      </c>
      <c r="AA199" s="71">
        <v>1089</v>
      </c>
      <c r="AB199" s="71">
        <v>4545</v>
      </c>
      <c r="AC199" s="71">
        <v>0</v>
      </c>
      <c r="AD199" s="71">
        <v>0.98662625643744128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1911</v>
      </c>
      <c r="B200" s="70">
        <v>224</v>
      </c>
      <c r="C200" s="70">
        <v>3</v>
      </c>
      <c r="D200" s="70">
        <v>14</v>
      </c>
      <c r="E200" s="70">
        <v>2006</v>
      </c>
      <c r="F200" s="70" t="s">
        <v>790</v>
      </c>
      <c r="G200" s="70" t="s">
        <v>1660</v>
      </c>
      <c r="H200" s="70" t="s">
        <v>1661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1912</v>
      </c>
      <c r="B201" s="70">
        <v>225</v>
      </c>
      <c r="C201" s="70">
        <v>4</v>
      </c>
      <c r="D201" s="70">
        <v>14</v>
      </c>
      <c r="E201" s="70">
        <v>2007</v>
      </c>
      <c r="F201" s="70" t="s">
        <v>791</v>
      </c>
      <c r="G201" s="70" t="s">
        <v>1660</v>
      </c>
      <c r="H201" s="70" t="s">
        <v>1661</v>
      </c>
      <c r="I201" s="148"/>
      <c r="J201" s="71">
        <v>32.78121112596822</v>
      </c>
      <c r="K201" s="71">
        <v>0.82953649378191585</v>
      </c>
      <c r="L201" s="71">
        <v>32.909595446607838</v>
      </c>
      <c r="M201" s="71">
        <v>6.8187222735717148</v>
      </c>
      <c r="N201" s="71">
        <v>9.6666155817890154</v>
      </c>
      <c r="O201" s="71">
        <v>4.7575616133747554</v>
      </c>
      <c r="P201" s="71">
        <v>5.3669329823175618</v>
      </c>
      <c r="Q201" s="71">
        <v>0.26847084824742701</v>
      </c>
      <c r="R201" s="71">
        <v>0</v>
      </c>
      <c r="S201" s="71">
        <v>0.48036340546781953</v>
      </c>
      <c r="T201" s="72"/>
      <c r="U201" s="71">
        <v>1076542</v>
      </c>
      <c r="V201" s="71">
        <v>276</v>
      </c>
      <c r="W201" s="71">
        <v>401</v>
      </c>
      <c r="X201" s="71">
        <v>1387</v>
      </c>
      <c r="Y201" s="71">
        <v>1976</v>
      </c>
      <c r="Z201" s="71">
        <v>2354</v>
      </c>
      <c r="AA201" s="71">
        <v>1051</v>
      </c>
      <c r="AB201" s="71">
        <v>4316</v>
      </c>
      <c r="AC201" s="71">
        <v>0</v>
      </c>
      <c r="AD201" s="71">
        <v>0.48036340546781953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1913</v>
      </c>
      <c r="B202" s="70">
        <v>226</v>
      </c>
      <c r="C202" s="70">
        <v>5</v>
      </c>
      <c r="D202" s="70">
        <v>14</v>
      </c>
      <c r="E202" s="70">
        <v>2008</v>
      </c>
      <c r="F202" s="70" t="s">
        <v>792</v>
      </c>
      <c r="G202" s="70" t="s">
        <v>1660</v>
      </c>
      <c r="H202" s="70" t="s">
        <v>1661</v>
      </c>
      <c r="I202" s="148"/>
      <c r="J202" s="71">
        <v>27.348424278534541</v>
      </c>
      <c r="K202" s="71">
        <v>0.72804890407999634</v>
      </c>
      <c r="L202" s="71">
        <v>6.5902892879692621</v>
      </c>
      <c r="M202" s="71">
        <v>7.9785653542903203</v>
      </c>
      <c r="N202" s="71">
        <v>9.7521070493732491</v>
      </c>
      <c r="O202" s="71">
        <v>4.5669537278639094</v>
      </c>
      <c r="P202" s="71">
        <v>5.1363865687347259</v>
      </c>
      <c r="Q202" s="71">
        <v>0.25892477961339</v>
      </c>
      <c r="R202" s="71">
        <v>0</v>
      </c>
      <c r="S202" s="71">
        <v>0.60464349797132</v>
      </c>
      <c r="T202" s="72"/>
      <c r="U202" s="71">
        <v>943654</v>
      </c>
      <c r="V202" s="71">
        <v>276</v>
      </c>
      <c r="W202" s="71">
        <v>93</v>
      </c>
      <c r="X202" s="71">
        <v>1387</v>
      </c>
      <c r="Y202" s="71">
        <v>1967</v>
      </c>
      <c r="Z202" s="71">
        <v>2339</v>
      </c>
      <c r="AA202" s="71">
        <v>1007</v>
      </c>
      <c r="AB202" s="71">
        <v>4231</v>
      </c>
      <c r="AC202" s="71">
        <v>0</v>
      </c>
      <c r="AD202" s="71">
        <v>0.60464349797132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1914</v>
      </c>
      <c r="B203" s="70">
        <v>227</v>
      </c>
      <c r="C203" s="70">
        <v>6</v>
      </c>
      <c r="D203" s="70">
        <v>14</v>
      </c>
      <c r="E203" s="70">
        <v>2009</v>
      </c>
      <c r="F203" s="70" t="s">
        <v>176</v>
      </c>
      <c r="G203" s="70" t="s">
        <v>1660</v>
      </c>
      <c r="H203" s="70" t="s">
        <v>1661</v>
      </c>
      <c r="I203" s="148"/>
      <c r="J203" s="71">
        <v>30.756936986459969</v>
      </c>
      <c r="K203" s="71">
        <v>0.51690555781714254</v>
      </c>
      <c r="L203" s="71">
        <v>9.0285664102780085</v>
      </c>
      <c r="M203" s="71">
        <v>6.4633820759653204</v>
      </c>
      <c r="N203" s="71">
        <v>8.2741668893072493</v>
      </c>
      <c r="O203" s="71">
        <v>4.6150094611338854</v>
      </c>
      <c r="P203" s="71">
        <v>4.9734253352573514</v>
      </c>
      <c r="Q203" s="71">
        <v>0.24245871340507599</v>
      </c>
      <c r="R203" s="71">
        <v>0</v>
      </c>
      <c r="S203" s="71">
        <v>0.53075308403095922</v>
      </c>
      <c r="T203" s="72"/>
      <c r="U203" s="71">
        <v>1071728</v>
      </c>
      <c r="V203" s="71">
        <v>240</v>
      </c>
      <c r="W203" s="71">
        <v>146</v>
      </c>
      <c r="X203" s="71">
        <v>1419</v>
      </c>
      <c r="Y203" s="71">
        <v>1943</v>
      </c>
      <c r="Z203" s="71">
        <v>2333</v>
      </c>
      <c r="AA203" s="71">
        <v>1001</v>
      </c>
      <c r="AB203" s="71">
        <v>4159</v>
      </c>
      <c r="AC203" s="71">
        <v>0</v>
      </c>
      <c r="AD203" s="71">
        <v>0.53075308403095922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13.3</v>
      </c>
      <c r="BK203" s="71">
        <v>0</v>
      </c>
      <c r="BL203" s="71">
        <v>0</v>
      </c>
      <c r="BM203" s="71">
        <v>0</v>
      </c>
      <c r="BN203" s="72"/>
      <c r="BO203" s="71">
        <v>0</v>
      </c>
      <c r="BP203" s="71">
        <v>0</v>
      </c>
      <c r="BQ203" s="71">
        <v>1</v>
      </c>
      <c r="BR203" s="71">
        <v>0</v>
      </c>
      <c r="BS203" s="71">
        <v>0</v>
      </c>
      <c r="BT203" s="71">
        <v>0</v>
      </c>
      <c r="BU203"/>
      <c r="BV203" s="70">
        <v>13.3</v>
      </c>
      <c r="BW203" s="70">
        <v>0</v>
      </c>
      <c r="BX203" s="70">
        <v>0</v>
      </c>
      <c r="BY203" s="70">
        <v>0</v>
      </c>
      <c r="BZ203" s="70">
        <v>0</v>
      </c>
      <c r="CA203" s="70">
        <v>0</v>
      </c>
      <c r="CB203" s="70">
        <v>0</v>
      </c>
      <c r="CC203" s="70">
        <v>0</v>
      </c>
      <c r="CD203" s="70">
        <v>0</v>
      </c>
    </row>
    <row r="204" spans="1:82">
      <c r="A204" s="70" t="s">
        <v>1915</v>
      </c>
      <c r="B204" s="70">
        <v>228</v>
      </c>
      <c r="C204" s="70">
        <v>7</v>
      </c>
      <c r="D204" s="70">
        <v>14</v>
      </c>
      <c r="E204" s="70">
        <v>2010</v>
      </c>
      <c r="F204" s="70" t="s">
        <v>177</v>
      </c>
      <c r="G204" s="70" t="s">
        <v>1660</v>
      </c>
      <c r="H204" s="70" t="s">
        <v>1661</v>
      </c>
      <c r="I204" s="148"/>
      <c r="J204" s="71">
        <v>25.396314174230369</v>
      </c>
      <c r="K204" s="71">
        <v>0.53908402378521536</v>
      </c>
      <c r="L204" s="71">
        <v>8.2196272023077483</v>
      </c>
      <c r="M204" s="71">
        <v>5.7856283919354068</v>
      </c>
      <c r="N204" s="71">
        <v>8.0979197163452703</v>
      </c>
      <c r="O204" s="71">
        <v>4.5956326214047118</v>
      </c>
      <c r="P204" s="71">
        <v>5.0498542587819166</v>
      </c>
      <c r="Q204" s="71">
        <v>0.24937892245805801</v>
      </c>
      <c r="R204" s="71">
        <v>0</v>
      </c>
      <c r="S204" s="71">
        <v>0.56488994107669033</v>
      </c>
      <c r="T204" s="72"/>
      <c r="U204" s="71">
        <v>990613</v>
      </c>
      <c r="V204" s="71">
        <v>240</v>
      </c>
      <c r="W204" s="71">
        <v>146</v>
      </c>
      <c r="X204" s="71">
        <v>1419</v>
      </c>
      <c r="Y204" s="71">
        <v>1934</v>
      </c>
      <c r="Z204" s="71">
        <v>2334</v>
      </c>
      <c r="AA204" s="71">
        <v>991</v>
      </c>
      <c r="AB204" s="71">
        <v>4099</v>
      </c>
      <c r="AC204" s="71">
        <v>0</v>
      </c>
      <c r="AD204" s="71">
        <v>0.56488994107669033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v>
      </c>
      <c r="BK204" s="71">
        <v>0</v>
      </c>
      <c r="BL204" s="71">
        <v>0</v>
      </c>
      <c r="BM204" s="71">
        <v>0</v>
      </c>
      <c r="BN204" s="72"/>
      <c r="BO204" s="71">
        <v>0</v>
      </c>
      <c r="BP204" s="71">
        <v>0</v>
      </c>
      <c r="BQ204" s="71">
        <v>1</v>
      </c>
      <c r="BR204" s="71">
        <v>0</v>
      </c>
      <c r="BS204" s="71">
        <v>0</v>
      </c>
      <c r="BT204" s="71">
        <v>0</v>
      </c>
      <c r="BU204"/>
      <c r="BV204" s="70">
        <v>11.7</v>
      </c>
      <c r="BW204" s="70">
        <v>0</v>
      </c>
      <c r="BX204" s="70">
        <v>0</v>
      </c>
      <c r="BY204" s="70">
        <v>0</v>
      </c>
      <c r="BZ204" s="70">
        <v>0</v>
      </c>
      <c r="CA204" s="70">
        <v>0</v>
      </c>
      <c r="CB204" s="70">
        <v>0</v>
      </c>
      <c r="CC204" s="70">
        <v>0</v>
      </c>
      <c r="CD204" s="70">
        <v>0</v>
      </c>
    </row>
    <row r="205" spans="1:82">
      <c r="A205" s="70" t="s">
        <v>1916</v>
      </c>
      <c r="B205" s="70">
        <v>229</v>
      </c>
      <c r="C205" s="70">
        <v>8</v>
      </c>
      <c r="D205" s="70">
        <v>14</v>
      </c>
      <c r="E205" s="70">
        <v>2011</v>
      </c>
      <c r="F205" s="70" t="s">
        <v>178</v>
      </c>
      <c r="G205" s="70" t="s">
        <v>1660</v>
      </c>
      <c r="H205" s="70" t="s">
        <v>1661</v>
      </c>
      <c r="I205" s="148"/>
      <c r="J205" s="71">
        <v>23.424843341132568</v>
      </c>
      <c r="K205" s="71">
        <v>0.75535699049430194</v>
      </c>
      <c r="L205" s="71">
        <v>7.669511101583196</v>
      </c>
      <c r="M205" s="71">
        <v>7.308875256412577</v>
      </c>
      <c r="N205" s="71">
        <v>9.6414547754539655</v>
      </c>
      <c r="O205" s="71">
        <v>4.5017696707640447</v>
      </c>
      <c r="P205" s="71">
        <v>4.8791793298584842</v>
      </c>
      <c r="Q205" s="71">
        <v>0.27993621975474098</v>
      </c>
      <c r="R205" s="71">
        <v>0</v>
      </c>
      <c r="S205" s="71">
        <v>0.54731589735654085</v>
      </c>
      <c r="T205" s="72"/>
      <c r="U205" s="71">
        <v>860532</v>
      </c>
      <c r="V205" s="71">
        <v>240</v>
      </c>
      <c r="W205" s="71">
        <v>146</v>
      </c>
      <c r="X205" s="71">
        <v>1419</v>
      </c>
      <c r="Y205" s="71">
        <v>1913</v>
      </c>
      <c r="Z205" s="71">
        <v>2336</v>
      </c>
      <c r="AA205" s="71">
        <v>986</v>
      </c>
      <c r="AB205" s="71">
        <v>3989</v>
      </c>
      <c r="AC205" s="71">
        <v>0</v>
      </c>
      <c r="AD205" s="71">
        <v>0.54731589735654085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9.8559999999999999</v>
      </c>
      <c r="BK205" s="71">
        <v>0</v>
      </c>
      <c r="BL205" s="71">
        <v>0</v>
      </c>
      <c r="BM205" s="71">
        <v>0</v>
      </c>
      <c r="BN205" s="72"/>
      <c r="BO205" s="71">
        <v>0</v>
      </c>
      <c r="BP205" s="71">
        <v>0</v>
      </c>
      <c r="BQ205" s="71">
        <v>1</v>
      </c>
      <c r="BR205" s="71">
        <v>0</v>
      </c>
      <c r="BS205" s="71">
        <v>0</v>
      </c>
      <c r="BT205" s="71">
        <v>0</v>
      </c>
      <c r="BU205"/>
      <c r="BV205" s="70">
        <v>9.8559999999999999</v>
      </c>
      <c r="BW205" s="70">
        <v>0</v>
      </c>
      <c r="BX205" s="70">
        <v>0</v>
      </c>
      <c r="BY205" s="70">
        <v>0</v>
      </c>
      <c r="BZ205" s="70">
        <v>0</v>
      </c>
      <c r="CA205" s="70">
        <v>0</v>
      </c>
      <c r="CB205" s="70">
        <v>0</v>
      </c>
      <c r="CC205" s="70">
        <v>0</v>
      </c>
      <c r="CD205" s="70">
        <v>0</v>
      </c>
    </row>
    <row r="206" spans="1:82">
      <c r="A206" s="70" t="s">
        <v>1917</v>
      </c>
      <c r="B206" s="70">
        <v>230</v>
      </c>
      <c r="C206" s="70">
        <v>9</v>
      </c>
      <c r="D206" s="70">
        <v>14</v>
      </c>
      <c r="E206" s="70">
        <v>2012</v>
      </c>
      <c r="F206" s="70" t="s">
        <v>179</v>
      </c>
      <c r="G206" s="70" t="s">
        <v>1660</v>
      </c>
      <c r="H206" s="70" t="s">
        <v>1661</v>
      </c>
      <c r="I206" s="148"/>
      <c r="J206" s="71">
        <v>21.222439655153838</v>
      </c>
      <c r="K206" s="71">
        <v>0.85093886399773111</v>
      </c>
      <c r="L206" s="71">
        <v>7.738308642496456</v>
      </c>
      <c r="M206" s="71">
        <v>9.0775998457051728</v>
      </c>
      <c r="N206" s="71">
        <v>10.956637716824901</v>
      </c>
      <c r="O206" s="71">
        <v>4.4778163309815682</v>
      </c>
      <c r="P206" s="71">
        <v>4.9268458896468319</v>
      </c>
      <c r="Q206" s="71">
        <v>0.30498376741203798</v>
      </c>
      <c r="R206" s="71">
        <v>0</v>
      </c>
      <c r="S206" s="71">
        <v>0.52094125389714729</v>
      </c>
      <c r="T206" s="72"/>
      <c r="U206" s="71">
        <v>746987</v>
      </c>
      <c r="V206" s="71">
        <v>240</v>
      </c>
      <c r="W206" s="71">
        <v>146</v>
      </c>
      <c r="X206" s="71">
        <v>1419</v>
      </c>
      <c r="Y206" s="71">
        <v>1979</v>
      </c>
      <c r="Z206" s="71">
        <v>2342</v>
      </c>
      <c r="AA206" s="71">
        <v>990</v>
      </c>
      <c r="AB206" s="71">
        <v>4000</v>
      </c>
      <c r="AC206" s="71">
        <v>0</v>
      </c>
      <c r="AD206" s="71">
        <v>0.52094125389714729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10.363</v>
      </c>
      <c r="BK206" s="71">
        <v>0</v>
      </c>
      <c r="BL206" s="71">
        <v>0</v>
      </c>
      <c r="BM206" s="71">
        <v>0</v>
      </c>
      <c r="BN206" s="72"/>
      <c r="BO206" s="71">
        <v>0</v>
      </c>
      <c r="BP206" s="71">
        <v>0</v>
      </c>
      <c r="BQ206" s="71">
        <v>1</v>
      </c>
      <c r="BR206" s="71">
        <v>0</v>
      </c>
      <c r="BS206" s="71">
        <v>0</v>
      </c>
      <c r="BT206" s="71">
        <v>0</v>
      </c>
      <c r="BU206"/>
      <c r="BV206" s="70">
        <v>10.363</v>
      </c>
      <c r="BW206" s="70">
        <v>0</v>
      </c>
      <c r="BX206" s="70">
        <v>0</v>
      </c>
      <c r="BY206" s="70">
        <v>0</v>
      </c>
      <c r="BZ206" s="70">
        <v>0</v>
      </c>
      <c r="CA206" s="70">
        <v>0</v>
      </c>
      <c r="CB206" s="70">
        <v>0</v>
      </c>
      <c r="CC206" s="70">
        <v>0</v>
      </c>
      <c r="CD206" s="70">
        <v>0</v>
      </c>
    </row>
    <row r="207" spans="1:82">
      <c r="A207" s="70" t="s">
        <v>1918</v>
      </c>
      <c r="B207" s="70">
        <v>231</v>
      </c>
      <c r="C207" s="70">
        <v>10</v>
      </c>
      <c r="D207" s="70">
        <v>14</v>
      </c>
      <c r="E207" s="70">
        <v>2013</v>
      </c>
      <c r="F207" s="70" t="s">
        <v>180</v>
      </c>
      <c r="G207" s="70" t="s">
        <v>1660</v>
      </c>
      <c r="H207" s="70" t="s">
        <v>1661</v>
      </c>
      <c r="I207" s="148"/>
      <c r="J207" s="71">
        <v>20.611837578301522</v>
      </c>
      <c r="K207" s="71">
        <v>0.70330387361816249</v>
      </c>
      <c r="L207" s="71">
        <v>6.8335367095109092</v>
      </c>
      <c r="M207" s="71">
        <v>8.4423848855888899</v>
      </c>
      <c r="N207" s="71">
        <v>10.623804844998419</v>
      </c>
      <c r="O207" s="71">
        <v>4.2717929483356016</v>
      </c>
      <c r="P207" s="71">
        <v>4.9554010085282316</v>
      </c>
      <c r="Q207" s="71">
        <v>0.30941957519200602</v>
      </c>
      <c r="R207" s="71">
        <v>0</v>
      </c>
      <c r="S207" s="71">
        <v>0.5836652744744032</v>
      </c>
      <c r="T207" s="72"/>
      <c r="U207" s="71">
        <v>738703</v>
      </c>
      <c r="V207" s="71">
        <v>240</v>
      </c>
      <c r="W207" s="71">
        <v>146</v>
      </c>
      <c r="X207" s="71">
        <v>1419</v>
      </c>
      <c r="Y207" s="71">
        <v>1980</v>
      </c>
      <c r="Z207" s="71">
        <v>2334</v>
      </c>
      <c r="AA207" s="71">
        <v>992</v>
      </c>
      <c r="AB207" s="71">
        <v>4000</v>
      </c>
      <c r="AC207" s="71">
        <v>0</v>
      </c>
      <c r="AD207" s="71">
        <v>0.5836652744744032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10.885999999999999</v>
      </c>
      <c r="BK207" s="71">
        <v>0</v>
      </c>
      <c r="BL207" s="71">
        <v>0</v>
      </c>
      <c r="BM207" s="71">
        <v>0</v>
      </c>
      <c r="BN207" s="72"/>
      <c r="BO207" s="71">
        <v>0</v>
      </c>
      <c r="BP207" s="71">
        <v>0</v>
      </c>
      <c r="BQ207" s="71">
        <v>1</v>
      </c>
      <c r="BR207" s="71">
        <v>0</v>
      </c>
      <c r="BS207" s="71">
        <v>0</v>
      </c>
      <c r="BT207" s="71">
        <v>0</v>
      </c>
      <c r="BU207"/>
      <c r="BV207" s="70">
        <v>10.885999999999999</v>
      </c>
      <c r="BW207" s="70">
        <v>0</v>
      </c>
      <c r="BX207" s="70">
        <v>0</v>
      </c>
      <c r="BY207" s="70">
        <v>0</v>
      </c>
      <c r="BZ207" s="70">
        <v>0</v>
      </c>
      <c r="CA207" s="70">
        <v>0</v>
      </c>
      <c r="CB207" s="70">
        <v>0</v>
      </c>
      <c r="CC207" s="70">
        <v>0</v>
      </c>
      <c r="CD207" s="70">
        <v>0</v>
      </c>
    </row>
    <row r="208" spans="1:82">
      <c r="A208" s="70" t="s">
        <v>1919</v>
      </c>
      <c r="B208" s="70">
        <v>232</v>
      </c>
      <c r="C208" s="70">
        <v>11</v>
      </c>
      <c r="D208" s="70">
        <v>14</v>
      </c>
      <c r="E208" s="70">
        <v>2014</v>
      </c>
      <c r="F208" s="70" t="s">
        <v>181</v>
      </c>
      <c r="G208" s="70" t="s">
        <v>1660</v>
      </c>
      <c r="H208" s="70" t="s">
        <v>1661</v>
      </c>
      <c r="I208" s="148"/>
      <c r="J208" s="71">
        <v>19.459578478441632</v>
      </c>
      <c r="K208" s="71">
        <v>0.64755297155558877</v>
      </c>
      <c r="L208" s="71">
        <v>5.5940735557776211</v>
      </c>
      <c r="M208" s="71">
        <v>8.3231992223707874</v>
      </c>
      <c r="N208" s="71">
        <v>11.271963680840891</v>
      </c>
      <c r="O208" s="71">
        <v>4.0872058586355546</v>
      </c>
      <c r="P208" s="71">
        <v>4.9259238064922028</v>
      </c>
      <c r="Q208" s="71">
        <v>0.29189708566758599</v>
      </c>
      <c r="R208" s="71">
        <v>0</v>
      </c>
      <c r="S208" s="71">
        <v>0.54697938308296956</v>
      </c>
      <c r="T208" s="72"/>
      <c r="U208" s="71">
        <v>774552</v>
      </c>
      <c r="V208" s="71">
        <v>192</v>
      </c>
      <c r="W208" s="71">
        <v>122</v>
      </c>
      <c r="X208" s="71">
        <v>1330</v>
      </c>
      <c r="Y208" s="71">
        <v>1984</v>
      </c>
      <c r="Z208" s="71">
        <v>2352</v>
      </c>
      <c r="AA208" s="71">
        <v>981</v>
      </c>
      <c r="AB208" s="71">
        <v>3933</v>
      </c>
      <c r="AC208" s="71">
        <v>0</v>
      </c>
      <c r="AD208" s="71">
        <v>0.54697938308296956</v>
      </c>
      <c r="AE208" s="72"/>
      <c r="AF208" s="71"/>
      <c r="AG208" s="71"/>
      <c r="AH208" s="71"/>
      <c r="AI208" s="71"/>
      <c r="AJ208" s="71"/>
      <c r="AK208" s="71"/>
      <c r="AL208" s="71"/>
      <c r="AM208" s="71"/>
      <c r="AN208" s="71"/>
      <c r="AO208" s="71"/>
      <c r="AP208" s="71"/>
      <c r="AQ208" s="72"/>
      <c r="AR208" s="71">
        <v>6</v>
      </c>
      <c r="AS208" s="71">
        <v>0</v>
      </c>
      <c r="AT208" s="71">
        <v>3</v>
      </c>
      <c r="AU208" s="71">
        <v>0</v>
      </c>
      <c r="AV208" s="71">
        <v>0</v>
      </c>
      <c r="AW208" s="71">
        <v>0</v>
      </c>
      <c r="AX208" s="71"/>
      <c r="AY208" s="72"/>
      <c r="AZ208" s="71">
        <v>48.59</v>
      </c>
      <c r="BA208" s="71">
        <v>0</v>
      </c>
      <c r="BB208" s="71">
        <v>4960</v>
      </c>
      <c r="BC208" s="71">
        <v>0</v>
      </c>
      <c r="BD208" s="71">
        <v>0</v>
      </c>
      <c r="BE208" s="71">
        <v>0</v>
      </c>
      <c r="BF208" s="71"/>
      <c r="BG208" s="72"/>
      <c r="BH208" s="71">
        <v>0</v>
      </c>
      <c r="BI208" s="71">
        <v>0</v>
      </c>
      <c r="BJ208" s="71">
        <v>10.673</v>
      </c>
      <c r="BK208" s="71">
        <v>0</v>
      </c>
      <c r="BL208" s="71">
        <v>0</v>
      </c>
      <c r="BM208" s="71">
        <v>0</v>
      </c>
      <c r="BN208" s="72"/>
      <c r="BO208" s="71">
        <v>0</v>
      </c>
      <c r="BP208" s="71">
        <v>0</v>
      </c>
      <c r="BQ208" s="71">
        <v>1</v>
      </c>
      <c r="BR208" s="71">
        <v>0</v>
      </c>
      <c r="BS208" s="71">
        <v>0</v>
      </c>
      <c r="BT208" s="71">
        <v>0</v>
      </c>
      <c r="BU208"/>
      <c r="BV208" s="70">
        <v>10.673</v>
      </c>
      <c r="BW208" s="70">
        <v>0</v>
      </c>
      <c r="BX208" s="70">
        <v>0</v>
      </c>
      <c r="BY208" s="70">
        <v>0</v>
      </c>
      <c r="BZ208" s="70">
        <v>0</v>
      </c>
      <c r="CA208" s="70">
        <v>0</v>
      </c>
      <c r="CB208" s="70">
        <v>0</v>
      </c>
      <c r="CC208" s="70">
        <v>0</v>
      </c>
      <c r="CD208" s="70">
        <v>0</v>
      </c>
    </row>
    <row r="209" spans="1:82">
      <c r="A209" s="70" t="s">
        <v>1920</v>
      </c>
      <c r="B209" s="70">
        <v>233</v>
      </c>
      <c r="C209" s="70">
        <v>12</v>
      </c>
      <c r="D209" s="70">
        <v>14</v>
      </c>
      <c r="E209" s="70">
        <v>2015</v>
      </c>
      <c r="F209" s="70" t="s">
        <v>182</v>
      </c>
      <c r="G209" s="70" t="s">
        <v>1660</v>
      </c>
      <c r="H209" s="70" t="s">
        <v>1661</v>
      </c>
      <c r="I209" s="148"/>
      <c r="J209" s="71">
        <v>25.06748697180479</v>
      </c>
      <c r="K209" s="71">
        <v>0.62093598478504697</v>
      </c>
      <c r="L209" s="71">
        <v>5.8883460120923994</v>
      </c>
      <c r="M209" s="71">
        <v>8.0533015227040714</v>
      </c>
      <c r="N209" s="71">
        <v>10.28581095118836</v>
      </c>
      <c r="O209" s="71">
        <v>3.9931677033095947</v>
      </c>
      <c r="P209" s="71">
        <v>4.9348408703534856</v>
      </c>
      <c r="Q209" s="71">
        <v>0.28153449872147002</v>
      </c>
      <c r="R209" s="71">
        <v>0</v>
      </c>
      <c r="S209" s="71">
        <v>0.60181298868278765</v>
      </c>
      <c r="T209" s="72"/>
      <c r="U209" s="71">
        <v>1000369</v>
      </c>
      <c r="V209" s="71">
        <v>192</v>
      </c>
      <c r="W209" s="71">
        <v>122</v>
      </c>
      <c r="X209" s="71">
        <v>1330</v>
      </c>
      <c r="Y209" s="71">
        <v>1967</v>
      </c>
      <c r="Z209" s="71">
        <v>2320</v>
      </c>
      <c r="AA209" s="71">
        <v>982</v>
      </c>
      <c r="AB209" s="71">
        <v>3875</v>
      </c>
      <c r="AC209" s="71">
        <v>0</v>
      </c>
      <c r="AD209" s="71">
        <v>0.60181298868278765</v>
      </c>
      <c r="AE209" s="72"/>
      <c r="AF209" s="71">
        <v>7720148.2521055592</v>
      </c>
      <c r="AG209" s="71">
        <v>413679.88969246933</v>
      </c>
      <c r="AH209" s="71">
        <v>761374.11751004471</v>
      </c>
      <c r="AI209" s="71">
        <v>8458907.9484144486</v>
      </c>
      <c r="AJ209" s="71">
        <v>8711936.6726728939</v>
      </c>
      <c r="AK209" s="71">
        <v>0</v>
      </c>
      <c r="AL209" s="71">
        <v>0</v>
      </c>
      <c r="AM209" s="71">
        <v>531052.49498636276</v>
      </c>
      <c r="AN209" s="71">
        <v>0</v>
      </c>
      <c r="AO209" s="71">
        <v>0</v>
      </c>
      <c r="AP209" s="71">
        <v>26597099.375381779</v>
      </c>
      <c r="AQ209" s="72"/>
      <c r="AR209" s="71">
        <v>6</v>
      </c>
      <c r="AS209" s="71">
        <v>1</v>
      </c>
      <c r="AT209" s="71">
        <v>3</v>
      </c>
      <c r="AU209" s="71">
        <v>0</v>
      </c>
      <c r="AV209" s="71">
        <v>0</v>
      </c>
      <c r="AW209" s="71">
        <v>0</v>
      </c>
      <c r="AX209" s="71"/>
      <c r="AY209" s="72"/>
      <c r="AZ209" s="71">
        <v>48.59</v>
      </c>
      <c r="BA209" s="71">
        <v>880</v>
      </c>
      <c r="BB209" s="71">
        <v>4960</v>
      </c>
      <c r="BC209" s="71">
        <v>0</v>
      </c>
      <c r="BD209" s="71">
        <v>0</v>
      </c>
      <c r="BE209" s="71">
        <v>0</v>
      </c>
      <c r="BF209" s="71"/>
      <c r="BG209" s="72"/>
      <c r="BH209" s="71">
        <v>0</v>
      </c>
      <c r="BI209" s="71">
        <v>0</v>
      </c>
      <c r="BJ209" s="71">
        <v>11.465999999999999</v>
      </c>
      <c r="BK209" s="71">
        <v>0</v>
      </c>
      <c r="BL209" s="71">
        <v>0</v>
      </c>
      <c r="BM209" s="71">
        <v>0</v>
      </c>
      <c r="BN209" s="72"/>
      <c r="BO209" s="71">
        <v>0</v>
      </c>
      <c r="BP209" s="71">
        <v>0</v>
      </c>
      <c r="BQ209" s="71">
        <v>1</v>
      </c>
      <c r="BR209" s="71">
        <v>0</v>
      </c>
      <c r="BS209" s="71">
        <v>0</v>
      </c>
      <c r="BT209" s="71">
        <v>0</v>
      </c>
      <c r="BU209"/>
      <c r="BV209" s="70">
        <v>11.465999999999999</v>
      </c>
      <c r="BW209" s="70">
        <v>0</v>
      </c>
      <c r="BX209" s="70">
        <v>0</v>
      </c>
      <c r="BY209" s="70">
        <v>0</v>
      </c>
      <c r="BZ209" s="70">
        <v>0</v>
      </c>
      <c r="CA209" s="70">
        <v>0</v>
      </c>
      <c r="CB209" s="70">
        <v>0</v>
      </c>
      <c r="CC209" s="70">
        <v>0</v>
      </c>
      <c r="CD209" s="70">
        <v>0</v>
      </c>
    </row>
    <row r="210" spans="1:82">
      <c r="A210" s="70" t="s">
        <v>1921</v>
      </c>
      <c r="B210" s="70">
        <v>234</v>
      </c>
      <c r="C210" s="70">
        <v>13</v>
      </c>
      <c r="D210" s="70">
        <v>14</v>
      </c>
      <c r="E210" s="70">
        <v>2016</v>
      </c>
      <c r="F210" s="70" t="s">
        <v>155</v>
      </c>
      <c r="G210" s="70" t="s">
        <v>1660</v>
      </c>
      <c r="H210" s="70" t="s">
        <v>1661</v>
      </c>
      <c r="I210" s="148"/>
      <c r="J210" s="71">
        <v>21.325614024020609</v>
      </c>
      <c r="K210" s="71">
        <v>0.58571528992171895</v>
      </c>
      <c r="L210" s="71">
        <v>6.3320221316184542</v>
      </c>
      <c r="M210" s="71">
        <v>6.904772084501678</v>
      </c>
      <c r="N210" s="71">
        <v>10.2951403017034</v>
      </c>
      <c r="O210" s="71">
        <v>3.9089706208704817</v>
      </c>
      <c r="P210" s="71">
        <v>5.4174749564777009</v>
      </c>
      <c r="Q210" s="71">
        <v>0.26720096136149085</v>
      </c>
      <c r="R210" s="71">
        <v>0</v>
      </c>
      <c r="S210" s="71">
        <v>0.54079682883412394</v>
      </c>
      <c r="T210" s="72"/>
      <c r="U210" s="71">
        <v>810077</v>
      </c>
      <c r="V210" s="71">
        <v>192</v>
      </c>
      <c r="W210" s="71">
        <v>122</v>
      </c>
      <c r="X210" s="71">
        <v>1330</v>
      </c>
      <c r="Y210" s="71">
        <v>1936</v>
      </c>
      <c r="Z210" s="71">
        <v>2299</v>
      </c>
      <c r="AA210" s="71">
        <v>1115</v>
      </c>
      <c r="AB210" s="71">
        <v>3783</v>
      </c>
      <c r="AC210" s="71">
        <v>0</v>
      </c>
      <c r="AD210" s="71">
        <v>0.54079682883412394</v>
      </c>
      <c r="AE210" s="72"/>
      <c r="AF210" s="71">
        <v>6682726.8859777926</v>
      </c>
      <c r="AG210" s="71">
        <v>394321.53685911669</v>
      </c>
      <c r="AH210" s="71">
        <v>645302.08175845048</v>
      </c>
      <c r="AI210" s="71">
        <v>8443676.6487653423</v>
      </c>
      <c r="AJ210" s="71">
        <v>8517103.4485419355</v>
      </c>
      <c r="AK210" s="71">
        <v>0</v>
      </c>
      <c r="AL210" s="71">
        <v>0</v>
      </c>
      <c r="AM210" s="71">
        <v>518847.06124881952</v>
      </c>
      <c r="AN210" s="71">
        <v>0</v>
      </c>
      <c r="AO210" s="71">
        <v>0</v>
      </c>
      <c r="AP210" s="71">
        <v>25201977.663151458</v>
      </c>
      <c r="AQ210" s="72"/>
      <c r="AR210" s="71">
        <v>8</v>
      </c>
      <c r="AS210" s="71">
        <v>2</v>
      </c>
      <c r="AT210" s="71">
        <v>3</v>
      </c>
      <c r="AU210" s="71">
        <v>0</v>
      </c>
      <c r="AV210" s="71">
        <v>0</v>
      </c>
      <c r="AW210" s="71">
        <v>0</v>
      </c>
      <c r="AX210" s="71"/>
      <c r="AY210" s="72"/>
      <c r="AZ210" s="71">
        <v>62.49</v>
      </c>
      <c r="BA210" s="71">
        <v>1760</v>
      </c>
      <c r="BB210" s="71">
        <v>4960</v>
      </c>
      <c r="BC210" s="71">
        <v>0</v>
      </c>
      <c r="BD210" s="71">
        <v>0</v>
      </c>
      <c r="BE210" s="71">
        <v>0</v>
      </c>
      <c r="BF210" s="71"/>
      <c r="BG210" s="72"/>
      <c r="BH210" s="71">
        <v>0</v>
      </c>
      <c r="BI210" s="71">
        <v>0</v>
      </c>
      <c r="BJ210" s="71">
        <v>10.439</v>
      </c>
      <c r="BK210" s="71">
        <v>0</v>
      </c>
      <c r="BL210" s="71">
        <v>0</v>
      </c>
      <c r="BM210" s="71">
        <v>0</v>
      </c>
      <c r="BN210" s="72"/>
      <c r="BO210" s="71">
        <v>0</v>
      </c>
      <c r="BP210" s="71">
        <v>0</v>
      </c>
      <c r="BQ210" s="71">
        <v>1</v>
      </c>
      <c r="BR210" s="71">
        <v>0</v>
      </c>
      <c r="BS210" s="71">
        <v>0</v>
      </c>
      <c r="BT210" s="71">
        <v>0</v>
      </c>
      <c r="BU210"/>
      <c r="BV210" s="70">
        <v>10.439</v>
      </c>
      <c r="BW210" s="70">
        <v>0</v>
      </c>
      <c r="BX210" s="70">
        <v>0</v>
      </c>
      <c r="BY210" s="70">
        <v>0</v>
      </c>
      <c r="BZ210" s="70">
        <v>0</v>
      </c>
      <c r="CA210" s="70">
        <v>0</v>
      </c>
      <c r="CB210" s="70">
        <v>0</v>
      </c>
      <c r="CC210" s="70">
        <v>0</v>
      </c>
      <c r="CD210" s="70">
        <v>0</v>
      </c>
    </row>
    <row r="211" spans="1:82">
      <c r="A211" s="70" t="s">
        <v>1922</v>
      </c>
      <c r="B211" s="70">
        <v>235</v>
      </c>
      <c r="C211" s="70">
        <v>14</v>
      </c>
      <c r="D211" s="70">
        <v>14</v>
      </c>
      <c r="E211" s="70">
        <v>2017</v>
      </c>
      <c r="F211" s="70" t="s">
        <v>156</v>
      </c>
      <c r="G211" s="70" t="s">
        <v>1660</v>
      </c>
      <c r="H211" s="70" t="s">
        <v>1661</v>
      </c>
      <c r="I211" s="148"/>
      <c r="J211" s="71">
        <v>24.844602012208249</v>
      </c>
      <c r="K211" s="71">
        <v>0.59851332831170956</v>
      </c>
      <c r="L211" s="71">
        <v>5.7159800470408992</v>
      </c>
      <c r="M211" s="71">
        <v>6.9233457176225972</v>
      </c>
      <c r="N211" s="71">
        <v>10.24611163666961</v>
      </c>
      <c r="O211" s="71">
        <v>3.8552208163649682</v>
      </c>
      <c r="P211" s="71">
        <v>5.4169527927979795</v>
      </c>
      <c r="Q211" s="71">
        <v>0.25456432364634402</v>
      </c>
      <c r="R211" s="71">
        <v>0</v>
      </c>
      <c r="S211" s="71">
        <v>0.62050860184711532</v>
      </c>
      <c r="T211" s="72"/>
      <c r="U211" s="71">
        <v>928632</v>
      </c>
      <c r="V211" s="71">
        <v>192</v>
      </c>
      <c r="W211" s="71">
        <v>122</v>
      </c>
      <c r="X211" s="71">
        <v>1330</v>
      </c>
      <c r="Y211" s="71">
        <v>1969</v>
      </c>
      <c r="Z211" s="71">
        <v>2305</v>
      </c>
      <c r="AA211" s="71">
        <v>1122</v>
      </c>
      <c r="AB211" s="71">
        <v>3727</v>
      </c>
      <c r="AC211" s="71">
        <v>0</v>
      </c>
      <c r="AD211" s="71">
        <v>0.62050860184711532</v>
      </c>
      <c r="AE211" s="72"/>
      <c r="AF211" s="71">
        <v>7527744.8683932032</v>
      </c>
      <c r="AG211" s="71">
        <v>395467.25707754871</v>
      </c>
      <c r="AH211" s="71">
        <v>788304.76787649153</v>
      </c>
      <c r="AI211" s="71">
        <v>8234774.7734862873</v>
      </c>
      <c r="AJ211" s="71">
        <v>7854958.4000486201</v>
      </c>
      <c r="AK211" s="71">
        <v>0</v>
      </c>
      <c r="AL211" s="71">
        <v>0</v>
      </c>
      <c r="AM211" s="71">
        <v>511966.36986782419</v>
      </c>
      <c r="AN211" s="71">
        <v>0</v>
      </c>
      <c r="AO211" s="71">
        <v>0</v>
      </c>
      <c r="AP211" s="71">
        <v>25313216.436749976</v>
      </c>
      <c r="AQ211" s="72"/>
      <c r="AR211" s="71">
        <v>9</v>
      </c>
      <c r="AS211" s="71">
        <v>2</v>
      </c>
      <c r="AT211" s="71">
        <v>3</v>
      </c>
      <c r="AU211" s="71">
        <v>0</v>
      </c>
      <c r="AV211" s="71">
        <v>0</v>
      </c>
      <c r="AW211" s="71">
        <v>0</v>
      </c>
      <c r="AX211" s="71"/>
      <c r="AY211" s="72"/>
      <c r="AZ211" s="71">
        <v>66.789999999999992</v>
      </c>
      <c r="BA211" s="71">
        <v>1760</v>
      </c>
      <c r="BB211" s="71">
        <v>4960</v>
      </c>
      <c r="BC211" s="71">
        <v>0</v>
      </c>
      <c r="BD211" s="71">
        <v>0</v>
      </c>
      <c r="BE211" s="71">
        <v>0</v>
      </c>
      <c r="BF211" s="71"/>
      <c r="BG211" s="72"/>
      <c r="BH211" s="71">
        <v>0</v>
      </c>
      <c r="BI211" s="71">
        <v>0</v>
      </c>
      <c r="BJ211" s="71">
        <v>10.803000000000001</v>
      </c>
      <c r="BK211" s="71">
        <v>0</v>
      </c>
      <c r="BL211" s="71">
        <v>0</v>
      </c>
      <c r="BM211" s="71">
        <v>0</v>
      </c>
      <c r="BN211" s="72"/>
      <c r="BO211" s="71">
        <v>0</v>
      </c>
      <c r="BP211" s="71">
        <v>0</v>
      </c>
      <c r="BQ211" s="71">
        <v>1</v>
      </c>
      <c r="BR211" s="71">
        <v>0</v>
      </c>
      <c r="BS211" s="71">
        <v>0</v>
      </c>
      <c r="BT211" s="71">
        <v>0</v>
      </c>
      <c r="BU211"/>
      <c r="BV211" s="70">
        <v>10.803000000000001</v>
      </c>
      <c r="BW211" s="70">
        <v>0</v>
      </c>
      <c r="BX211" s="70">
        <v>0</v>
      </c>
      <c r="BY211" s="70">
        <v>0</v>
      </c>
      <c r="BZ211" s="70">
        <v>0</v>
      </c>
      <c r="CA211" s="70">
        <v>0</v>
      </c>
      <c r="CB211" s="70">
        <v>0</v>
      </c>
      <c r="CC211" s="70">
        <v>0</v>
      </c>
      <c r="CD211" s="70">
        <v>0</v>
      </c>
    </row>
    <row r="212" spans="1:82">
      <c r="A212" s="70" t="s">
        <v>1923</v>
      </c>
      <c r="B212" s="70">
        <v>236</v>
      </c>
      <c r="C212" s="70">
        <v>15</v>
      </c>
      <c r="D212" s="70">
        <v>14</v>
      </c>
      <c r="E212" s="70">
        <v>2018</v>
      </c>
      <c r="F212" s="70" t="s">
        <v>183</v>
      </c>
      <c r="G212" s="70" t="s">
        <v>1660</v>
      </c>
      <c r="H212" s="70" t="s">
        <v>1661</v>
      </c>
      <c r="I212" s="148"/>
      <c r="J212" s="71">
        <v>23.197045115069805</v>
      </c>
      <c r="K212" s="71">
        <v>0.55705379886045736</v>
      </c>
      <c r="L212" s="71">
        <v>5.2436754547901998</v>
      </c>
      <c r="M212" s="71">
        <v>6.9574921875077695</v>
      </c>
      <c r="N212" s="71">
        <v>9.2274101582385182</v>
      </c>
      <c r="O212" s="71">
        <v>3.7860718779953011</v>
      </c>
      <c r="P212" s="71">
        <v>5.3917104699577729</v>
      </c>
      <c r="Q212" s="71">
        <v>0.22931185516956001</v>
      </c>
      <c r="R212" s="71">
        <v>0</v>
      </c>
      <c r="S212" s="71">
        <v>0.58988981828889087</v>
      </c>
      <c r="T212" s="72"/>
      <c r="U212" s="71">
        <v>905965</v>
      </c>
      <c r="V212" s="71">
        <v>192</v>
      </c>
      <c r="W212" s="71">
        <v>122</v>
      </c>
      <c r="X212" s="71">
        <v>1330</v>
      </c>
      <c r="Y212" s="71">
        <v>1926</v>
      </c>
      <c r="Z212" s="71">
        <v>2307</v>
      </c>
      <c r="AA212" s="71">
        <v>1128</v>
      </c>
      <c r="AB212" s="71">
        <v>3618</v>
      </c>
      <c r="AC212" s="71">
        <v>0</v>
      </c>
      <c r="AD212" s="71">
        <v>0.58988981828889087</v>
      </c>
      <c r="AE212" s="72"/>
      <c r="AF212" s="71">
        <v>7372085.1288175136</v>
      </c>
      <c r="AG212" s="71">
        <v>357803.26323884632</v>
      </c>
      <c r="AH212" s="71">
        <v>742977.34072018391</v>
      </c>
      <c r="AI212" s="71">
        <v>8417621.8908260707</v>
      </c>
      <c r="AJ212" s="71">
        <v>7137420.9401472071</v>
      </c>
      <c r="AK212" s="71">
        <v>0</v>
      </c>
      <c r="AL212" s="71">
        <v>0</v>
      </c>
      <c r="AM212" s="71">
        <v>498021.7185547456</v>
      </c>
      <c r="AN212" s="71">
        <v>0</v>
      </c>
      <c r="AO212" s="71">
        <v>0</v>
      </c>
      <c r="AP212" s="71">
        <v>24525930.282304566</v>
      </c>
      <c r="AQ212" s="72"/>
      <c r="AR212" s="71">
        <v>9</v>
      </c>
      <c r="AS212" s="71">
        <v>2</v>
      </c>
      <c r="AT212" s="71">
        <v>3</v>
      </c>
      <c r="AU212" s="71">
        <v>0</v>
      </c>
      <c r="AV212" s="71">
        <v>0</v>
      </c>
      <c r="AW212" s="71">
        <v>0</v>
      </c>
      <c r="AX212" s="71"/>
      <c r="AY212" s="72"/>
      <c r="AZ212" s="71">
        <v>66.789999999999992</v>
      </c>
      <c r="BA212" s="71">
        <v>1760</v>
      </c>
      <c r="BB212" s="71">
        <v>4960</v>
      </c>
      <c r="BC212" s="71">
        <v>0</v>
      </c>
      <c r="BD212" s="71">
        <v>0</v>
      </c>
      <c r="BE212" s="71">
        <v>0</v>
      </c>
      <c r="BF212" s="71"/>
      <c r="BG212" s="72"/>
      <c r="BH212" s="71">
        <v>0</v>
      </c>
      <c r="BI212" s="71">
        <v>0</v>
      </c>
      <c r="BJ212" s="71">
        <v>10.266999999999999</v>
      </c>
      <c r="BK212" s="71">
        <v>0</v>
      </c>
      <c r="BL212" s="71">
        <v>0</v>
      </c>
      <c r="BM212" s="71">
        <v>0</v>
      </c>
      <c r="BN212" s="72"/>
      <c r="BO212" s="71">
        <v>0</v>
      </c>
      <c r="BP212" s="71">
        <v>0</v>
      </c>
      <c r="BQ212" s="71">
        <v>1</v>
      </c>
      <c r="BR212" s="71">
        <v>0</v>
      </c>
      <c r="BS212" s="71">
        <v>0</v>
      </c>
      <c r="BT212" s="71">
        <v>0</v>
      </c>
      <c r="BU212"/>
      <c r="BV212" s="70">
        <v>10.266999999999999</v>
      </c>
      <c r="BW212" s="70">
        <v>0</v>
      </c>
      <c r="BX212" s="70">
        <v>0</v>
      </c>
      <c r="BY212" s="70">
        <v>0</v>
      </c>
      <c r="BZ212" s="70">
        <v>0</v>
      </c>
      <c r="CA212" s="70">
        <v>0</v>
      </c>
      <c r="CB212" s="70">
        <v>0</v>
      </c>
      <c r="CC212" s="70">
        <v>0</v>
      </c>
      <c r="CD212" s="70">
        <v>0</v>
      </c>
    </row>
    <row r="213" spans="1:82">
      <c r="A213" s="70" t="s">
        <v>1924</v>
      </c>
      <c r="B213" s="70">
        <v>237</v>
      </c>
      <c r="C213" s="70">
        <v>16</v>
      </c>
      <c r="D213" s="70">
        <v>14</v>
      </c>
      <c r="E213" s="70">
        <v>2019</v>
      </c>
      <c r="F213" s="70" t="s">
        <v>158</v>
      </c>
      <c r="G213" s="70" t="s">
        <v>1660</v>
      </c>
      <c r="H213" s="70" t="s">
        <v>1661</v>
      </c>
      <c r="I213" s="148"/>
      <c r="J213" s="71">
        <v>21.357922762453473</v>
      </c>
      <c r="K213" s="71">
        <v>0.51690490656582122</v>
      </c>
      <c r="L213" s="71">
        <v>5.2671689100276913</v>
      </c>
      <c r="M213" s="71">
        <v>6.2415022530048159</v>
      </c>
      <c r="N213" s="71">
        <v>9.2346665663522458</v>
      </c>
      <c r="O213" s="71">
        <v>3.6481717569889702</v>
      </c>
      <c r="P213" s="71">
        <v>4.9459629472393178</v>
      </c>
      <c r="Q213" s="71">
        <v>0.21814562608794899</v>
      </c>
      <c r="R213" s="71">
        <v>0</v>
      </c>
      <c r="S213" s="71">
        <v>0.616231757222091</v>
      </c>
      <c r="T213" s="72"/>
      <c r="U213" s="71">
        <v>877471</v>
      </c>
      <c r="V213" s="71">
        <v>192</v>
      </c>
      <c r="W213" s="71">
        <v>122</v>
      </c>
      <c r="X213" s="71">
        <v>1330</v>
      </c>
      <c r="Y213" s="71">
        <v>1904</v>
      </c>
      <c r="Z213" s="71">
        <v>2284</v>
      </c>
      <c r="AA213" s="71">
        <v>1027</v>
      </c>
      <c r="AB213" s="71">
        <v>3535</v>
      </c>
      <c r="AC213" s="71">
        <v>0</v>
      </c>
      <c r="AD213" s="71">
        <v>0.616231757222091</v>
      </c>
      <c r="AE213" s="72"/>
      <c r="AF213" s="71">
        <v>7006456.8582593082</v>
      </c>
      <c r="AG213" s="71">
        <v>357697.30765093339</v>
      </c>
      <c r="AH213" s="71">
        <v>802193.59904791403</v>
      </c>
      <c r="AI213" s="71">
        <v>8248570.6621885523</v>
      </c>
      <c r="AJ213" s="71">
        <v>7442874.2141254973</v>
      </c>
      <c r="AK213" s="71">
        <v>0</v>
      </c>
      <c r="AL213" s="71">
        <v>0</v>
      </c>
      <c r="AM213" s="71">
        <v>481440.3885342477</v>
      </c>
      <c r="AN213" s="71">
        <v>0</v>
      </c>
      <c r="AO213" s="71">
        <v>0</v>
      </c>
      <c r="AP213" s="71">
        <v>24339233.02980645</v>
      </c>
      <c r="AQ213" s="72"/>
      <c r="AR213" s="71">
        <v>10</v>
      </c>
      <c r="AS213" s="71">
        <v>4</v>
      </c>
      <c r="AT213" s="71">
        <v>5</v>
      </c>
      <c r="AU213" s="71">
        <v>0</v>
      </c>
      <c r="AV213" s="71">
        <v>0</v>
      </c>
      <c r="AW213" s="71">
        <v>0</v>
      </c>
      <c r="AX213" s="71"/>
      <c r="AY213" s="72"/>
      <c r="AZ213" s="71">
        <v>73.389999999999986</v>
      </c>
      <c r="BA213" s="71">
        <v>1859</v>
      </c>
      <c r="BB213" s="71">
        <v>4999.6000000000004</v>
      </c>
      <c r="BC213" s="71">
        <v>0</v>
      </c>
      <c r="BD213" s="71">
        <v>0</v>
      </c>
      <c r="BE213" s="71">
        <v>0</v>
      </c>
      <c r="BF213" s="71"/>
      <c r="BG213" s="72"/>
      <c r="BH213" s="71">
        <v>0</v>
      </c>
      <c r="BI213" s="71">
        <v>0</v>
      </c>
      <c r="BJ213" s="71">
        <v>8.4160000000000004</v>
      </c>
      <c r="BK213" s="71">
        <v>0</v>
      </c>
      <c r="BL213" s="71">
        <v>0</v>
      </c>
      <c r="BM213" s="71">
        <v>0</v>
      </c>
      <c r="BN213" s="72"/>
      <c r="BO213" s="71">
        <v>0</v>
      </c>
      <c r="BP213" s="71">
        <v>0</v>
      </c>
      <c r="BQ213" s="71">
        <v>1</v>
      </c>
      <c r="BR213" s="71">
        <v>0</v>
      </c>
      <c r="BS213" s="71">
        <v>0</v>
      </c>
      <c r="BT213" s="71">
        <v>0</v>
      </c>
      <c r="BU213"/>
      <c r="BV213" s="70">
        <v>8.4160000000000004</v>
      </c>
      <c r="BW213" s="70">
        <v>0</v>
      </c>
      <c r="BX213" s="70">
        <v>0</v>
      </c>
      <c r="BY213" s="70">
        <v>0</v>
      </c>
      <c r="BZ213" s="70">
        <v>0</v>
      </c>
      <c r="CA213" s="70">
        <v>0</v>
      </c>
      <c r="CB213" s="70">
        <v>0</v>
      </c>
      <c r="CC213" s="70">
        <v>0</v>
      </c>
      <c r="CD213" s="70">
        <v>0</v>
      </c>
    </row>
    <row r="214" spans="1:82">
      <c r="A214" s="70" t="s">
        <v>1925</v>
      </c>
      <c r="B214" s="70">
        <v>238</v>
      </c>
      <c r="C214" s="70">
        <v>17</v>
      </c>
      <c r="D214" s="70">
        <v>14</v>
      </c>
      <c r="E214" s="70">
        <v>2020</v>
      </c>
      <c r="F214" s="70" t="s">
        <v>159</v>
      </c>
      <c r="G214" s="70" t="s">
        <v>1660</v>
      </c>
      <c r="H214" s="70" t="s">
        <v>1661</v>
      </c>
      <c r="I214" s="148"/>
      <c r="J214" s="71">
        <v>19.210156877179941</v>
      </c>
      <c r="K214" s="71">
        <v>0.6489095616905286</v>
      </c>
      <c r="L214" s="71">
        <v>7.7254620010264121</v>
      </c>
      <c r="M214" s="71">
        <v>5.6721099426595236</v>
      </c>
      <c r="N214" s="71">
        <v>8.4151935731887004</v>
      </c>
      <c r="O214" s="71">
        <v>3.193515374416628</v>
      </c>
      <c r="P214" s="71">
        <v>4.7076669832899194</v>
      </c>
      <c r="Q214" s="71">
        <v>0.20565500321543201</v>
      </c>
      <c r="R214" s="71">
        <v>0</v>
      </c>
      <c r="S214" s="71">
        <v>0.60569179320884503</v>
      </c>
      <c r="T214" s="72"/>
      <c r="U214" s="71">
        <v>894664</v>
      </c>
      <c r="V214" s="71">
        <v>223</v>
      </c>
      <c r="W214" s="71">
        <v>159</v>
      </c>
      <c r="X214" s="71">
        <v>1271</v>
      </c>
      <c r="Y214" s="71">
        <v>1893</v>
      </c>
      <c r="Z214" s="71">
        <v>2282</v>
      </c>
      <c r="AA214" s="71">
        <v>1039</v>
      </c>
      <c r="AB214" s="71">
        <v>3488</v>
      </c>
      <c r="AC214" s="71">
        <v>0</v>
      </c>
      <c r="AD214" s="71">
        <v>0.60569179320884503</v>
      </c>
      <c r="AE214" s="72"/>
      <c r="AF214" s="71">
        <v>6985453.6967088524</v>
      </c>
      <c r="AG214" s="71">
        <v>415756.74288540502</v>
      </c>
      <c r="AH214" s="71">
        <v>1132925.7770796898</v>
      </c>
      <c r="AI214" s="71">
        <v>7297677.3873997638</v>
      </c>
      <c r="AJ214" s="71">
        <v>7773581.4443118256</v>
      </c>
      <c r="AK214" s="71"/>
      <c r="AL214" s="71"/>
      <c r="AM214" s="71">
        <v>455222.75248826243</v>
      </c>
      <c r="AN214" s="71"/>
      <c r="AO214" s="71"/>
      <c r="AP214" s="71">
        <v>24060617.800873801</v>
      </c>
      <c r="AQ214" s="72"/>
      <c r="AR214" s="71">
        <v>10</v>
      </c>
      <c r="AS214" s="71">
        <v>5</v>
      </c>
      <c r="AT214" s="71">
        <v>9</v>
      </c>
      <c r="AU214" s="71">
        <v>0</v>
      </c>
      <c r="AV214" s="71">
        <v>0</v>
      </c>
      <c r="AW214" s="71">
        <v>0</v>
      </c>
      <c r="AX214" s="71"/>
      <c r="AY214" s="72"/>
      <c r="AZ214" s="71">
        <v>73.389999999999986</v>
      </c>
      <c r="BA214" s="71">
        <v>1908.5</v>
      </c>
      <c r="BB214" s="71">
        <v>5076.3999999999996</v>
      </c>
      <c r="BC214" s="71">
        <v>0</v>
      </c>
      <c r="BD214" s="71">
        <v>0</v>
      </c>
      <c r="BE214" s="71">
        <v>0</v>
      </c>
      <c r="BF214" s="71"/>
      <c r="BG214" s="72"/>
      <c r="BH214" s="71">
        <v>0</v>
      </c>
      <c r="BI214" s="71">
        <v>0</v>
      </c>
      <c r="BJ214" s="71">
        <v>7.15</v>
      </c>
      <c r="BK214" s="71">
        <v>0</v>
      </c>
      <c r="BL214" s="71">
        <v>0</v>
      </c>
      <c r="BM214" s="71">
        <v>0</v>
      </c>
      <c r="BN214" s="72"/>
      <c r="BO214" s="71">
        <v>0</v>
      </c>
      <c r="BP214" s="71">
        <v>0</v>
      </c>
      <c r="BQ214" s="71">
        <v>1</v>
      </c>
      <c r="BR214" s="71">
        <v>0</v>
      </c>
      <c r="BS214" s="71">
        <v>0</v>
      </c>
      <c r="BT214" s="71">
        <v>0</v>
      </c>
      <c r="BU214"/>
      <c r="BV214" s="70">
        <v>7.15</v>
      </c>
      <c r="BW214" s="70">
        <v>0</v>
      </c>
      <c r="BX214" s="70">
        <v>0</v>
      </c>
      <c r="BY214" s="70">
        <v>0</v>
      </c>
      <c r="BZ214" s="70">
        <v>0</v>
      </c>
      <c r="CA214" s="70">
        <v>0</v>
      </c>
      <c r="CB214" s="70">
        <v>0</v>
      </c>
      <c r="CC214" s="70">
        <v>0</v>
      </c>
      <c r="CD214" s="70">
        <v>0</v>
      </c>
    </row>
    <row r="215" spans="1:82">
      <c r="A215" s="70" t="s">
        <v>1926</v>
      </c>
      <c r="B215" s="70">
        <v>238</v>
      </c>
      <c r="C215" s="70">
        <v>18</v>
      </c>
      <c r="D215" s="70">
        <v>14</v>
      </c>
      <c r="E215" s="70">
        <v>2021</v>
      </c>
      <c r="F215" s="70" t="s">
        <v>160</v>
      </c>
      <c r="G215" s="70" t="s">
        <v>1660</v>
      </c>
      <c r="H215" s="70" t="s">
        <v>1661</v>
      </c>
      <c r="I215" s="148"/>
      <c r="J215" s="71">
        <v>22.895617561502437</v>
      </c>
      <c r="K215" s="71">
        <v>0.62508003412763247</v>
      </c>
      <c r="L215" s="71">
        <v>7.0501712075265583</v>
      </c>
      <c r="M215" s="71">
        <v>5.7606884123121374</v>
      </c>
      <c r="N215" s="71">
        <v>8.2962906745596126</v>
      </c>
      <c r="O215" s="71">
        <v>3.0770831506486749</v>
      </c>
      <c r="P215" s="71">
        <v>4.8742937868077156</v>
      </c>
      <c r="Q215" s="71">
        <v>0.20096842366197501</v>
      </c>
      <c r="R215" s="71">
        <v>0</v>
      </c>
      <c r="S215" s="71">
        <v>0.57606279683845873</v>
      </c>
      <c r="T215" s="72"/>
      <c r="U215" s="71">
        <v>1095022</v>
      </c>
      <c r="V215" s="71">
        <v>223</v>
      </c>
      <c r="W215" s="71">
        <v>159</v>
      </c>
      <c r="X215" s="71">
        <v>1271</v>
      </c>
      <c r="Y215" s="71">
        <v>1889</v>
      </c>
      <c r="Z215" s="71">
        <v>2264</v>
      </c>
      <c r="AA215" s="71">
        <v>1049</v>
      </c>
      <c r="AB215" s="71">
        <v>3442</v>
      </c>
      <c r="AC215" s="71">
        <v>0</v>
      </c>
      <c r="AD215" s="71">
        <v>0.57606279683845873</v>
      </c>
      <c r="AE215" s="72"/>
      <c r="AF215" s="71">
        <v>8387397.1835915577</v>
      </c>
      <c r="AG215" s="71">
        <v>422936.20923645608</v>
      </c>
      <c r="AH215" s="71">
        <v>1015733.8913320004</v>
      </c>
      <c r="AI215" s="71">
        <v>8007715.3513692105</v>
      </c>
      <c r="AJ215" s="71">
        <v>7556385.0876176041</v>
      </c>
      <c r="AK215" s="71">
        <v>0</v>
      </c>
      <c r="AL215" s="71">
        <v>0</v>
      </c>
      <c r="AM215" s="71">
        <v>451810.30183445761</v>
      </c>
      <c r="AN215" s="71">
        <v>0</v>
      </c>
      <c r="AO215" s="71">
        <v>0</v>
      </c>
      <c r="AP215" s="71">
        <v>25841978.024981283</v>
      </c>
      <c r="AQ215" s="72"/>
      <c r="AR215" s="71">
        <v>10</v>
      </c>
      <c r="AS215" s="71">
        <v>7</v>
      </c>
      <c r="AT215" s="71">
        <v>11</v>
      </c>
      <c r="AU215" s="71">
        <v>0</v>
      </c>
      <c r="AV215" s="71">
        <v>0</v>
      </c>
      <c r="AW215" s="71">
        <v>0</v>
      </c>
      <c r="AX215" s="71"/>
      <c r="AY215" s="72"/>
      <c r="AZ215" s="71">
        <v>73.389999999999986</v>
      </c>
      <c r="BA215" s="71">
        <v>2007.5</v>
      </c>
      <c r="BB215" s="71">
        <v>5114.8</v>
      </c>
      <c r="BC215" s="71">
        <v>0</v>
      </c>
      <c r="BD215" s="71">
        <v>0</v>
      </c>
      <c r="BE215" s="71">
        <v>0</v>
      </c>
      <c r="BF215" s="71"/>
      <c r="BG215" s="72"/>
      <c r="BH215" s="71">
        <v>0</v>
      </c>
      <c r="BI215" s="71">
        <v>0</v>
      </c>
      <c r="BJ215" s="71">
        <v>8.1969999999999992</v>
      </c>
      <c r="BK215" s="71">
        <v>0</v>
      </c>
      <c r="BL215" s="71">
        <v>0</v>
      </c>
      <c r="BM215" s="71">
        <v>0</v>
      </c>
      <c r="BN215" s="72"/>
      <c r="BO215" s="71">
        <v>0</v>
      </c>
      <c r="BP215" s="71">
        <v>0</v>
      </c>
      <c r="BQ215" s="71">
        <v>1</v>
      </c>
      <c r="BR215" s="71">
        <v>0</v>
      </c>
      <c r="BS215" s="71">
        <v>0</v>
      </c>
      <c r="BT215" s="71">
        <v>0</v>
      </c>
      <c r="BU215"/>
      <c r="BV215" s="70">
        <v>8.1969999999999992</v>
      </c>
      <c r="BW215" s="70">
        <v>0</v>
      </c>
      <c r="BX215" s="70">
        <v>0</v>
      </c>
      <c r="BY215" s="70">
        <v>0</v>
      </c>
      <c r="BZ215" s="70">
        <v>0</v>
      </c>
      <c r="CA215" s="70">
        <v>0</v>
      </c>
      <c r="CB215" s="70">
        <v>0</v>
      </c>
      <c r="CC215" s="70">
        <v>0</v>
      </c>
      <c r="CD215" s="70">
        <v>0</v>
      </c>
    </row>
    <row r="216" spans="1:82">
      <c r="A216" s="70" t="s">
        <v>1666</v>
      </c>
      <c r="B216" s="70">
        <v>238</v>
      </c>
      <c r="C216" s="70">
        <v>19</v>
      </c>
      <c r="D216" s="70">
        <v>14</v>
      </c>
      <c r="E216" s="70">
        <v>2022</v>
      </c>
      <c r="F216" s="70" t="s">
        <v>161</v>
      </c>
      <c r="G216" s="1064" t="s">
        <v>1660</v>
      </c>
      <c r="H216" s="70" t="s">
        <v>1661</v>
      </c>
      <c r="I216" s="148"/>
      <c r="J216" s="71">
        <v>20.657352335314382</v>
      </c>
      <c r="K216" s="71">
        <v>0.59792285519231914</v>
      </c>
      <c r="L216" s="71">
        <v>6.3214093331763728</v>
      </c>
      <c r="M216" s="71">
        <v>5.8733238788892157</v>
      </c>
      <c r="N216" s="71">
        <v>7.984505230861096</v>
      </c>
      <c r="O216" s="71">
        <v>3.1943214739038219</v>
      </c>
      <c r="P216" s="71">
        <v>4.8972173505640493</v>
      </c>
      <c r="Q216" s="71">
        <v>0.19727284224123937</v>
      </c>
      <c r="R216" s="71">
        <v>0</v>
      </c>
      <c r="S216" s="71">
        <v>0.55905549827160816</v>
      </c>
      <c r="T216" s="72"/>
      <c r="U216" s="71">
        <v>1215123</v>
      </c>
      <c r="V216" s="71">
        <v>223</v>
      </c>
      <c r="W216" s="71">
        <v>159</v>
      </c>
      <c r="X216" s="71">
        <v>1271</v>
      </c>
      <c r="Y216" s="71">
        <v>1846</v>
      </c>
      <c r="Z216" s="71">
        <v>2233</v>
      </c>
      <c r="AA216" s="71">
        <v>1070</v>
      </c>
      <c r="AB216" s="71">
        <v>3351</v>
      </c>
      <c r="AC216" s="71">
        <v>0</v>
      </c>
      <c r="AD216" s="71">
        <v>0.55905549827160816</v>
      </c>
      <c r="AE216" s="72"/>
      <c r="AF216" s="71">
        <v>8297498.7456390271</v>
      </c>
      <c r="AG216" s="71">
        <v>426651.5227088774</v>
      </c>
      <c r="AH216" s="71">
        <v>1127473.9572032942</v>
      </c>
      <c r="AI216" s="71">
        <v>7952657.3070316296</v>
      </c>
      <c r="AJ216" s="71">
        <v>7516662.2063020812</v>
      </c>
      <c r="AK216" s="71">
        <v>0</v>
      </c>
      <c r="AL216" s="71">
        <v>0</v>
      </c>
      <c r="AM216" s="71">
        <v>432705.56355824426</v>
      </c>
      <c r="AN216" s="71">
        <v>0</v>
      </c>
      <c r="AO216" s="71">
        <v>0</v>
      </c>
      <c r="AP216" s="71">
        <v>25753649.30244315</v>
      </c>
      <c r="AQ216" s="72"/>
      <c r="AR216" s="71">
        <v>10</v>
      </c>
      <c r="AS216" s="71">
        <v>7</v>
      </c>
      <c r="AT216" s="71">
        <v>12</v>
      </c>
      <c r="AU216" s="71">
        <v>0</v>
      </c>
      <c r="AV216" s="71">
        <v>0</v>
      </c>
      <c r="AW216" s="71">
        <v>0</v>
      </c>
      <c r="AX216" s="71"/>
      <c r="AY216" s="72"/>
      <c r="AZ216" s="71">
        <v>73.389999999999986</v>
      </c>
      <c r="BA216" s="71">
        <v>2007.5</v>
      </c>
      <c r="BB216" s="71">
        <v>8084.8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1927</v>
      </c>
      <c r="B217" s="70">
        <v>238</v>
      </c>
      <c r="C217" s="70">
        <v>20</v>
      </c>
      <c r="D217" s="70">
        <v>14</v>
      </c>
      <c r="E217" s="70">
        <v>2023</v>
      </c>
      <c r="F217" s="70" t="s">
        <v>1539</v>
      </c>
      <c r="G217" s="1064" t="s">
        <v>1660</v>
      </c>
      <c r="H217" s="70" t="s">
        <v>1661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v>
      </c>
      <c r="AS217" s="71">
        <v>7</v>
      </c>
      <c r="AT217" s="71">
        <v>12</v>
      </c>
      <c r="AU217" s="71">
        <v>0</v>
      </c>
      <c r="AV217" s="71">
        <v>0</v>
      </c>
      <c r="AW217" s="71">
        <v>0</v>
      </c>
      <c r="AX217" s="71"/>
      <c r="AY217" s="72"/>
      <c r="AZ217" s="71">
        <v>83.289999999999992</v>
      </c>
      <c r="BA217" s="71">
        <v>2007.5</v>
      </c>
      <c r="BB217" s="71">
        <v>8084.8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1659</v>
      </c>
      <c r="B218" s="70">
        <v>238</v>
      </c>
      <c r="C218" s="70">
        <v>21</v>
      </c>
      <c r="D218" s="70">
        <v>14</v>
      </c>
      <c r="E218" s="70">
        <v>2024</v>
      </c>
      <c r="F218" s="70" t="s">
        <v>1554</v>
      </c>
      <c r="G218" s="70" t="s">
        <v>1660</v>
      </c>
      <c r="H218" s="70" t="s">
        <v>1661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1928</v>
      </c>
      <c r="B219" s="70">
        <v>324</v>
      </c>
      <c r="C219" s="70">
        <v>1</v>
      </c>
      <c r="D219" s="70">
        <v>20</v>
      </c>
      <c r="E219" s="70">
        <v>1990</v>
      </c>
      <c r="F219" s="70" t="s">
        <v>787</v>
      </c>
      <c r="G219" s="70" t="s">
        <v>1929</v>
      </c>
      <c r="H219" s="70" t="s">
        <v>1930</v>
      </c>
      <c r="I219" s="148"/>
      <c r="J219" s="71">
        <v>9.4005373936383627</v>
      </c>
      <c r="K219" s="71">
        <v>6.3517739728379471E-2</v>
      </c>
      <c r="L219" s="71">
        <v>0.21586024383623539</v>
      </c>
      <c r="M219" s="71">
        <v>0.5944556787415376</v>
      </c>
      <c r="N219" s="71">
        <v>1.479982205868273</v>
      </c>
      <c r="O219" s="71">
        <v>1.115942014252566</v>
      </c>
      <c r="P219" s="71">
        <v>1.2314099648144889</v>
      </c>
      <c r="Q219" s="71">
        <v>8.4438818647669195E-2</v>
      </c>
      <c r="R219" s="71">
        <v>0</v>
      </c>
      <c r="S219" s="71">
        <v>8.7923031760612988E-2</v>
      </c>
      <c r="T219" s="72"/>
      <c r="U219" s="71">
        <v>639921</v>
      </c>
      <c r="V219" s="71">
        <v>20</v>
      </c>
      <c r="W219" s="71">
        <v>2</v>
      </c>
      <c r="X219" s="71">
        <v>237</v>
      </c>
      <c r="Y219" s="71">
        <v>346</v>
      </c>
      <c r="Z219" s="71">
        <v>459</v>
      </c>
      <c r="AA219" s="71">
        <v>299</v>
      </c>
      <c r="AB219" s="71">
        <v>1371</v>
      </c>
      <c r="AC219" s="71">
        <v>0</v>
      </c>
      <c r="AD219" s="71">
        <v>8.7923031760612988E-2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1931</v>
      </c>
      <c r="B220" s="70">
        <v>325</v>
      </c>
      <c r="C220" s="70">
        <v>2</v>
      </c>
      <c r="D220" s="70">
        <v>20</v>
      </c>
      <c r="E220" s="70">
        <v>2005</v>
      </c>
      <c r="F220" s="70" t="s">
        <v>789</v>
      </c>
      <c r="G220" s="70" t="s">
        <v>1929</v>
      </c>
      <c r="H220" s="70" t="s">
        <v>1930</v>
      </c>
      <c r="I220" s="148"/>
      <c r="J220" s="71">
        <v>13.849019111766809</v>
      </c>
      <c r="K220" s="71">
        <v>0.1014964267494564</v>
      </c>
      <c r="L220" s="71">
        <v>0.1134014309169282</v>
      </c>
      <c r="M220" s="71">
        <v>1.77819891192071</v>
      </c>
      <c r="N220" s="71">
        <v>4.5822184528129162</v>
      </c>
      <c r="O220" s="71">
        <v>3.0317288097038761</v>
      </c>
      <c r="P220" s="71">
        <v>1.4985417253941979</v>
      </c>
      <c r="Q220" s="71">
        <v>0.16460660153169199</v>
      </c>
      <c r="R220" s="71">
        <v>0</v>
      </c>
      <c r="S220" s="71">
        <v>0.28839712757451003</v>
      </c>
      <c r="T220" s="72"/>
      <c r="U220" s="71">
        <v>945283</v>
      </c>
      <c r="V220" s="71">
        <v>39</v>
      </c>
      <c r="W220" s="71">
        <v>1</v>
      </c>
      <c r="X220" s="71">
        <v>376</v>
      </c>
      <c r="Y220" s="71">
        <v>885</v>
      </c>
      <c r="Z220" s="71">
        <v>1443</v>
      </c>
      <c r="AA220" s="71">
        <v>298</v>
      </c>
      <c r="AB220" s="71">
        <v>2794</v>
      </c>
      <c r="AC220" s="71">
        <v>0</v>
      </c>
      <c r="AD220" s="71">
        <v>0.28839712757451003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1932</v>
      </c>
      <c r="B221" s="70">
        <v>326</v>
      </c>
      <c r="C221" s="70">
        <v>3</v>
      </c>
      <c r="D221" s="70">
        <v>20</v>
      </c>
      <c r="E221" s="70">
        <v>2006</v>
      </c>
      <c r="F221" s="70" t="s">
        <v>790</v>
      </c>
      <c r="G221" s="70" t="s">
        <v>1929</v>
      </c>
      <c r="H221" s="70" t="s">
        <v>1930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1933</v>
      </c>
      <c r="B222" s="70">
        <v>327</v>
      </c>
      <c r="C222" s="70">
        <v>4</v>
      </c>
      <c r="D222" s="70">
        <v>20</v>
      </c>
      <c r="E222" s="70">
        <v>2007</v>
      </c>
      <c r="F222" s="70" t="s">
        <v>791</v>
      </c>
      <c r="G222" s="70" t="s">
        <v>1929</v>
      </c>
      <c r="H222" s="70" t="s">
        <v>1930</v>
      </c>
      <c r="I222" s="148"/>
      <c r="J222" s="71">
        <v>16.99783446052443</v>
      </c>
      <c r="K222" s="71">
        <v>0.13366053448114501</v>
      </c>
      <c r="L222" s="71">
        <v>1.4346703586164451</v>
      </c>
      <c r="M222" s="71">
        <v>2.8844065063434221</v>
      </c>
      <c r="N222" s="71">
        <v>6.2937821817524586</v>
      </c>
      <c r="O222" s="71">
        <v>3.0720024011595699</v>
      </c>
      <c r="P222" s="71">
        <v>1.501311414654009</v>
      </c>
      <c r="Q222" s="71">
        <v>0.183314084750965</v>
      </c>
      <c r="R222" s="71">
        <v>0</v>
      </c>
      <c r="S222" s="71">
        <v>0.34126439280978249</v>
      </c>
      <c r="T222" s="72"/>
      <c r="U222" s="71">
        <v>1227698</v>
      </c>
      <c r="V222" s="71">
        <v>41</v>
      </c>
      <c r="W222" s="71">
        <v>12</v>
      </c>
      <c r="X222" s="71">
        <v>506</v>
      </c>
      <c r="Y222" s="71">
        <v>947</v>
      </c>
      <c r="Z222" s="71">
        <v>1520</v>
      </c>
      <c r="AA222" s="71">
        <v>294</v>
      </c>
      <c r="AB222" s="71">
        <v>2947</v>
      </c>
      <c r="AC222" s="71">
        <v>0</v>
      </c>
      <c r="AD222" s="71">
        <v>0.34126439280978249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1934</v>
      </c>
      <c r="B223" s="70">
        <v>328</v>
      </c>
      <c r="C223" s="70">
        <v>5</v>
      </c>
      <c r="D223" s="70">
        <v>20</v>
      </c>
      <c r="E223" s="70">
        <v>2008</v>
      </c>
      <c r="F223" s="70" t="s">
        <v>792</v>
      </c>
      <c r="G223" s="70" t="s">
        <v>1929</v>
      </c>
      <c r="H223" s="70" t="s">
        <v>1930</v>
      </c>
      <c r="I223" s="148"/>
      <c r="J223" s="71">
        <v>12.040274785135431</v>
      </c>
      <c r="K223" s="71">
        <v>9.3474901529803339E-2</v>
      </c>
      <c r="L223" s="71">
        <v>1.210773832777791</v>
      </c>
      <c r="M223" s="71">
        <v>2.7884951321111311</v>
      </c>
      <c r="N223" s="71">
        <v>5.4286294380662401</v>
      </c>
      <c r="O223" s="71">
        <v>3.0771778858971879</v>
      </c>
      <c r="P223" s="71">
        <v>1.468996357294539</v>
      </c>
      <c r="Q223" s="71">
        <v>0.182918025588377</v>
      </c>
      <c r="R223" s="71">
        <v>0</v>
      </c>
      <c r="S223" s="71">
        <v>0.34028133550908107</v>
      </c>
      <c r="T223" s="72"/>
      <c r="U223" s="71">
        <v>1019569</v>
      </c>
      <c r="V223" s="71">
        <v>41</v>
      </c>
      <c r="W223" s="71">
        <v>12</v>
      </c>
      <c r="X223" s="71">
        <v>506</v>
      </c>
      <c r="Y223" s="71">
        <v>966</v>
      </c>
      <c r="Z223" s="71">
        <v>1576</v>
      </c>
      <c r="AA223" s="71">
        <v>288</v>
      </c>
      <c r="AB223" s="71">
        <v>2989</v>
      </c>
      <c r="AC223" s="71">
        <v>0</v>
      </c>
      <c r="AD223" s="71">
        <v>0.34028133550908107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1935</v>
      </c>
      <c r="B224" s="70">
        <v>329</v>
      </c>
      <c r="C224" s="70">
        <v>6</v>
      </c>
      <c r="D224" s="70">
        <v>20</v>
      </c>
      <c r="E224" s="70">
        <v>2009</v>
      </c>
      <c r="F224" s="70" t="s">
        <v>176</v>
      </c>
      <c r="G224" s="70" t="s">
        <v>1929</v>
      </c>
      <c r="H224" s="70" t="s">
        <v>1930</v>
      </c>
      <c r="I224" s="148"/>
      <c r="J224" s="71">
        <v>6.2103537195966521</v>
      </c>
      <c r="K224" s="71">
        <v>7.9889607147164726E-2</v>
      </c>
      <c r="L224" s="71">
        <v>0.79006494014789586</v>
      </c>
      <c r="M224" s="71">
        <v>2.284302695397769</v>
      </c>
      <c r="N224" s="71">
        <v>4.2789874336040219</v>
      </c>
      <c r="O224" s="71">
        <v>3.1590956319892038</v>
      </c>
      <c r="P224" s="71">
        <v>1.4557578653650389</v>
      </c>
      <c r="Q224" s="71">
        <v>0.17535845393663599</v>
      </c>
      <c r="R224" s="71">
        <v>0</v>
      </c>
      <c r="S224" s="71">
        <v>0.32929471952672618</v>
      </c>
      <c r="T224" s="72"/>
      <c r="U224" s="71">
        <v>525677</v>
      </c>
      <c r="V224" s="71">
        <v>41</v>
      </c>
      <c r="W224" s="71">
        <v>12</v>
      </c>
      <c r="X224" s="71">
        <v>490</v>
      </c>
      <c r="Y224" s="71">
        <v>962</v>
      </c>
      <c r="Z224" s="71">
        <v>1597</v>
      </c>
      <c r="AA224" s="71">
        <v>293</v>
      </c>
      <c r="AB224" s="71">
        <v>3008</v>
      </c>
      <c r="AC224" s="71">
        <v>0</v>
      </c>
      <c r="AD224" s="71">
        <v>0.32929471952672618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1936</v>
      </c>
      <c r="B225" s="70">
        <v>330</v>
      </c>
      <c r="C225" s="70">
        <v>7</v>
      </c>
      <c r="D225" s="70">
        <v>20</v>
      </c>
      <c r="E225" s="70">
        <v>2010</v>
      </c>
      <c r="F225" s="70" t="s">
        <v>177</v>
      </c>
      <c r="G225" s="70" t="s">
        <v>1929</v>
      </c>
      <c r="H225" s="70" t="s">
        <v>1930</v>
      </c>
      <c r="I225" s="148"/>
      <c r="J225" s="71">
        <v>14.99332417213466</v>
      </c>
      <c r="K225" s="71">
        <v>8.9705961274695031E-2</v>
      </c>
      <c r="L225" s="71">
        <v>0.73908254320478139</v>
      </c>
      <c r="M225" s="71">
        <v>2.6484184575348708</v>
      </c>
      <c r="N225" s="71">
        <v>5.1666439024296098</v>
      </c>
      <c r="O225" s="71">
        <v>3.2941274102870959</v>
      </c>
      <c r="P225" s="71">
        <v>1.4981404158243019</v>
      </c>
      <c r="Q225" s="71">
        <v>0.18446374552154901</v>
      </c>
      <c r="R225" s="71">
        <v>0</v>
      </c>
      <c r="S225" s="71">
        <v>0.35598770837289601</v>
      </c>
      <c r="T225" s="72"/>
      <c r="U225" s="71">
        <v>1295898</v>
      </c>
      <c r="V225" s="71">
        <v>41</v>
      </c>
      <c r="W225" s="71">
        <v>12</v>
      </c>
      <c r="X225" s="71">
        <v>490</v>
      </c>
      <c r="Y225" s="71">
        <v>972</v>
      </c>
      <c r="Z225" s="71">
        <v>1673</v>
      </c>
      <c r="AA225" s="71">
        <v>294</v>
      </c>
      <c r="AB225" s="71">
        <v>3032</v>
      </c>
      <c r="AC225" s="71">
        <v>0</v>
      </c>
      <c r="AD225" s="71">
        <v>0.35598770837289601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1937</v>
      </c>
      <c r="B226" s="70">
        <v>331</v>
      </c>
      <c r="C226" s="70">
        <v>8</v>
      </c>
      <c r="D226" s="70">
        <v>20</v>
      </c>
      <c r="E226" s="70">
        <v>2011</v>
      </c>
      <c r="F226" s="70" t="s">
        <v>178</v>
      </c>
      <c r="G226" s="70" t="s">
        <v>1929</v>
      </c>
      <c r="H226" s="70" t="s">
        <v>1930</v>
      </c>
      <c r="I226" s="148"/>
      <c r="J226" s="71">
        <v>13.05507555931838</v>
      </c>
      <c r="K226" s="71">
        <v>0.12382689848654301</v>
      </c>
      <c r="L226" s="71">
        <v>0.65910053716463379</v>
      </c>
      <c r="M226" s="71">
        <v>3.3482920436282542</v>
      </c>
      <c r="N226" s="71">
        <v>6.4846025300855032</v>
      </c>
      <c r="O226" s="71">
        <v>3.3320033222393124</v>
      </c>
      <c r="P226" s="71">
        <v>1.4202073708614451</v>
      </c>
      <c r="Q226" s="71">
        <v>0.21193466624700799</v>
      </c>
      <c r="R226" s="71">
        <v>0</v>
      </c>
      <c r="S226" s="71">
        <v>0.34713995710137768</v>
      </c>
      <c r="T226" s="72"/>
      <c r="U226" s="71">
        <v>907614</v>
      </c>
      <c r="V226" s="71">
        <v>41</v>
      </c>
      <c r="W226" s="71">
        <v>12</v>
      </c>
      <c r="X226" s="71">
        <v>490</v>
      </c>
      <c r="Y226" s="71">
        <v>969</v>
      </c>
      <c r="Z226" s="71">
        <v>1729</v>
      </c>
      <c r="AA226" s="71">
        <v>287</v>
      </c>
      <c r="AB226" s="71">
        <v>3020</v>
      </c>
      <c r="AC226" s="71">
        <v>0</v>
      </c>
      <c r="AD226" s="71">
        <v>0.34713995710137768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1938</v>
      </c>
      <c r="B227" s="70">
        <v>332</v>
      </c>
      <c r="C227" s="70">
        <v>9</v>
      </c>
      <c r="D227" s="70">
        <v>20</v>
      </c>
      <c r="E227" s="70">
        <v>2012</v>
      </c>
      <c r="F227" s="70" t="s">
        <v>179</v>
      </c>
      <c r="G227" s="70" t="s">
        <v>1929</v>
      </c>
      <c r="H227" s="70" t="s">
        <v>1930</v>
      </c>
      <c r="I227" s="148"/>
      <c r="J227" s="71">
        <v>10.045073116388849</v>
      </c>
      <c r="K227" s="71">
        <v>0.1119649835248539</v>
      </c>
      <c r="L227" s="71">
        <v>0.64133903782660895</v>
      </c>
      <c r="M227" s="71">
        <v>3.238860568133787</v>
      </c>
      <c r="N227" s="71">
        <v>6.8138091282744417</v>
      </c>
      <c r="O227" s="71">
        <v>3.3516703792530702</v>
      </c>
      <c r="P227" s="71">
        <v>1.3934513627283971</v>
      </c>
      <c r="Q227" s="71">
        <v>0.23201640105870799</v>
      </c>
      <c r="R227" s="71">
        <v>0</v>
      </c>
      <c r="S227" s="71">
        <v>0.37447819681211181</v>
      </c>
      <c r="T227" s="72"/>
      <c r="U227" s="71">
        <v>688021</v>
      </c>
      <c r="V227" s="71">
        <v>41</v>
      </c>
      <c r="W227" s="71">
        <v>12</v>
      </c>
      <c r="X227" s="71">
        <v>490</v>
      </c>
      <c r="Y227" s="71">
        <v>974</v>
      </c>
      <c r="Z227" s="71">
        <v>1753</v>
      </c>
      <c r="AA227" s="71">
        <v>280</v>
      </c>
      <c r="AB227" s="71">
        <v>3043</v>
      </c>
      <c r="AC227" s="71">
        <v>0</v>
      </c>
      <c r="AD227" s="71">
        <v>0.37447819681211181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1939</v>
      </c>
      <c r="B228" s="70">
        <v>333</v>
      </c>
      <c r="C228" s="70">
        <v>10</v>
      </c>
      <c r="D228" s="70">
        <v>20</v>
      </c>
      <c r="E228" s="70">
        <v>2013</v>
      </c>
      <c r="F228" s="70" t="s">
        <v>180</v>
      </c>
      <c r="G228" s="70" t="s">
        <v>1929</v>
      </c>
      <c r="H228" s="70" t="s">
        <v>1930</v>
      </c>
      <c r="I228" s="148"/>
      <c r="J228" s="71">
        <v>9.6098736267846654</v>
      </c>
      <c r="K228" s="71">
        <v>8.9512613958987228E-2</v>
      </c>
      <c r="L228" s="71">
        <v>0.58716087887015245</v>
      </c>
      <c r="M228" s="71">
        <v>3.108100599606725</v>
      </c>
      <c r="N228" s="71">
        <v>6.0121607479447503</v>
      </c>
      <c r="O228" s="71">
        <v>3.3182350536985634</v>
      </c>
      <c r="P228" s="71">
        <v>1.3987018975684526</v>
      </c>
      <c r="Q228" s="71">
        <v>0.23817571800404599</v>
      </c>
      <c r="R228" s="71">
        <v>0</v>
      </c>
      <c r="S228" s="71">
        <v>0.35498806040362912</v>
      </c>
      <c r="T228" s="72"/>
      <c r="U228" s="71">
        <v>692537</v>
      </c>
      <c r="V228" s="71">
        <v>41</v>
      </c>
      <c r="W228" s="71">
        <v>12</v>
      </c>
      <c r="X228" s="71">
        <v>490</v>
      </c>
      <c r="Y228" s="71">
        <v>999</v>
      </c>
      <c r="Z228" s="71">
        <v>1813</v>
      </c>
      <c r="AA228" s="71">
        <v>280</v>
      </c>
      <c r="AB228" s="71">
        <v>3079</v>
      </c>
      <c r="AC228" s="71">
        <v>0</v>
      </c>
      <c r="AD228" s="71">
        <v>0.35498806040362912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1940</v>
      </c>
      <c r="B229" s="70">
        <v>334</v>
      </c>
      <c r="C229" s="70">
        <v>11</v>
      </c>
      <c r="D229" s="70">
        <v>20</v>
      </c>
      <c r="E229" s="70">
        <v>2014</v>
      </c>
      <c r="F229" s="70" t="s">
        <v>181</v>
      </c>
      <c r="G229" s="70" t="s">
        <v>1929</v>
      </c>
      <c r="H229" s="70" t="s">
        <v>1930</v>
      </c>
      <c r="I229" s="148"/>
      <c r="J229" s="71">
        <v>6.9886696269039357</v>
      </c>
      <c r="K229" s="71">
        <v>9.9719837397497485E-2</v>
      </c>
      <c r="L229" s="71">
        <v>0.59817365033636571</v>
      </c>
      <c r="M229" s="71">
        <v>3.712894888054747</v>
      </c>
      <c r="N229" s="71">
        <v>5.9122072695193344</v>
      </c>
      <c r="O229" s="71">
        <v>3.2200648197498651</v>
      </c>
      <c r="P229" s="71">
        <v>1.4160147945268104</v>
      </c>
      <c r="Q229" s="71">
        <v>0.22836698006589401</v>
      </c>
      <c r="R229" s="71">
        <v>0</v>
      </c>
      <c r="S229" s="71">
        <v>0.33489728446989281</v>
      </c>
      <c r="T229" s="72"/>
      <c r="U229" s="71">
        <v>520931</v>
      </c>
      <c r="V229" s="71">
        <v>38</v>
      </c>
      <c r="W229" s="71">
        <v>14</v>
      </c>
      <c r="X229" s="71">
        <v>579</v>
      </c>
      <c r="Y229" s="71">
        <v>1008</v>
      </c>
      <c r="Z229" s="71">
        <v>1853</v>
      </c>
      <c r="AA229" s="71">
        <v>282</v>
      </c>
      <c r="AB229" s="71">
        <v>3077</v>
      </c>
      <c r="AC229" s="71">
        <v>0</v>
      </c>
      <c r="AD229" s="71">
        <v>0.33489728446989281</v>
      </c>
      <c r="AE229" s="72"/>
      <c r="AF229" s="71"/>
      <c r="AG229" s="71"/>
      <c r="AH229" s="71"/>
      <c r="AI229" s="71"/>
      <c r="AJ229" s="71"/>
      <c r="AK229" s="71"/>
      <c r="AL229" s="71"/>
      <c r="AM229" s="71"/>
      <c r="AN229" s="71"/>
      <c r="AO229" s="71"/>
      <c r="AP229" s="71"/>
      <c r="AQ229" s="72"/>
      <c r="AR229" s="71">
        <v>18</v>
      </c>
      <c r="AS229" s="71">
        <v>7</v>
      </c>
      <c r="AT229" s="71">
        <v>0</v>
      </c>
      <c r="AU229" s="71">
        <v>0</v>
      </c>
      <c r="AV229" s="71">
        <v>0</v>
      </c>
      <c r="AW229" s="71">
        <v>0</v>
      </c>
      <c r="AX229" s="71"/>
      <c r="AY229" s="72"/>
      <c r="AZ229" s="71">
        <v>76.3</v>
      </c>
      <c r="BA229" s="71">
        <v>264.8</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1941</v>
      </c>
      <c r="B230" s="70">
        <v>335</v>
      </c>
      <c r="C230" s="70">
        <v>12</v>
      </c>
      <c r="D230" s="70">
        <v>20</v>
      </c>
      <c r="E230" s="70">
        <v>2015</v>
      </c>
      <c r="F230" s="70" t="s">
        <v>182</v>
      </c>
      <c r="G230" s="70" t="s">
        <v>1929</v>
      </c>
      <c r="H230" s="70" t="s">
        <v>1930</v>
      </c>
      <c r="I230" s="148"/>
      <c r="J230" s="71">
        <v>6.4916556562828047</v>
      </c>
      <c r="K230" s="71">
        <v>9.4048541680038331E-2</v>
      </c>
      <c r="L230" s="71">
        <v>0.56201634423614688</v>
      </c>
      <c r="M230" s="71">
        <v>3.3483660597056901</v>
      </c>
      <c r="N230" s="71">
        <v>5.5846652874675051</v>
      </c>
      <c r="O230" s="71">
        <v>3.2031401275254989</v>
      </c>
      <c r="P230" s="71">
        <v>1.4422600099709271</v>
      </c>
      <c r="Q230" s="71">
        <v>0.21977854416321199</v>
      </c>
      <c r="R230" s="71">
        <v>0</v>
      </c>
      <c r="S230" s="71">
        <v>0</v>
      </c>
      <c r="T230" s="72"/>
      <c r="U230" s="71">
        <v>569159</v>
      </c>
      <c r="V230" s="71">
        <v>38</v>
      </c>
      <c r="W230" s="71">
        <v>14</v>
      </c>
      <c r="X230" s="71">
        <v>579</v>
      </c>
      <c r="Y230" s="71">
        <v>1004</v>
      </c>
      <c r="Z230" s="71">
        <v>1861</v>
      </c>
      <c r="AA230" s="71">
        <v>287</v>
      </c>
      <c r="AB230" s="71">
        <v>3025</v>
      </c>
      <c r="AC230" s="71">
        <v>0</v>
      </c>
      <c r="AD230" s="71">
        <v>0</v>
      </c>
      <c r="AE230" s="72"/>
      <c r="AF230" s="71">
        <v>6838203.6804011194</v>
      </c>
      <c r="AG230" s="71">
        <v>67347.935442008893</v>
      </c>
      <c r="AH230" s="71">
        <v>72923.797364780927</v>
      </c>
      <c r="AI230" s="71">
        <v>3532461.6869518831</v>
      </c>
      <c r="AJ230" s="71">
        <v>7407847.8204100011</v>
      </c>
      <c r="AK230" s="71">
        <v>0</v>
      </c>
      <c r="AL230" s="71">
        <v>0</v>
      </c>
      <c r="AM230" s="71">
        <v>414563.56060225738</v>
      </c>
      <c r="AN230" s="71">
        <v>0</v>
      </c>
      <c r="AO230" s="71">
        <v>0</v>
      </c>
      <c r="AP230" s="71">
        <v>18333348.481172051</v>
      </c>
      <c r="AQ230" s="72"/>
      <c r="AR230" s="71">
        <v>20</v>
      </c>
      <c r="AS230" s="71">
        <v>7</v>
      </c>
      <c r="AT230" s="71">
        <v>0</v>
      </c>
      <c r="AU230" s="71">
        <v>0</v>
      </c>
      <c r="AV230" s="71">
        <v>0</v>
      </c>
      <c r="AW230" s="71">
        <v>0</v>
      </c>
      <c r="AX230" s="71"/>
      <c r="AY230" s="72"/>
      <c r="AZ230" s="71">
        <v>85.600000000000009</v>
      </c>
      <c r="BA230" s="71">
        <v>264.8</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1942</v>
      </c>
      <c r="B231" s="70">
        <v>336</v>
      </c>
      <c r="C231" s="70">
        <v>13</v>
      </c>
      <c r="D231" s="70">
        <v>20</v>
      </c>
      <c r="E231" s="70">
        <v>2016</v>
      </c>
      <c r="F231" s="70" t="s">
        <v>155</v>
      </c>
      <c r="G231" s="70" t="s">
        <v>1929</v>
      </c>
      <c r="H231" s="70" t="s">
        <v>1930</v>
      </c>
      <c r="I231" s="148"/>
      <c r="J231" s="71">
        <v>4.0723166496304843</v>
      </c>
      <c r="K231" s="71">
        <v>9.4794475290527272E-2</v>
      </c>
      <c r="L231" s="71">
        <v>0.65508560882741107</v>
      </c>
      <c r="M231" s="71">
        <v>2.7961956431807318</v>
      </c>
      <c r="N231" s="71">
        <v>5.4430323365928706</v>
      </c>
      <c r="O231" s="71">
        <v>3.2254533570210109</v>
      </c>
      <c r="P231" s="71">
        <v>1.433322970547912</v>
      </c>
      <c r="Q231" s="71">
        <v>0.21260240383243131</v>
      </c>
      <c r="R231" s="71">
        <v>0</v>
      </c>
      <c r="S231" s="71">
        <v>0.35230157221373315</v>
      </c>
      <c r="T231" s="72"/>
      <c r="U231" s="71">
        <v>344946</v>
      </c>
      <c r="V231" s="71">
        <v>38</v>
      </c>
      <c r="W231" s="71">
        <v>14</v>
      </c>
      <c r="X231" s="71">
        <v>579</v>
      </c>
      <c r="Y231" s="71">
        <v>1008</v>
      </c>
      <c r="Z231" s="71">
        <v>1897</v>
      </c>
      <c r="AA231" s="71">
        <v>295</v>
      </c>
      <c r="AB231" s="71">
        <v>3010</v>
      </c>
      <c r="AC231" s="71">
        <v>0</v>
      </c>
      <c r="AD231" s="71">
        <v>0.35230157221373309</v>
      </c>
      <c r="AE231" s="72"/>
      <c r="AF231" s="71">
        <v>4348229.5080404077</v>
      </c>
      <c r="AG231" s="71">
        <v>63826.501795243872</v>
      </c>
      <c r="AH231" s="71">
        <v>66909.458568056827</v>
      </c>
      <c r="AI231" s="71">
        <v>3393283.7989655449</v>
      </c>
      <c r="AJ231" s="71">
        <v>7011862.2139840592</v>
      </c>
      <c r="AK231" s="71">
        <v>0</v>
      </c>
      <c r="AL231" s="71">
        <v>0</v>
      </c>
      <c r="AM231" s="71">
        <v>412828.35166770988</v>
      </c>
      <c r="AN231" s="71">
        <v>0</v>
      </c>
      <c r="AO231" s="71">
        <v>0</v>
      </c>
      <c r="AP231" s="71">
        <v>15296939.833021022</v>
      </c>
      <c r="AQ231" s="72"/>
      <c r="AR231" s="71">
        <v>22</v>
      </c>
      <c r="AS231" s="71">
        <v>8</v>
      </c>
      <c r="AT231" s="71">
        <v>0</v>
      </c>
      <c r="AU231" s="71">
        <v>0</v>
      </c>
      <c r="AV231" s="71">
        <v>0</v>
      </c>
      <c r="AW231" s="71">
        <v>0</v>
      </c>
      <c r="AX231" s="71"/>
      <c r="AY231" s="72"/>
      <c r="AZ231" s="71">
        <v>100.5</v>
      </c>
      <c r="BA231" s="71">
        <v>383.6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1943</v>
      </c>
      <c r="B232" s="70">
        <v>337</v>
      </c>
      <c r="C232" s="70">
        <v>14</v>
      </c>
      <c r="D232" s="70">
        <v>20</v>
      </c>
      <c r="E232" s="70">
        <v>2017</v>
      </c>
      <c r="F232" s="70" t="s">
        <v>156</v>
      </c>
      <c r="G232" s="70" t="s">
        <v>1929</v>
      </c>
      <c r="H232" s="70" t="s">
        <v>1930</v>
      </c>
      <c r="I232" s="148"/>
      <c r="J232" s="71">
        <v>4.0747795473313833</v>
      </c>
      <c r="K232" s="71">
        <v>8.8037424156282504E-2</v>
      </c>
      <c r="L232" s="71">
        <v>0.5950690486510124</v>
      </c>
      <c r="M232" s="71">
        <v>2.6966065083238364</v>
      </c>
      <c r="N232" s="71">
        <v>5.7077952727957655</v>
      </c>
      <c r="O232" s="71">
        <v>3.2430686173239365</v>
      </c>
      <c r="P232" s="71">
        <v>1.4194154376850319</v>
      </c>
      <c r="Q232" s="71">
        <v>0.209279604951005</v>
      </c>
      <c r="R232" s="71">
        <v>0</v>
      </c>
      <c r="S232" s="71">
        <v>0.34412015287658604</v>
      </c>
      <c r="T232" s="72"/>
      <c r="U232" s="71">
        <v>386714</v>
      </c>
      <c r="V232" s="71">
        <v>38</v>
      </c>
      <c r="W232" s="71">
        <v>14</v>
      </c>
      <c r="X232" s="71">
        <v>579</v>
      </c>
      <c r="Y232" s="71">
        <v>1040</v>
      </c>
      <c r="Z232" s="71">
        <v>1939</v>
      </c>
      <c r="AA232" s="71">
        <v>294</v>
      </c>
      <c r="AB232" s="71">
        <v>3064</v>
      </c>
      <c r="AC232" s="71">
        <v>0</v>
      </c>
      <c r="AD232" s="71">
        <v>0.34412015287658598</v>
      </c>
      <c r="AE232" s="72"/>
      <c r="AF232" s="71">
        <v>4712605.6831096997</v>
      </c>
      <c r="AG232" s="71">
        <v>61942.316583412437</v>
      </c>
      <c r="AH232" s="71">
        <v>87089.511514230486</v>
      </c>
      <c r="AI232" s="71">
        <v>3570095.6551170941</v>
      </c>
      <c r="AJ232" s="71">
        <v>7612361.6955109937</v>
      </c>
      <c r="AK232" s="71">
        <v>0</v>
      </c>
      <c r="AL232" s="71">
        <v>0</v>
      </c>
      <c r="AM232" s="71">
        <v>420892.12698551471</v>
      </c>
      <c r="AN232" s="71">
        <v>0</v>
      </c>
      <c r="AO232" s="71">
        <v>0</v>
      </c>
      <c r="AP232" s="71">
        <v>16464986.988820946</v>
      </c>
      <c r="AQ232" s="72"/>
      <c r="AR232" s="71">
        <v>23</v>
      </c>
      <c r="AS232" s="71">
        <v>10</v>
      </c>
      <c r="AT232" s="71">
        <v>0</v>
      </c>
      <c r="AU232" s="71">
        <v>0</v>
      </c>
      <c r="AV232" s="71">
        <v>0</v>
      </c>
      <c r="AW232" s="71">
        <v>0</v>
      </c>
      <c r="AX232" s="71"/>
      <c r="AY232" s="72"/>
      <c r="AZ232" s="71">
        <v>105.6</v>
      </c>
      <c r="BA232" s="71">
        <v>471.6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1944</v>
      </c>
      <c r="B233" s="70">
        <v>338</v>
      </c>
      <c r="C233" s="70">
        <v>15</v>
      </c>
      <c r="D233" s="70">
        <v>20</v>
      </c>
      <c r="E233" s="70">
        <v>2018</v>
      </c>
      <c r="F233" s="70" t="s">
        <v>183</v>
      </c>
      <c r="G233" s="70" t="s">
        <v>1929</v>
      </c>
      <c r="H233" s="70" t="s">
        <v>1930</v>
      </c>
      <c r="I233" s="148"/>
      <c r="J233" s="71">
        <v>4.7921637785348619</v>
      </c>
      <c r="K233" s="71">
        <v>8.0533601333134433E-2</v>
      </c>
      <c r="L233" s="71">
        <v>0.55026272388148667</v>
      </c>
      <c r="M233" s="71">
        <v>2.6205236745148257</v>
      </c>
      <c r="N233" s="71">
        <v>5.4892383917842347</v>
      </c>
      <c r="O233" s="71">
        <v>3.2527067456379219</v>
      </c>
      <c r="P233" s="71">
        <v>1.4674247466995003</v>
      </c>
      <c r="Q233" s="71">
        <v>0.198191865979883</v>
      </c>
      <c r="R233" s="71">
        <v>0</v>
      </c>
      <c r="S233" s="71">
        <v>0.31128281104475364</v>
      </c>
      <c r="T233" s="72"/>
      <c r="U233" s="71">
        <v>519821</v>
      </c>
      <c r="V233" s="71">
        <v>38</v>
      </c>
      <c r="W233" s="71">
        <v>14</v>
      </c>
      <c r="X233" s="71">
        <v>579</v>
      </c>
      <c r="Y233" s="71">
        <v>1075</v>
      </c>
      <c r="Z233" s="71">
        <v>1982</v>
      </c>
      <c r="AA233" s="71">
        <v>307</v>
      </c>
      <c r="AB233" s="71">
        <v>3127</v>
      </c>
      <c r="AC233" s="71">
        <v>0</v>
      </c>
      <c r="AD233" s="71">
        <v>0.31128281104475358</v>
      </c>
      <c r="AE233" s="72"/>
      <c r="AF233" s="71">
        <v>5804715.8372892961</v>
      </c>
      <c r="AG233" s="71">
        <v>55202.587313049982</v>
      </c>
      <c r="AH233" s="71">
        <v>82756.494001909596</v>
      </c>
      <c r="AI233" s="71">
        <v>3484263.3796632998</v>
      </c>
      <c r="AJ233" s="71">
        <v>7784022.5564540252</v>
      </c>
      <c r="AK233" s="71">
        <v>0</v>
      </c>
      <c r="AL233" s="71">
        <v>0</v>
      </c>
      <c r="AM233" s="71">
        <v>430435.02319532598</v>
      </c>
      <c r="AN233" s="71">
        <v>0</v>
      </c>
      <c r="AO233" s="71">
        <v>0</v>
      </c>
      <c r="AP233" s="71">
        <v>17641395.877916906</v>
      </c>
      <c r="AQ233" s="72"/>
      <c r="AR233" s="71">
        <v>25</v>
      </c>
      <c r="AS233" s="71">
        <v>11</v>
      </c>
      <c r="AT233" s="71">
        <v>0</v>
      </c>
      <c r="AU233" s="71">
        <v>0</v>
      </c>
      <c r="AV233" s="71">
        <v>0</v>
      </c>
      <c r="AW233" s="71">
        <v>0</v>
      </c>
      <c r="AX233" s="71"/>
      <c r="AY233" s="72"/>
      <c r="AZ233" s="71">
        <v>117.9</v>
      </c>
      <c r="BA233" s="71">
        <v>482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1945</v>
      </c>
      <c r="B234" s="70">
        <v>339</v>
      </c>
      <c r="C234" s="70">
        <v>16</v>
      </c>
      <c r="D234" s="70">
        <v>20</v>
      </c>
      <c r="E234" s="70">
        <v>2019</v>
      </c>
      <c r="F234" s="70" t="s">
        <v>158</v>
      </c>
      <c r="G234" s="70" t="s">
        <v>1929</v>
      </c>
      <c r="H234" s="70" t="s">
        <v>1930</v>
      </c>
      <c r="I234" s="148"/>
      <c r="J234" s="71">
        <v>3.9196865071548341</v>
      </c>
      <c r="K234" s="71">
        <v>7.2480269646563136E-2</v>
      </c>
      <c r="L234" s="71">
        <v>0.55356502702392796</v>
      </c>
      <c r="M234" s="71">
        <v>2.3247544053264897</v>
      </c>
      <c r="N234" s="71">
        <v>5.1801395393018703</v>
      </c>
      <c r="O234" s="71">
        <v>3.236075297574279</v>
      </c>
      <c r="P234" s="71">
        <v>1.3966205011678701</v>
      </c>
      <c r="Q234" s="71">
        <v>0.19506600397850299</v>
      </c>
      <c r="R234" s="71">
        <v>0</v>
      </c>
      <c r="S234" s="71">
        <v>0.32467403048986643</v>
      </c>
      <c r="T234" s="72"/>
      <c r="U234" s="71">
        <v>439643</v>
      </c>
      <c r="V234" s="71">
        <v>38</v>
      </c>
      <c r="W234" s="71">
        <v>14</v>
      </c>
      <c r="X234" s="71">
        <v>579</v>
      </c>
      <c r="Y234" s="71">
        <v>1108</v>
      </c>
      <c r="Z234" s="71">
        <v>2026</v>
      </c>
      <c r="AA234" s="71">
        <v>290</v>
      </c>
      <c r="AB234" s="71">
        <v>3161</v>
      </c>
      <c r="AC234" s="71">
        <v>0</v>
      </c>
      <c r="AD234" s="71">
        <v>0.32467403048986643</v>
      </c>
      <c r="AE234" s="72"/>
      <c r="AF234" s="71">
        <v>5000364.9548396925</v>
      </c>
      <c r="AG234" s="71">
        <v>53260.549799356551</v>
      </c>
      <c r="AH234" s="71">
        <v>88599.173911846723</v>
      </c>
      <c r="AI234" s="71">
        <v>3413817.4259533379</v>
      </c>
      <c r="AJ234" s="71">
        <v>7359037.9054357782</v>
      </c>
      <c r="AK234" s="71">
        <v>0</v>
      </c>
      <c r="AL234" s="71">
        <v>0</v>
      </c>
      <c r="AM234" s="71">
        <v>430504.40400474035</v>
      </c>
      <c r="AN234" s="71">
        <v>0</v>
      </c>
      <c r="AO234" s="71">
        <v>0</v>
      </c>
      <c r="AP234" s="71">
        <v>16345584.413944751</v>
      </c>
      <c r="AQ234" s="72"/>
      <c r="AR234" s="71">
        <v>29</v>
      </c>
      <c r="AS234" s="71">
        <v>12</v>
      </c>
      <c r="AT234" s="71">
        <v>0</v>
      </c>
      <c r="AU234" s="71">
        <v>0</v>
      </c>
      <c r="AV234" s="71">
        <v>0</v>
      </c>
      <c r="AW234" s="71">
        <v>0</v>
      </c>
      <c r="AX234" s="71"/>
      <c r="AY234" s="72"/>
      <c r="AZ234" s="71">
        <v>138.19999999999999</v>
      </c>
      <c r="BA234" s="71">
        <v>492.4</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1946</v>
      </c>
      <c r="B235" s="70">
        <v>340</v>
      </c>
      <c r="C235" s="70">
        <v>17</v>
      </c>
      <c r="D235" s="70">
        <v>20</v>
      </c>
      <c r="E235" s="70">
        <v>2020</v>
      </c>
      <c r="F235" s="70" t="s">
        <v>159</v>
      </c>
      <c r="G235" s="1064" t="s">
        <v>1929</v>
      </c>
      <c r="H235" s="70" t="s">
        <v>1930</v>
      </c>
      <c r="I235" s="148"/>
      <c r="J235" s="71">
        <v>3.616191315125771</v>
      </c>
      <c r="K235" s="71">
        <v>8.5471609276216706E-2</v>
      </c>
      <c r="L235" s="71">
        <v>1.3320904688631694</v>
      </c>
      <c r="M235" s="71">
        <v>2.3951312142198145</v>
      </c>
      <c r="N235" s="71">
        <v>5.0011270379135686</v>
      </c>
      <c r="O235" s="71">
        <v>2.9150273991717071</v>
      </c>
      <c r="P235" s="71">
        <v>1.3728807468112083</v>
      </c>
      <c r="Q235" s="71">
        <v>0.18938184355733001</v>
      </c>
      <c r="R235" s="71">
        <v>0</v>
      </c>
      <c r="S235" s="71">
        <v>0.46187553434125711</v>
      </c>
      <c r="T235" s="72"/>
      <c r="U235" s="71">
        <v>415195</v>
      </c>
      <c r="V235" s="71">
        <v>39</v>
      </c>
      <c r="W235" s="71">
        <v>49</v>
      </c>
      <c r="X235" s="71">
        <v>640</v>
      </c>
      <c r="Y235" s="71">
        <v>1129</v>
      </c>
      <c r="Z235" s="71">
        <v>2083</v>
      </c>
      <c r="AA235" s="71">
        <v>303</v>
      </c>
      <c r="AB235" s="71">
        <v>3212</v>
      </c>
      <c r="AC235" s="71">
        <v>0</v>
      </c>
      <c r="AD235" s="71">
        <v>0.46187553434125711</v>
      </c>
      <c r="AE235" s="72"/>
      <c r="AF235" s="71">
        <v>4849505.527285289</v>
      </c>
      <c r="AG235" s="71">
        <v>60826.537805639775</v>
      </c>
      <c r="AH235" s="71">
        <v>201652.66364761768</v>
      </c>
      <c r="AI235" s="71">
        <v>3678370.4660326336</v>
      </c>
      <c r="AJ235" s="71">
        <v>8214089.4862418054</v>
      </c>
      <c r="AK235" s="71"/>
      <c r="AL235" s="71"/>
      <c r="AM235" s="71">
        <v>419201.68606430589</v>
      </c>
      <c r="AN235" s="71"/>
      <c r="AO235" s="71"/>
      <c r="AP235" s="71">
        <v>17423646.367077291</v>
      </c>
      <c r="AQ235" s="72"/>
      <c r="AR235" s="71">
        <v>35</v>
      </c>
      <c r="AS235" s="71">
        <v>13</v>
      </c>
      <c r="AT235" s="71">
        <v>0</v>
      </c>
      <c r="AU235" s="71">
        <v>0</v>
      </c>
      <c r="AV235" s="71">
        <v>0</v>
      </c>
      <c r="AW235" s="71">
        <v>0</v>
      </c>
      <c r="AX235" s="71"/>
      <c r="AY235" s="72"/>
      <c r="AZ235" s="71">
        <v>172.9</v>
      </c>
      <c r="BA235" s="71">
        <v>511.8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1947</v>
      </c>
      <c r="B236" s="70">
        <v>340</v>
      </c>
      <c r="C236" s="70">
        <v>18</v>
      </c>
      <c r="D236" s="70">
        <v>20</v>
      </c>
      <c r="E236" s="70">
        <v>2021</v>
      </c>
      <c r="F236" s="70" t="s">
        <v>160</v>
      </c>
      <c r="G236" s="1064" t="s">
        <v>1929</v>
      </c>
      <c r="H236" s="70" t="s">
        <v>1930</v>
      </c>
      <c r="I236" s="148"/>
      <c r="J236" s="71">
        <v>4.2755585755460315</v>
      </c>
      <c r="K236" s="71">
        <v>8.9636260563112788E-2</v>
      </c>
      <c r="L236" s="71">
        <v>1.1867197814480204</v>
      </c>
      <c r="M236" s="71">
        <v>2.592443459264349</v>
      </c>
      <c r="N236" s="71">
        <v>5.4488677894824225</v>
      </c>
      <c r="O236" s="71">
        <v>2.8718536648942798</v>
      </c>
      <c r="P236" s="71">
        <v>1.4404490695046634</v>
      </c>
      <c r="Q236" s="71">
        <v>0.19115938961920501</v>
      </c>
      <c r="R236" s="71">
        <v>0</v>
      </c>
      <c r="S236" s="71">
        <v>0.37904434883414501</v>
      </c>
      <c r="T236" s="72"/>
      <c r="U236" s="71">
        <v>532018</v>
      </c>
      <c r="V236" s="71">
        <v>39</v>
      </c>
      <c r="W236" s="71">
        <v>49</v>
      </c>
      <c r="X236" s="71">
        <v>640</v>
      </c>
      <c r="Y236" s="71">
        <v>1154</v>
      </c>
      <c r="Z236" s="71">
        <v>2113</v>
      </c>
      <c r="AA236" s="71">
        <v>310</v>
      </c>
      <c r="AB236" s="71">
        <v>3274</v>
      </c>
      <c r="AC236" s="71">
        <v>0</v>
      </c>
      <c r="AD236" s="71">
        <v>0.37904434883414501</v>
      </c>
      <c r="AE236" s="72"/>
      <c r="AF236" s="71">
        <v>5765005.8740220545</v>
      </c>
      <c r="AG236" s="71">
        <v>62923.837814925733</v>
      </c>
      <c r="AH236" s="71">
        <v>174379.0417765129</v>
      </c>
      <c r="AI236" s="71">
        <v>3992878.6873443117</v>
      </c>
      <c r="AJ236" s="71">
        <v>8457264.1502100211</v>
      </c>
      <c r="AK236" s="71">
        <v>0</v>
      </c>
      <c r="AL236" s="71">
        <v>0</v>
      </c>
      <c r="AM236" s="71">
        <v>429757.96868274675</v>
      </c>
      <c r="AN236" s="71">
        <v>0</v>
      </c>
      <c r="AO236" s="71">
        <v>0</v>
      </c>
      <c r="AP236" s="71">
        <v>18882209.559850574</v>
      </c>
      <c r="AQ236" s="72"/>
      <c r="AR236" s="71">
        <v>36</v>
      </c>
      <c r="AS236" s="71">
        <v>13</v>
      </c>
      <c r="AT236" s="71">
        <v>0</v>
      </c>
      <c r="AU236" s="71">
        <v>0</v>
      </c>
      <c r="AV236" s="71">
        <v>0</v>
      </c>
      <c r="AW236" s="71">
        <v>0</v>
      </c>
      <c r="AX236" s="71"/>
      <c r="AY236" s="72"/>
      <c r="AZ236" s="71">
        <v>177.1</v>
      </c>
      <c r="BA236" s="71">
        <v>511.8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1948</v>
      </c>
      <c r="B237" s="70">
        <v>340</v>
      </c>
      <c r="C237" s="70">
        <v>19</v>
      </c>
      <c r="D237" s="70">
        <v>20</v>
      </c>
      <c r="E237" s="70">
        <v>2022</v>
      </c>
      <c r="F237" s="70" t="s">
        <v>161</v>
      </c>
      <c r="G237" s="70" t="s">
        <v>1929</v>
      </c>
      <c r="H237" s="70" t="s">
        <v>1930</v>
      </c>
      <c r="I237" s="148"/>
      <c r="J237" s="71">
        <v>2.7177054978689448</v>
      </c>
      <c r="K237" s="71">
        <v>8.4942612773329318E-2</v>
      </c>
      <c r="L237" s="71">
        <v>1.1366852780220831</v>
      </c>
      <c r="M237" s="71">
        <v>2.6844549184321829</v>
      </c>
      <c r="N237" s="71">
        <v>5.3476902729220628</v>
      </c>
      <c r="O237" s="71">
        <v>3.0612843502705682</v>
      </c>
      <c r="P237" s="71">
        <v>1.4050894641337972</v>
      </c>
      <c r="Q237" s="71">
        <v>0.19256325484067263</v>
      </c>
      <c r="R237" s="71">
        <v>0</v>
      </c>
      <c r="S237" s="71">
        <v>0.41750180386500618</v>
      </c>
      <c r="T237" s="72"/>
      <c r="U237" s="71">
        <v>373986</v>
      </c>
      <c r="V237" s="71">
        <v>39</v>
      </c>
      <c r="W237" s="71">
        <v>49</v>
      </c>
      <c r="X237" s="71">
        <v>640</v>
      </c>
      <c r="Y237" s="71">
        <v>1174</v>
      </c>
      <c r="Z237" s="71">
        <v>2140</v>
      </c>
      <c r="AA237" s="71">
        <v>307</v>
      </c>
      <c r="AB237" s="71">
        <v>3271</v>
      </c>
      <c r="AC237" s="71">
        <v>0</v>
      </c>
      <c r="AD237" s="71">
        <v>0.41750180386500618</v>
      </c>
      <c r="AE237" s="72"/>
      <c r="AF237" s="71">
        <v>3560064.0380933639</v>
      </c>
      <c r="AG237" s="71">
        <v>63350.140426134349</v>
      </c>
      <c r="AH237" s="71">
        <v>199286.27761365179</v>
      </c>
      <c r="AI237" s="71">
        <v>3802162.536813925</v>
      </c>
      <c r="AJ237" s="71">
        <v>8905142.6338352207</v>
      </c>
      <c r="AK237" s="71">
        <v>0</v>
      </c>
      <c r="AL237" s="71">
        <v>0</v>
      </c>
      <c r="AM237" s="71">
        <v>422375.38000567496</v>
      </c>
      <c r="AN237" s="71">
        <v>0</v>
      </c>
      <c r="AO237" s="71">
        <v>0</v>
      </c>
      <c r="AP237" s="71">
        <v>16952381.006787971</v>
      </c>
      <c r="AQ237" s="72"/>
      <c r="AR237" s="71">
        <v>40</v>
      </c>
      <c r="AS237" s="71">
        <v>13</v>
      </c>
      <c r="AT237" s="71">
        <v>0</v>
      </c>
      <c r="AU237" s="71">
        <v>0</v>
      </c>
      <c r="AV237" s="71">
        <v>0</v>
      </c>
      <c r="AW237" s="71">
        <v>0</v>
      </c>
      <c r="AX237" s="71"/>
      <c r="AY237" s="72"/>
      <c r="AZ237" s="71">
        <v>194.9</v>
      </c>
      <c r="BA237" s="71">
        <v>511.8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1949</v>
      </c>
      <c r="B238" s="70">
        <v>340</v>
      </c>
      <c r="C238" s="70">
        <v>20</v>
      </c>
      <c r="D238" s="70">
        <v>20</v>
      </c>
      <c r="E238" s="70">
        <v>2023</v>
      </c>
      <c r="F238" s="70" t="s">
        <v>1539</v>
      </c>
      <c r="G238" s="70" t="s">
        <v>1929</v>
      </c>
      <c r="H238" s="70" t="s">
        <v>1930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45</v>
      </c>
      <c r="AS238" s="71">
        <v>13</v>
      </c>
      <c r="AT238" s="71">
        <v>0</v>
      </c>
      <c r="AU238" s="71">
        <v>0</v>
      </c>
      <c r="AV238" s="71">
        <v>0</v>
      </c>
      <c r="AW238" s="71">
        <v>0</v>
      </c>
      <c r="AX238" s="71"/>
      <c r="AY238" s="72"/>
      <c r="AZ238" s="71">
        <v>214.7</v>
      </c>
      <c r="BA238" s="71">
        <v>511.8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1950</v>
      </c>
      <c r="B239" s="70">
        <v>340</v>
      </c>
      <c r="C239" s="70">
        <v>21</v>
      </c>
      <c r="D239" s="70">
        <v>20</v>
      </c>
      <c r="E239" s="70">
        <v>2024</v>
      </c>
      <c r="F239" s="70" t="s">
        <v>1554</v>
      </c>
      <c r="G239" s="70" t="s">
        <v>1929</v>
      </c>
      <c r="H239" s="70" t="s">
        <v>1930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1951</v>
      </c>
      <c r="B240" s="70">
        <v>52</v>
      </c>
      <c r="C240" s="70">
        <v>1</v>
      </c>
      <c r="D240" s="70">
        <v>4</v>
      </c>
      <c r="E240" s="70">
        <v>1990</v>
      </c>
      <c r="F240" s="70" t="s">
        <v>787</v>
      </c>
      <c r="G240" s="70" t="s">
        <v>1952</v>
      </c>
      <c r="H240" s="70" t="s">
        <v>1953</v>
      </c>
      <c r="I240" s="148"/>
      <c r="J240" s="71">
        <v>12.123766182709691</v>
      </c>
      <c r="K240" s="71">
        <v>1.6316961705270729</v>
      </c>
      <c r="L240" s="71">
        <v>2.193033506302418</v>
      </c>
      <c r="M240" s="71">
        <v>2.3445763874737362</v>
      </c>
      <c r="N240" s="71">
        <v>5.5967068734280598</v>
      </c>
      <c r="O240" s="71">
        <v>5.1202045359823591</v>
      </c>
      <c r="P240" s="71">
        <v>6.9395511395064018</v>
      </c>
      <c r="Q240" s="71">
        <v>0.37550946556880999</v>
      </c>
      <c r="R240" s="71">
        <v>0</v>
      </c>
      <c r="S240" s="71">
        <v>0.37172336486957458</v>
      </c>
      <c r="T240" s="72"/>
      <c r="U240" s="71">
        <v>1013816</v>
      </c>
      <c r="V240" s="71">
        <v>438</v>
      </c>
      <c r="W240" s="71">
        <v>29</v>
      </c>
      <c r="X240" s="71">
        <v>825</v>
      </c>
      <c r="Y240" s="71">
        <v>1614</v>
      </c>
      <c r="Z240" s="71">
        <v>2106</v>
      </c>
      <c r="AA240" s="71">
        <v>1685</v>
      </c>
      <c r="AB240" s="71">
        <v>6097</v>
      </c>
      <c r="AC240" s="71">
        <v>0</v>
      </c>
      <c r="AD240" s="71">
        <v>0.37172336486957458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1954</v>
      </c>
      <c r="B241" s="70">
        <v>53</v>
      </c>
      <c r="C241" s="70">
        <v>2</v>
      </c>
      <c r="D241" s="70">
        <v>4</v>
      </c>
      <c r="E241" s="70">
        <v>2005</v>
      </c>
      <c r="F241" s="70" t="s">
        <v>789</v>
      </c>
      <c r="G241" s="70" t="s">
        <v>1952</v>
      </c>
      <c r="H241" s="70" t="s">
        <v>1953</v>
      </c>
      <c r="I241" s="148"/>
      <c r="J241" s="71">
        <v>15.1865040479641</v>
      </c>
      <c r="K241" s="71">
        <v>0.93479184820998518</v>
      </c>
      <c r="L241" s="71">
        <v>0</v>
      </c>
      <c r="M241" s="71">
        <v>3.2049995079115492</v>
      </c>
      <c r="N241" s="71">
        <v>6.3177621498584742</v>
      </c>
      <c r="O241" s="71">
        <v>6.1348912850556614</v>
      </c>
      <c r="P241" s="71">
        <v>6.9496129681032937</v>
      </c>
      <c r="Q241" s="71">
        <v>0.30063975934725301</v>
      </c>
      <c r="R241" s="71">
        <v>0</v>
      </c>
      <c r="S241" s="71">
        <v>0.40740114583372811</v>
      </c>
      <c r="T241" s="72"/>
      <c r="U241" s="71">
        <v>1326641</v>
      </c>
      <c r="V241" s="71">
        <v>340</v>
      </c>
      <c r="W241" s="71">
        <v>0</v>
      </c>
      <c r="X241" s="71">
        <v>598</v>
      </c>
      <c r="Y241" s="71">
        <v>1558</v>
      </c>
      <c r="Z241" s="71">
        <v>2920</v>
      </c>
      <c r="AA241" s="71">
        <v>1382</v>
      </c>
      <c r="AB241" s="71">
        <v>5103</v>
      </c>
      <c r="AC241" s="71">
        <v>0</v>
      </c>
      <c r="AD241" s="71">
        <v>0.40740114583372811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1955</v>
      </c>
      <c r="B242" s="70">
        <v>54</v>
      </c>
      <c r="C242" s="70">
        <v>3</v>
      </c>
      <c r="D242" s="70">
        <v>4</v>
      </c>
      <c r="E242" s="70">
        <v>2006</v>
      </c>
      <c r="F242" s="70" t="s">
        <v>790</v>
      </c>
      <c r="G242" s="70" t="s">
        <v>1952</v>
      </c>
      <c r="H242" s="70" t="s">
        <v>1953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1956</v>
      </c>
      <c r="B243" s="70">
        <v>55</v>
      </c>
      <c r="C243" s="70">
        <v>4</v>
      </c>
      <c r="D243" s="70">
        <v>4</v>
      </c>
      <c r="E243" s="70">
        <v>2007</v>
      </c>
      <c r="F243" s="70" t="s">
        <v>791</v>
      </c>
      <c r="G243" s="70" t="s">
        <v>1952</v>
      </c>
      <c r="H243" s="70" t="s">
        <v>1953</v>
      </c>
      <c r="I243" s="148"/>
      <c r="J243" s="71">
        <v>15.63191080191555</v>
      </c>
      <c r="K243" s="71">
        <v>0.77246018171277708</v>
      </c>
      <c r="L243" s="71">
        <v>0.29742297152675717</v>
      </c>
      <c r="M243" s="71">
        <v>3.303236247787376</v>
      </c>
      <c r="N243" s="71">
        <v>6.6379123463759777</v>
      </c>
      <c r="O243" s="71">
        <v>5.8812677548515451</v>
      </c>
      <c r="P243" s="71">
        <v>6.9397354167169976</v>
      </c>
      <c r="Q243" s="71">
        <v>0.30703709614209901</v>
      </c>
      <c r="R243" s="71">
        <v>0</v>
      </c>
      <c r="S243" s="71">
        <v>0.40019721758213772</v>
      </c>
      <c r="T243" s="72"/>
      <c r="U243" s="71">
        <v>1677551</v>
      </c>
      <c r="V243" s="71">
        <v>277</v>
      </c>
      <c r="W243" s="71">
        <v>5</v>
      </c>
      <c r="X243" s="71">
        <v>740</v>
      </c>
      <c r="Y243" s="71">
        <v>1547</v>
      </c>
      <c r="Z243" s="71">
        <v>2910</v>
      </c>
      <c r="AA243" s="71">
        <v>1359</v>
      </c>
      <c r="AB243" s="71">
        <v>4936</v>
      </c>
      <c r="AC243" s="71">
        <v>0</v>
      </c>
      <c r="AD243" s="71">
        <v>0.40019721758213772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1957</v>
      </c>
      <c r="B244" s="70">
        <v>56</v>
      </c>
      <c r="C244" s="70">
        <v>5</v>
      </c>
      <c r="D244" s="70">
        <v>4</v>
      </c>
      <c r="E244" s="70">
        <v>2008</v>
      </c>
      <c r="F244" s="70" t="s">
        <v>792</v>
      </c>
      <c r="G244" s="70" t="s">
        <v>1952</v>
      </c>
      <c r="H244" s="70" t="s">
        <v>1953</v>
      </c>
      <c r="I244" s="148"/>
      <c r="J244" s="71">
        <v>17.293182491695259</v>
      </c>
      <c r="K244" s="71">
        <v>0.57485070315098197</v>
      </c>
      <c r="L244" s="71">
        <v>0.2573605089167223</v>
      </c>
      <c r="M244" s="71">
        <v>3.4999832648054481</v>
      </c>
      <c r="N244" s="71">
        <v>6.8354835788029824</v>
      </c>
      <c r="O244" s="71">
        <v>5.6837974783291321</v>
      </c>
      <c r="P244" s="71">
        <v>6.7737054253025981</v>
      </c>
      <c r="Q244" s="71">
        <v>0.29649977717487003</v>
      </c>
      <c r="R244" s="71">
        <v>0</v>
      </c>
      <c r="S244" s="71">
        <v>0.42326021246256618</v>
      </c>
      <c r="T244" s="72"/>
      <c r="U244" s="71">
        <v>2014832</v>
      </c>
      <c r="V244" s="71">
        <v>277</v>
      </c>
      <c r="W244" s="71">
        <v>5</v>
      </c>
      <c r="X244" s="71">
        <v>740</v>
      </c>
      <c r="Y244" s="71">
        <v>1541</v>
      </c>
      <c r="Z244" s="71">
        <v>2911</v>
      </c>
      <c r="AA244" s="71">
        <v>1328</v>
      </c>
      <c r="AB244" s="71">
        <v>4845</v>
      </c>
      <c r="AC244" s="71">
        <v>0</v>
      </c>
      <c r="AD244" s="71">
        <v>0.42326021246256618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1958</v>
      </c>
      <c r="B245" s="70">
        <v>57</v>
      </c>
      <c r="C245" s="70">
        <v>6</v>
      </c>
      <c r="D245" s="70">
        <v>4</v>
      </c>
      <c r="E245" s="70">
        <v>2009</v>
      </c>
      <c r="F245" s="70" t="s">
        <v>176</v>
      </c>
      <c r="G245" s="70" t="s">
        <v>1952</v>
      </c>
      <c r="H245" s="70" t="s">
        <v>1953</v>
      </c>
      <c r="I245" s="148"/>
      <c r="J245" s="71">
        <v>8.739365670868052</v>
      </c>
      <c r="K245" s="71">
        <v>0.46575775396818342</v>
      </c>
      <c r="L245" s="71">
        <v>2.1329684413049201</v>
      </c>
      <c r="M245" s="71">
        <v>3.0687346718432029</v>
      </c>
      <c r="N245" s="71">
        <v>6.2275411215420684</v>
      </c>
      <c r="O245" s="71">
        <v>5.6634256696212226</v>
      </c>
      <c r="P245" s="71">
        <v>6.2950348649061576</v>
      </c>
      <c r="Q245" s="71">
        <v>0.27662096540204001</v>
      </c>
      <c r="R245" s="71">
        <v>0</v>
      </c>
      <c r="S245" s="71">
        <v>0.38561504109818429</v>
      </c>
      <c r="T245" s="72"/>
      <c r="U245" s="71">
        <v>884437</v>
      </c>
      <c r="V245" s="71">
        <v>220</v>
      </c>
      <c r="W245" s="71">
        <v>55</v>
      </c>
      <c r="X245" s="71">
        <v>665</v>
      </c>
      <c r="Y245" s="71">
        <v>1526</v>
      </c>
      <c r="Z245" s="71">
        <v>2863</v>
      </c>
      <c r="AA245" s="71">
        <v>1267</v>
      </c>
      <c r="AB245" s="71">
        <v>4745</v>
      </c>
      <c r="AC245" s="71">
        <v>0</v>
      </c>
      <c r="AD245" s="71">
        <v>0.38561504109818429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1959</v>
      </c>
      <c r="B246" s="70">
        <v>58</v>
      </c>
      <c r="C246" s="70">
        <v>7</v>
      </c>
      <c r="D246" s="70">
        <v>4</v>
      </c>
      <c r="E246" s="70">
        <v>2010</v>
      </c>
      <c r="F246" s="70" t="s">
        <v>177</v>
      </c>
      <c r="G246" s="70" t="s">
        <v>1952</v>
      </c>
      <c r="H246" s="70" t="s">
        <v>1953</v>
      </c>
      <c r="I246" s="148"/>
      <c r="J246" s="71">
        <v>5.1634707353665998</v>
      </c>
      <c r="K246" s="71">
        <v>0.49297419803200082</v>
      </c>
      <c r="L246" s="71">
        <v>2.540249274809931</v>
      </c>
      <c r="M246" s="71">
        <v>3.1376013605394619</v>
      </c>
      <c r="N246" s="71">
        <v>6.9281333230978781</v>
      </c>
      <c r="O246" s="71">
        <v>5.5781607611137733</v>
      </c>
      <c r="P246" s="71">
        <v>6.2932088896020852</v>
      </c>
      <c r="Q246" s="71">
        <v>0.28302287076723198</v>
      </c>
      <c r="R246" s="71">
        <v>0</v>
      </c>
      <c r="S246" s="71">
        <v>0.48298994397984302</v>
      </c>
      <c r="T246" s="72"/>
      <c r="U246" s="71">
        <v>490234</v>
      </c>
      <c r="V246" s="71">
        <v>220</v>
      </c>
      <c r="W246" s="71">
        <v>55</v>
      </c>
      <c r="X246" s="71">
        <v>665</v>
      </c>
      <c r="Y246" s="71">
        <v>1516</v>
      </c>
      <c r="Z246" s="71">
        <v>2833</v>
      </c>
      <c r="AA246" s="71">
        <v>1235</v>
      </c>
      <c r="AB246" s="71">
        <v>4652</v>
      </c>
      <c r="AC246" s="71">
        <v>0</v>
      </c>
      <c r="AD246" s="71">
        <v>0.48298994397984302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1960</v>
      </c>
      <c r="B247" s="70">
        <v>59</v>
      </c>
      <c r="C247" s="70">
        <v>8</v>
      </c>
      <c r="D247" s="70">
        <v>4</v>
      </c>
      <c r="E247" s="70">
        <v>2011</v>
      </c>
      <c r="F247" s="70" t="s">
        <v>178</v>
      </c>
      <c r="G247" s="70" t="s">
        <v>1952</v>
      </c>
      <c r="H247" s="70" t="s">
        <v>1953</v>
      </c>
      <c r="I247" s="148"/>
      <c r="J247" s="71">
        <v>5.6403213886503609</v>
      </c>
      <c r="K247" s="71">
        <v>0.64264915928192223</v>
      </c>
      <c r="L247" s="71">
        <v>2.141139012600259</v>
      </c>
      <c r="M247" s="71">
        <v>3.591707521891546</v>
      </c>
      <c r="N247" s="71">
        <v>6.7698449727299614</v>
      </c>
      <c r="O247" s="71">
        <v>5.465333384540596</v>
      </c>
      <c r="P247" s="71">
        <v>5.8144378423769973</v>
      </c>
      <c r="Q247" s="71">
        <v>0.31713005191067301</v>
      </c>
      <c r="R247" s="71">
        <v>0</v>
      </c>
      <c r="S247" s="71">
        <v>0.5571535171321419</v>
      </c>
      <c r="T247" s="72"/>
      <c r="U247" s="71">
        <v>532339</v>
      </c>
      <c r="V247" s="71">
        <v>220</v>
      </c>
      <c r="W247" s="71">
        <v>55</v>
      </c>
      <c r="X247" s="71">
        <v>665</v>
      </c>
      <c r="Y247" s="71">
        <v>1498</v>
      </c>
      <c r="Z247" s="71">
        <v>2836</v>
      </c>
      <c r="AA247" s="71">
        <v>1175</v>
      </c>
      <c r="AB247" s="71">
        <v>4519</v>
      </c>
      <c r="AC247" s="71">
        <v>0</v>
      </c>
      <c r="AD247" s="71">
        <v>0.5571535171321419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1961</v>
      </c>
      <c r="B248" s="70">
        <v>60</v>
      </c>
      <c r="C248" s="70">
        <v>9</v>
      </c>
      <c r="D248" s="70">
        <v>4</v>
      </c>
      <c r="E248" s="70">
        <v>2012</v>
      </c>
      <c r="F248" s="70" t="s">
        <v>179</v>
      </c>
      <c r="G248" s="70" t="s">
        <v>1952</v>
      </c>
      <c r="H248" s="70" t="s">
        <v>1953</v>
      </c>
      <c r="I248" s="148"/>
      <c r="J248" s="71">
        <v>4.9620714681107119</v>
      </c>
      <c r="K248" s="71">
        <v>0.58005748261150336</v>
      </c>
      <c r="L248" s="71">
        <v>2.0802837743931728</v>
      </c>
      <c r="M248" s="71">
        <v>3.4912115424375871</v>
      </c>
      <c r="N248" s="71">
        <v>6.5442263532039684</v>
      </c>
      <c r="O248" s="71">
        <v>5.3267277105527979</v>
      </c>
      <c r="P248" s="71">
        <v>5.6136183469915428</v>
      </c>
      <c r="Q248" s="71">
        <v>0.33807450617624402</v>
      </c>
      <c r="R248" s="71">
        <v>0</v>
      </c>
      <c r="S248" s="71">
        <v>0.5557266649147673</v>
      </c>
      <c r="T248" s="72"/>
      <c r="U248" s="71">
        <v>506402</v>
      </c>
      <c r="V248" s="71">
        <v>220</v>
      </c>
      <c r="W248" s="71">
        <v>55</v>
      </c>
      <c r="X248" s="71">
        <v>665</v>
      </c>
      <c r="Y248" s="71">
        <v>1506</v>
      </c>
      <c r="Z248" s="71">
        <v>2786</v>
      </c>
      <c r="AA248" s="71">
        <v>1128</v>
      </c>
      <c r="AB248" s="71">
        <v>4434</v>
      </c>
      <c r="AC248" s="71">
        <v>0</v>
      </c>
      <c r="AD248" s="71">
        <v>0.5557266649147673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1962</v>
      </c>
      <c r="B249" s="70">
        <v>61</v>
      </c>
      <c r="C249" s="70">
        <v>10</v>
      </c>
      <c r="D249" s="70">
        <v>4</v>
      </c>
      <c r="E249" s="70">
        <v>2013</v>
      </c>
      <c r="F249" s="70" t="s">
        <v>180</v>
      </c>
      <c r="G249" s="70" t="s">
        <v>1952</v>
      </c>
      <c r="H249" s="70" t="s">
        <v>1953</v>
      </c>
      <c r="I249" s="148"/>
      <c r="J249" s="71">
        <v>5.4945039157813307</v>
      </c>
      <c r="K249" s="71">
        <v>0.46830183652986068</v>
      </c>
      <c r="L249" s="71">
        <v>2.0167801007246471</v>
      </c>
      <c r="M249" s="71">
        <v>3.5589084447168542</v>
      </c>
      <c r="N249" s="71">
        <v>6.1755668612168693</v>
      </c>
      <c r="O249" s="71">
        <v>5.1466502873691997</v>
      </c>
      <c r="P249" s="71">
        <v>5.5798214985141481</v>
      </c>
      <c r="Q249" s="71">
        <v>0.33649378802130597</v>
      </c>
      <c r="R249" s="71">
        <v>0</v>
      </c>
      <c r="S249" s="71">
        <v>0.78464392616695111</v>
      </c>
      <c r="T249" s="72"/>
      <c r="U249" s="71">
        <v>492258</v>
      </c>
      <c r="V249" s="71">
        <v>220</v>
      </c>
      <c r="W249" s="71">
        <v>55</v>
      </c>
      <c r="X249" s="71">
        <v>665</v>
      </c>
      <c r="Y249" s="71">
        <v>1518</v>
      </c>
      <c r="Z249" s="71">
        <v>2812</v>
      </c>
      <c r="AA249" s="71">
        <v>1117</v>
      </c>
      <c r="AB249" s="71">
        <v>4350</v>
      </c>
      <c r="AC249" s="71">
        <v>0</v>
      </c>
      <c r="AD249" s="71">
        <v>0.78464392616695111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1963</v>
      </c>
      <c r="B250" s="70">
        <v>62</v>
      </c>
      <c r="C250" s="70">
        <v>11</v>
      </c>
      <c r="D250" s="70">
        <v>4</v>
      </c>
      <c r="E250" s="70">
        <v>2014</v>
      </c>
      <c r="F250" s="70" t="s">
        <v>181</v>
      </c>
      <c r="G250" s="70" t="s">
        <v>1952</v>
      </c>
      <c r="H250" s="70" t="s">
        <v>1953</v>
      </c>
      <c r="I250" s="148"/>
      <c r="J250" s="71">
        <v>4.5869549199802488</v>
      </c>
      <c r="K250" s="71">
        <v>0.45871986562412242</v>
      </c>
      <c r="L250" s="71">
        <v>0.84381201742761891</v>
      </c>
      <c r="M250" s="71">
        <v>3.3254471959166918</v>
      </c>
      <c r="N250" s="71">
        <v>6.0088406770179867</v>
      </c>
      <c r="O250" s="71">
        <v>4.7996864717480454</v>
      </c>
      <c r="P250" s="71">
        <v>5.4481420285871973</v>
      </c>
      <c r="Q250" s="71">
        <v>0.31512713596353098</v>
      </c>
      <c r="R250" s="71">
        <v>0</v>
      </c>
      <c r="S250" s="71">
        <v>0.81336539039789768</v>
      </c>
      <c r="T250" s="72"/>
      <c r="U250" s="71">
        <v>498235</v>
      </c>
      <c r="V250" s="71">
        <v>185</v>
      </c>
      <c r="W250" s="71">
        <v>29</v>
      </c>
      <c r="X250" s="71">
        <v>665</v>
      </c>
      <c r="Y250" s="71">
        <v>1497</v>
      </c>
      <c r="Z250" s="71">
        <v>2762</v>
      </c>
      <c r="AA250" s="71">
        <v>1085</v>
      </c>
      <c r="AB250" s="71">
        <v>4246</v>
      </c>
      <c r="AC250" s="71">
        <v>0</v>
      </c>
      <c r="AD250" s="71">
        <v>0.81336539039789768</v>
      </c>
      <c r="AE250" s="72"/>
      <c r="AF250" s="71"/>
      <c r="AG250" s="71"/>
      <c r="AH250" s="71"/>
      <c r="AI250" s="71"/>
      <c r="AJ250" s="71"/>
      <c r="AK250" s="71"/>
      <c r="AL250" s="71"/>
      <c r="AM250" s="71"/>
      <c r="AN250" s="71"/>
      <c r="AO250" s="71"/>
      <c r="AP250" s="71"/>
      <c r="AQ250" s="72"/>
      <c r="AR250" s="71">
        <v>43</v>
      </c>
      <c r="AS250" s="71">
        <v>26</v>
      </c>
      <c r="AT250" s="71">
        <v>0</v>
      </c>
      <c r="AU250" s="71">
        <v>0</v>
      </c>
      <c r="AV250" s="71">
        <v>0</v>
      </c>
      <c r="AW250" s="71">
        <v>0</v>
      </c>
      <c r="AX250" s="71"/>
      <c r="AY250" s="72"/>
      <c r="AZ250" s="71">
        <v>183</v>
      </c>
      <c r="BA250" s="71">
        <v>1873.6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1964</v>
      </c>
      <c r="B251" s="70">
        <v>63</v>
      </c>
      <c r="C251" s="70">
        <v>12</v>
      </c>
      <c r="D251" s="70">
        <v>4</v>
      </c>
      <c r="E251" s="70">
        <v>2015</v>
      </c>
      <c r="F251" s="70" t="s">
        <v>182</v>
      </c>
      <c r="G251" s="70" t="s">
        <v>1952</v>
      </c>
      <c r="H251" s="70" t="s">
        <v>1953</v>
      </c>
      <c r="I251" s="148"/>
      <c r="J251" s="71">
        <v>4.760833408733208</v>
      </c>
      <c r="K251" s="71">
        <v>0.45176132958758503</v>
      </c>
      <c r="L251" s="71">
        <v>0.75295304076064773</v>
      </c>
      <c r="M251" s="71">
        <v>4.3377915965067384</v>
      </c>
      <c r="N251" s="71">
        <v>5.6350876396763354</v>
      </c>
      <c r="O251" s="71">
        <v>4.679923700559824</v>
      </c>
      <c r="P251" s="71">
        <v>5.3519404551185978</v>
      </c>
      <c r="Q251" s="71">
        <v>0.300424555409878</v>
      </c>
      <c r="R251" s="71">
        <v>0</v>
      </c>
      <c r="S251" s="71">
        <v>0.67607911340662286</v>
      </c>
      <c r="T251" s="72"/>
      <c r="U251" s="71">
        <v>559391</v>
      </c>
      <c r="V251" s="71">
        <v>185</v>
      </c>
      <c r="W251" s="71">
        <v>29</v>
      </c>
      <c r="X251" s="71">
        <v>665</v>
      </c>
      <c r="Y251" s="71">
        <v>1477</v>
      </c>
      <c r="Z251" s="71">
        <v>2719</v>
      </c>
      <c r="AA251" s="71">
        <v>1065</v>
      </c>
      <c r="AB251" s="71">
        <v>4135</v>
      </c>
      <c r="AC251" s="71">
        <v>0</v>
      </c>
      <c r="AD251" s="71">
        <v>0.67607911340662286</v>
      </c>
      <c r="AE251" s="72"/>
      <c r="AF251" s="71">
        <v>5361313.9263526415</v>
      </c>
      <c r="AG251" s="71">
        <v>346865.23013112758</v>
      </c>
      <c r="AH251" s="71">
        <v>156534.03449584611</v>
      </c>
      <c r="AI251" s="71">
        <v>4278716.9363501109</v>
      </c>
      <c r="AJ251" s="71">
        <v>8418736.5382406842</v>
      </c>
      <c r="AK251" s="71">
        <v>0</v>
      </c>
      <c r="AL251" s="71">
        <v>0</v>
      </c>
      <c r="AM251" s="71">
        <v>566684.40432738315</v>
      </c>
      <c r="AN251" s="71">
        <v>0</v>
      </c>
      <c r="AO251" s="71">
        <v>0</v>
      </c>
      <c r="AP251" s="71">
        <v>19128851.06989779</v>
      </c>
      <c r="AQ251" s="72"/>
      <c r="AR251" s="71">
        <v>46</v>
      </c>
      <c r="AS251" s="71">
        <v>41</v>
      </c>
      <c r="AT251" s="71">
        <v>0</v>
      </c>
      <c r="AU251" s="71">
        <v>0</v>
      </c>
      <c r="AV251" s="71">
        <v>0</v>
      </c>
      <c r="AW251" s="71">
        <v>0</v>
      </c>
      <c r="AX251" s="71"/>
      <c r="AY251" s="72"/>
      <c r="AZ251" s="71">
        <v>198.3</v>
      </c>
      <c r="BA251" s="71">
        <v>2396.8000000000002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1965</v>
      </c>
      <c r="B252" s="70">
        <v>64</v>
      </c>
      <c r="C252" s="70">
        <v>13</v>
      </c>
      <c r="D252" s="70">
        <v>4</v>
      </c>
      <c r="E252" s="70">
        <v>2016</v>
      </c>
      <c r="F252" s="70" t="s">
        <v>155</v>
      </c>
      <c r="G252" s="70" t="s">
        <v>1952</v>
      </c>
      <c r="H252" s="70" t="s">
        <v>1953</v>
      </c>
      <c r="I252" s="148"/>
      <c r="J252" s="71">
        <v>4.2827267991426563</v>
      </c>
      <c r="K252" s="71">
        <v>0.44913324244431102</v>
      </c>
      <c r="L252" s="71">
        <v>0.71570570350391494</v>
      </c>
      <c r="M252" s="71">
        <v>2.8864132046218609</v>
      </c>
      <c r="N252" s="71">
        <v>5.4791661551787625</v>
      </c>
      <c r="O252" s="71">
        <v>4.5380785502841743</v>
      </c>
      <c r="P252" s="71">
        <v>5.20369119137903</v>
      </c>
      <c r="Q252" s="71">
        <v>0.28521212846357397</v>
      </c>
      <c r="R252" s="71">
        <v>0</v>
      </c>
      <c r="S252" s="71">
        <v>0.72225194599041675</v>
      </c>
      <c r="T252" s="72"/>
      <c r="U252" s="71">
        <v>495178</v>
      </c>
      <c r="V252" s="71">
        <v>185</v>
      </c>
      <c r="W252" s="71">
        <v>29</v>
      </c>
      <c r="X252" s="71">
        <v>665</v>
      </c>
      <c r="Y252" s="71">
        <v>1463</v>
      </c>
      <c r="Z252" s="71">
        <v>2669</v>
      </c>
      <c r="AA252" s="71">
        <v>1071</v>
      </c>
      <c r="AB252" s="71">
        <v>4038</v>
      </c>
      <c r="AC252" s="71">
        <v>0</v>
      </c>
      <c r="AD252" s="71">
        <v>0.72225194599041675</v>
      </c>
      <c r="AE252" s="72"/>
      <c r="AF252" s="71">
        <v>4940943.6808596645</v>
      </c>
      <c r="AG252" s="71">
        <v>332418.72606734338</v>
      </c>
      <c r="AH252" s="71">
        <v>114228.0744261426</v>
      </c>
      <c r="AI252" s="71">
        <v>4251524.0887933392</v>
      </c>
      <c r="AJ252" s="71">
        <v>8204441.1095950101</v>
      </c>
      <c r="AK252" s="71">
        <v>0</v>
      </c>
      <c r="AL252" s="71">
        <v>0</v>
      </c>
      <c r="AM252" s="71">
        <v>553820.89170571847</v>
      </c>
      <c r="AN252" s="71">
        <v>0</v>
      </c>
      <c r="AO252" s="71">
        <v>0</v>
      </c>
      <c r="AP252" s="71">
        <v>18397376.57144722</v>
      </c>
      <c r="AQ252" s="72"/>
      <c r="AR252" s="71">
        <v>50</v>
      </c>
      <c r="AS252" s="71">
        <v>51</v>
      </c>
      <c r="AT252" s="71">
        <v>0</v>
      </c>
      <c r="AU252" s="71">
        <v>0</v>
      </c>
      <c r="AV252" s="71">
        <v>0</v>
      </c>
      <c r="AW252" s="71">
        <v>0</v>
      </c>
      <c r="AX252" s="71"/>
      <c r="AY252" s="72"/>
      <c r="AZ252" s="71">
        <v>216.9</v>
      </c>
      <c r="BA252" s="71">
        <v>2663.2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1966</v>
      </c>
      <c r="B253" s="70">
        <v>65</v>
      </c>
      <c r="C253" s="70">
        <v>14</v>
      </c>
      <c r="D253" s="70">
        <v>4</v>
      </c>
      <c r="E253" s="70">
        <v>2017</v>
      </c>
      <c r="F253" s="70" t="s">
        <v>156</v>
      </c>
      <c r="G253" s="70" t="s">
        <v>1952</v>
      </c>
      <c r="H253" s="70" t="s">
        <v>1953</v>
      </c>
      <c r="I253" s="148"/>
      <c r="J253" s="71">
        <v>4.9461250862343613</v>
      </c>
      <c r="K253" s="71">
        <v>0.4470951411785718</v>
      </c>
      <c r="L253" s="71">
        <v>0.76832549711595521</v>
      </c>
      <c r="M253" s="71">
        <v>2.55588615426162</v>
      </c>
      <c r="N253" s="71">
        <v>5.2292604841635386</v>
      </c>
      <c r="O253" s="71">
        <v>4.4422848105272692</v>
      </c>
      <c r="P253" s="71">
        <v>5.0017496375567783</v>
      </c>
      <c r="Q253" s="71">
        <v>0.267678450327347</v>
      </c>
      <c r="R253" s="71">
        <v>0</v>
      </c>
      <c r="S253" s="71">
        <v>0.48967173154870725</v>
      </c>
      <c r="T253" s="72"/>
      <c r="U253" s="71">
        <v>581779</v>
      </c>
      <c r="V253" s="71">
        <v>185</v>
      </c>
      <c r="W253" s="71">
        <v>29</v>
      </c>
      <c r="X253" s="71">
        <v>665</v>
      </c>
      <c r="Y253" s="71">
        <v>1445</v>
      </c>
      <c r="Z253" s="71">
        <v>2656</v>
      </c>
      <c r="AA253" s="71">
        <v>1036</v>
      </c>
      <c r="AB253" s="71">
        <v>3919</v>
      </c>
      <c r="AC253" s="71">
        <v>0</v>
      </c>
      <c r="AD253" s="71">
        <v>0.48967173154870719</v>
      </c>
      <c r="AE253" s="72"/>
      <c r="AF253" s="71">
        <v>5783449.4328012345</v>
      </c>
      <c r="AG253" s="71">
        <v>334561.91987563908</v>
      </c>
      <c r="AH253" s="71">
        <v>157410.17701216441</v>
      </c>
      <c r="AI253" s="71">
        <v>4014383.5503767082</v>
      </c>
      <c r="AJ253" s="71">
        <v>7563599.8314008461</v>
      </c>
      <c r="AK253" s="71">
        <v>0</v>
      </c>
      <c r="AL253" s="71">
        <v>0</v>
      </c>
      <c r="AM253" s="71">
        <v>538340.81124550663</v>
      </c>
      <c r="AN253" s="71">
        <v>0</v>
      </c>
      <c r="AO253" s="71">
        <v>0</v>
      </c>
      <c r="AP253" s="71">
        <v>18391745.7227121</v>
      </c>
      <c r="AQ253" s="72"/>
      <c r="AR253" s="71">
        <v>50</v>
      </c>
      <c r="AS253" s="71">
        <v>67</v>
      </c>
      <c r="AT253" s="71">
        <v>0</v>
      </c>
      <c r="AU253" s="71">
        <v>0</v>
      </c>
      <c r="AV253" s="71">
        <v>0</v>
      </c>
      <c r="AW253" s="71">
        <v>0</v>
      </c>
      <c r="AX253" s="71"/>
      <c r="AY253" s="72"/>
      <c r="AZ253" s="71">
        <v>216.9</v>
      </c>
      <c r="BA253" s="71">
        <v>3324.8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1967</v>
      </c>
      <c r="B254" s="70">
        <v>66</v>
      </c>
      <c r="C254" s="70">
        <v>15</v>
      </c>
      <c r="D254" s="70">
        <v>4</v>
      </c>
      <c r="E254" s="70">
        <v>2018</v>
      </c>
      <c r="F254" s="70" t="s">
        <v>183</v>
      </c>
      <c r="G254" s="1064" t="s">
        <v>1952</v>
      </c>
      <c r="H254" s="70" t="s">
        <v>1953</v>
      </c>
      <c r="I254" s="148"/>
      <c r="J254" s="71">
        <v>4.4669025097576807</v>
      </c>
      <c r="K254" s="71">
        <v>0.42116110514716693</v>
      </c>
      <c r="L254" s="71">
        <v>0.68066564680393049</v>
      </c>
      <c r="M254" s="71">
        <v>2.6427339644328076</v>
      </c>
      <c r="N254" s="71">
        <v>4.6651964428577086</v>
      </c>
      <c r="O254" s="71">
        <v>4.2652799353748545</v>
      </c>
      <c r="P254" s="71">
        <v>4.9185018382859473</v>
      </c>
      <c r="Q254" s="71">
        <v>0.24078378601137601</v>
      </c>
      <c r="R254" s="71">
        <v>0</v>
      </c>
      <c r="S254" s="71">
        <v>0.48669136170727051</v>
      </c>
      <c r="T254" s="72"/>
      <c r="U254" s="71">
        <v>560323</v>
      </c>
      <c r="V254" s="71">
        <v>185</v>
      </c>
      <c r="W254" s="71">
        <v>29</v>
      </c>
      <c r="X254" s="71">
        <v>665</v>
      </c>
      <c r="Y254" s="71">
        <v>1436</v>
      </c>
      <c r="Z254" s="71">
        <v>2599</v>
      </c>
      <c r="AA254" s="71">
        <v>1029</v>
      </c>
      <c r="AB254" s="71">
        <v>3799</v>
      </c>
      <c r="AC254" s="71">
        <v>0</v>
      </c>
      <c r="AD254" s="71">
        <v>0.48669136170727051</v>
      </c>
      <c r="AE254" s="72"/>
      <c r="AF254" s="71">
        <v>5304501.9572118446</v>
      </c>
      <c r="AG254" s="71">
        <v>298533.53972277121</v>
      </c>
      <c r="AH254" s="71">
        <v>148326.90718098471</v>
      </c>
      <c r="AI254" s="71">
        <v>4088338.1668916289</v>
      </c>
      <c r="AJ254" s="71">
        <v>7134634.689225357</v>
      </c>
      <c r="AK254" s="71">
        <v>0</v>
      </c>
      <c r="AL254" s="71">
        <v>0</v>
      </c>
      <c r="AM254" s="71">
        <v>522936.56959355401</v>
      </c>
      <c r="AN254" s="71">
        <v>0</v>
      </c>
      <c r="AO254" s="71">
        <v>0</v>
      </c>
      <c r="AP254" s="71">
        <v>17497271.829826139</v>
      </c>
      <c r="AQ254" s="72"/>
      <c r="AR254" s="71">
        <v>52</v>
      </c>
      <c r="AS254" s="71">
        <v>78</v>
      </c>
      <c r="AT254" s="71">
        <v>0</v>
      </c>
      <c r="AU254" s="71">
        <v>0</v>
      </c>
      <c r="AV254" s="71">
        <v>0</v>
      </c>
      <c r="AW254" s="71">
        <v>0</v>
      </c>
      <c r="AX254" s="71"/>
      <c r="AY254" s="72"/>
      <c r="AZ254" s="71">
        <v>225.7</v>
      </c>
      <c r="BA254" s="71">
        <v>3773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1968</v>
      </c>
      <c r="B255" s="70">
        <v>67</v>
      </c>
      <c r="C255" s="70">
        <v>16</v>
      </c>
      <c r="D255" s="70">
        <v>4</v>
      </c>
      <c r="E255" s="70">
        <v>2019</v>
      </c>
      <c r="F255" s="70" t="s">
        <v>158</v>
      </c>
      <c r="G255" s="1064" t="s">
        <v>1952</v>
      </c>
      <c r="H255" s="70" t="s">
        <v>1953</v>
      </c>
      <c r="I255" s="148"/>
      <c r="J255" s="71">
        <v>4.6093289622486546</v>
      </c>
      <c r="K255" s="71">
        <v>0.38291888074879615</v>
      </c>
      <c r="L255" s="71">
        <v>0.68376611553685629</v>
      </c>
      <c r="M255" s="71">
        <v>2.7134909682160258</v>
      </c>
      <c r="N255" s="71">
        <v>4.4381293233963328</v>
      </c>
      <c r="O255" s="71">
        <v>4.0970054976693113</v>
      </c>
      <c r="P255" s="71">
        <v>4.7918530988345882</v>
      </c>
      <c r="Q255" s="71">
        <v>0.22962372692312799</v>
      </c>
      <c r="R255" s="71">
        <v>0</v>
      </c>
      <c r="S255" s="71">
        <v>0.49626090988431021</v>
      </c>
      <c r="T255" s="72"/>
      <c r="U255" s="71">
        <v>607742</v>
      </c>
      <c r="V255" s="71">
        <v>185</v>
      </c>
      <c r="W255" s="71">
        <v>29</v>
      </c>
      <c r="X255" s="71">
        <v>665</v>
      </c>
      <c r="Y255" s="71">
        <v>1438</v>
      </c>
      <c r="Z255" s="71">
        <v>2565</v>
      </c>
      <c r="AA255" s="71">
        <v>995</v>
      </c>
      <c r="AB255" s="71">
        <v>3721</v>
      </c>
      <c r="AC255" s="71">
        <v>0</v>
      </c>
      <c r="AD255" s="71">
        <v>0.49626090988431021</v>
      </c>
      <c r="AE255" s="72"/>
      <c r="AF255" s="71">
        <v>5787800.4778694008</v>
      </c>
      <c r="AG255" s="71">
        <v>289738.41336280189</v>
      </c>
      <c r="AH255" s="71">
        <v>156350.96598915459</v>
      </c>
      <c r="AI255" s="71">
        <v>4538720.9024556028</v>
      </c>
      <c r="AJ255" s="71">
        <v>6646320.7084551351</v>
      </c>
      <c r="AK255" s="71">
        <v>0</v>
      </c>
      <c r="AL255" s="71">
        <v>0</v>
      </c>
      <c r="AM255" s="71">
        <v>506772.18832699733</v>
      </c>
      <c r="AN255" s="71">
        <v>0</v>
      </c>
      <c r="AO255" s="71">
        <v>0</v>
      </c>
      <c r="AP255" s="71">
        <v>17925703.656459089</v>
      </c>
      <c r="AQ255" s="72"/>
      <c r="AR255" s="71">
        <v>56</v>
      </c>
      <c r="AS255" s="71">
        <v>95</v>
      </c>
      <c r="AT255" s="71">
        <v>0</v>
      </c>
      <c r="AU255" s="71">
        <v>0</v>
      </c>
      <c r="AV255" s="71">
        <v>0</v>
      </c>
      <c r="AW255" s="71">
        <v>0</v>
      </c>
      <c r="AX255" s="71"/>
      <c r="AY255" s="72"/>
      <c r="AZ255" s="71">
        <v>247.9</v>
      </c>
      <c r="BA255" s="71">
        <v>4444.2999999999993</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1969</v>
      </c>
      <c r="B256" s="70">
        <v>68</v>
      </c>
      <c r="C256" s="70">
        <v>17</v>
      </c>
      <c r="D256" s="70">
        <v>4</v>
      </c>
      <c r="E256" s="70">
        <v>2020</v>
      </c>
      <c r="F256" s="70" t="s">
        <v>159</v>
      </c>
      <c r="G256" s="70" t="s">
        <v>1952</v>
      </c>
      <c r="H256" s="70" t="s">
        <v>1953</v>
      </c>
      <c r="I256" s="148"/>
      <c r="J256" s="71">
        <v>4.5133883761462741</v>
      </c>
      <c r="K256" s="71">
        <v>0.36053362878958051</v>
      </c>
      <c r="L256" s="71">
        <v>0.97921128147767122</v>
      </c>
      <c r="M256" s="71">
        <v>2.1873314227486649</v>
      </c>
      <c r="N256" s="71">
        <v>4.3067476316644946</v>
      </c>
      <c r="O256" s="71">
        <v>3.5125870244459843</v>
      </c>
      <c r="P256" s="71">
        <v>4.4403403692243701</v>
      </c>
      <c r="Q256" s="71">
        <v>0.213260936533893</v>
      </c>
      <c r="R256" s="71">
        <v>0</v>
      </c>
      <c r="S256" s="71">
        <v>0.52642513661922652</v>
      </c>
      <c r="T256" s="72"/>
      <c r="U256" s="71">
        <v>571299</v>
      </c>
      <c r="V256" s="71">
        <v>158</v>
      </c>
      <c r="W256" s="71">
        <v>49</v>
      </c>
      <c r="X256" s="71">
        <v>610</v>
      </c>
      <c r="Y256" s="71">
        <v>1438</v>
      </c>
      <c r="Z256" s="71">
        <v>2510</v>
      </c>
      <c r="AA256" s="71">
        <v>980</v>
      </c>
      <c r="AB256" s="71">
        <v>3617</v>
      </c>
      <c r="AC256" s="71">
        <v>0</v>
      </c>
      <c r="AD256" s="71">
        <v>0.52642513661922652</v>
      </c>
      <c r="AE256" s="72"/>
      <c r="AF256" s="71">
        <v>5666831.0703200866</v>
      </c>
      <c r="AG256" s="71">
        <v>266040.70979836606</v>
      </c>
      <c r="AH256" s="71">
        <v>237690.32014556858</v>
      </c>
      <c r="AI256" s="71">
        <v>3861567.4462985005</v>
      </c>
      <c r="AJ256" s="71">
        <v>7778353.7112402758</v>
      </c>
      <c r="AK256" s="71"/>
      <c r="AL256" s="71"/>
      <c r="AM256" s="71">
        <v>472058.68570815516</v>
      </c>
      <c r="AN256" s="71"/>
      <c r="AO256" s="71"/>
      <c r="AP256" s="71">
        <v>18282541.943510953</v>
      </c>
      <c r="AQ256" s="72"/>
      <c r="AR256" s="71">
        <v>61</v>
      </c>
      <c r="AS256" s="71">
        <v>103</v>
      </c>
      <c r="AT256" s="71">
        <v>0</v>
      </c>
      <c r="AU256" s="71">
        <v>0</v>
      </c>
      <c r="AV256" s="71">
        <v>0</v>
      </c>
      <c r="AW256" s="71">
        <v>0</v>
      </c>
      <c r="AX256" s="71"/>
      <c r="AY256" s="72"/>
      <c r="AZ256" s="71">
        <v>286.39999999999998</v>
      </c>
      <c r="BA256" s="71">
        <v>4774.7</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1970</v>
      </c>
      <c r="B257" s="70">
        <v>68</v>
      </c>
      <c r="C257" s="70">
        <v>18</v>
      </c>
      <c r="D257" s="70">
        <v>4</v>
      </c>
      <c r="E257" s="70">
        <v>2021</v>
      </c>
      <c r="F257" s="70" t="s">
        <v>160</v>
      </c>
      <c r="G257" s="70" t="s">
        <v>1952</v>
      </c>
      <c r="H257" s="70" t="s">
        <v>1953</v>
      </c>
      <c r="I257" s="148"/>
      <c r="J257" s="71">
        <v>4.8029880674378953</v>
      </c>
      <c r="K257" s="71">
        <v>0.39308328949136623</v>
      </c>
      <c r="L257" s="71">
        <v>1.1025939503878832</v>
      </c>
      <c r="M257" s="71">
        <v>2.4978710801292636</v>
      </c>
      <c r="N257" s="71">
        <v>4.4702423238439559</v>
      </c>
      <c r="O257" s="71">
        <v>3.3448328770964619</v>
      </c>
      <c r="P257" s="71">
        <v>4.5443844837921317</v>
      </c>
      <c r="Q257" s="71">
        <v>0.204997134072398</v>
      </c>
      <c r="R257" s="71">
        <v>0</v>
      </c>
      <c r="S257" s="71">
        <v>0.5370569111832425</v>
      </c>
      <c r="T257" s="72"/>
      <c r="U257" s="71">
        <v>652923</v>
      </c>
      <c r="V257" s="71">
        <v>158</v>
      </c>
      <c r="W257" s="71">
        <v>49</v>
      </c>
      <c r="X257" s="71">
        <v>610</v>
      </c>
      <c r="Y257" s="71">
        <v>1438</v>
      </c>
      <c r="Z257" s="71">
        <v>2461</v>
      </c>
      <c r="AA257" s="71">
        <v>978</v>
      </c>
      <c r="AB257" s="71">
        <v>3511</v>
      </c>
      <c r="AC257" s="71">
        <v>0</v>
      </c>
      <c r="AD257" s="71">
        <v>0.5370569111832425</v>
      </c>
      <c r="AE257" s="72"/>
      <c r="AF257" s="71">
        <v>5856016.0523776822</v>
      </c>
      <c r="AG257" s="71">
        <v>271234.02760958107</v>
      </c>
      <c r="AH257" s="71">
        <v>255736.0422404783</v>
      </c>
      <c r="AI257" s="71">
        <v>3833830.704607958</v>
      </c>
      <c r="AJ257" s="71">
        <v>7527293.7574359933</v>
      </c>
      <c r="AK257" s="71">
        <v>0</v>
      </c>
      <c r="AL257" s="71">
        <v>0</v>
      </c>
      <c r="AM257" s="71">
        <v>460867.51009319606</v>
      </c>
      <c r="AN257" s="71">
        <v>0</v>
      </c>
      <c r="AO257" s="71">
        <v>0</v>
      </c>
      <c r="AP257" s="71">
        <v>18204978.094364889</v>
      </c>
      <c r="AQ257" s="72"/>
      <c r="AR257" s="71">
        <v>65</v>
      </c>
      <c r="AS257" s="71">
        <v>106</v>
      </c>
      <c r="AT257" s="71">
        <v>0</v>
      </c>
      <c r="AU257" s="71">
        <v>0</v>
      </c>
      <c r="AV257" s="71">
        <v>0</v>
      </c>
      <c r="AW257" s="71">
        <v>0</v>
      </c>
      <c r="AX257" s="71"/>
      <c r="AY257" s="72"/>
      <c r="AZ257" s="71">
        <v>310.3</v>
      </c>
      <c r="BA257" s="71">
        <v>4923.2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1971</v>
      </c>
      <c r="B258" s="70">
        <v>68</v>
      </c>
      <c r="C258" s="70">
        <v>19</v>
      </c>
      <c r="D258" s="70">
        <v>4</v>
      </c>
      <c r="E258" s="70">
        <v>2022</v>
      </c>
      <c r="F258" s="70" t="s">
        <v>161</v>
      </c>
      <c r="G258" s="70" t="s">
        <v>1952</v>
      </c>
      <c r="H258" s="70" t="s">
        <v>1953</v>
      </c>
      <c r="I258" s="148"/>
      <c r="J258" s="71">
        <v>4.2413380333573478</v>
      </c>
      <c r="K258" s="71">
        <v>0.37481359186278007</v>
      </c>
      <c r="L258" s="71">
        <v>0.93568466488919799</v>
      </c>
      <c r="M258" s="71">
        <v>2.2572913400628383</v>
      </c>
      <c r="N258" s="71">
        <v>4.6917126351284715</v>
      </c>
      <c r="O258" s="71">
        <v>3.4274940669384493</v>
      </c>
      <c r="P258" s="71">
        <v>4.4074956155076439</v>
      </c>
      <c r="Q258" s="71">
        <v>0.19856797877639523</v>
      </c>
      <c r="R258" s="71">
        <v>0</v>
      </c>
      <c r="S258" s="71">
        <v>0.42256164478874009</v>
      </c>
      <c r="T258" s="72"/>
      <c r="U258" s="71">
        <v>650441</v>
      </c>
      <c r="V258" s="71">
        <v>158</v>
      </c>
      <c r="W258" s="71">
        <v>49</v>
      </c>
      <c r="X258" s="71">
        <v>610</v>
      </c>
      <c r="Y258" s="71">
        <v>1422</v>
      </c>
      <c r="Z258" s="71">
        <v>2396</v>
      </c>
      <c r="AA258" s="71">
        <v>963</v>
      </c>
      <c r="AB258" s="71">
        <v>3373</v>
      </c>
      <c r="AC258" s="71">
        <v>0</v>
      </c>
      <c r="AD258" s="71">
        <v>0.42256164478874009</v>
      </c>
      <c r="AE258" s="72"/>
      <c r="AF258" s="71">
        <v>5176033.8387764292</v>
      </c>
      <c r="AG258" s="71">
        <v>275068.62218870065</v>
      </c>
      <c r="AH258" s="71">
        <v>270284.03249504667</v>
      </c>
      <c r="AI258" s="71">
        <v>3696343.6513889483</v>
      </c>
      <c r="AJ258" s="71">
        <v>7979386.6902695699</v>
      </c>
      <c r="AK258" s="71">
        <v>0</v>
      </c>
      <c r="AL258" s="71">
        <v>0</v>
      </c>
      <c r="AM258" s="71">
        <v>435546.36403520079</v>
      </c>
      <c r="AN258" s="71">
        <v>0</v>
      </c>
      <c r="AO258" s="71">
        <v>0</v>
      </c>
      <c r="AP258" s="71">
        <v>17832663.199153896</v>
      </c>
      <c r="AQ258" s="72"/>
      <c r="AR258" s="71">
        <v>66</v>
      </c>
      <c r="AS258" s="71">
        <v>108</v>
      </c>
      <c r="AT258" s="71">
        <v>0</v>
      </c>
      <c r="AU258" s="71">
        <v>0</v>
      </c>
      <c r="AV258" s="71">
        <v>0</v>
      </c>
      <c r="AW258" s="71">
        <v>0</v>
      </c>
      <c r="AX258" s="71"/>
      <c r="AY258" s="72"/>
      <c r="AZ258" s="71">
        <v>316.19999999999993</v>
      </c>
      <c r="BA258" s="71">
        <v>5005.7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1972</v>
      </c>
      <c r="B259" s="70">
        <v>68</v>
      </c>
      <c r="C259" s="70">
        <v>20</v>
      </c>
      <c r="D259" s="70">
        <v>4</v>
      </c>
      <c r="E259" s="70">
        <v>2023</v>
      </c>
      <c r="F259" s="70" t="s">
        <v>1539</v>
      </c>
      <c r="G259" s="70" t="s">
        <v>1952</v>
      </c>
      <c r="H259" s="70" t="s">
        <v>1953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69</v>
      </c>
      <c r="AS259" s="71">
        <v>108</v>
      </c>
      <c r="AT259" s="71">
        <v>0</v>
      </c>
      <c r="AU259" s="71">
        <v>0</v>
      </c>
      <c r="AV259" s="71">
        <v>0</v>
      </c>
      <c r="AW259" s="71">
        <v>0</v>
      </c>
      <c r="AX259" s="71"/>
      <c r="AY259" s="72"/>
      <c r="AZ259" s="71">
        <v>331.5</v>
      </c>
      <c r="BA259" s="71">
        <v>5005.7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1973</v>
      </c>
      <c r="B260" s="70">
        <v>68</v>
      </c>
      <c r="C260" s="70">
        <v>21</v>
      </c>
      <c r="D260" s="70">
        <v>4</v>
      </c>
      <c r="E260" s="70">
        <v>2024</v>
      </c>
      <c r="F260" s="70" t="s">
        <v>1554</v>
      </c>
      <c r="G260" s="70" t="s">
        <v>1952</v>
      </c>
      <c r="H260" s="70" t="s">
        <v>1953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1974</v>
      </c>
      <c r="B261" s="70">
        <v>205</v>
      </c>
      <c r="C261" s="70">
        <v>1</v>
      </c>
      <c r="D261" s="70">
        <v>13</v>
      </c>
      <c r="E261" s="70">
        <v>1990</v>
      </c>
      <c r="F261" s="70" t="s">
        <v>787</v>
      </c>
      <c r="G261" s="70" t="s">
        <v>1975</v>
      </c>
      <c r="H261" s="70" t="s">
        <v>1676</v>
      </c>
      <c r="I261" s="148"/>
      <c r="J261" s="71">
        <v>2.128099022012758</v>
      </c>
      <c r="K261" s="71">
        <v>0.80836938674761039</v>
      </c>
      <c r="L261" s="71">
        <v>3.7953056323422829</v>
      </c>
      <c r="M261" s="71">
        <v>2.643471624891939</v>
      </c>
      <c r="N261" s="71">
        <v>2.8934473220349539</v>
      </c>
      <c r="O261" s="71">
        <v>3.5715006948518919</v>
      </c>
      <c r="P261" s="71">
        <v>6.2023525318080956</v>
      </c>
      <c r="Q261" s="71">
        <v>0.25171513626041098</v>
      </c>
      <c r="R261" s="71">
        <v>0</v>
      </c>
      <c r="S261" s="71">
        <v>0.26736483394150828</v>
      </c>
      <c r="T261" s="72"/>
      <c r="U261" s="71">
        <v>412141</v>
      </c>
      <c r="V261" s="71">
        <v>285</v>
      </c>
      <c r="W261" s="71">
        <v>52</v>
      </c>
      <c r="X261" s="71">
        <v>1051</v>
      </c>
      <c r="Y261" s="71">
        <v>1012</v>
      </c>
      <c r="Z261" s="71">
        <v>1469</v>
      </c>
      <c r="AA261" s="71">
        <v>1506</v>
      </c>
      <c r="AB261" s="71">
        <v>4087</v>
      </c>
      <c r="AC261" s="71">
        <v>0</v>
      </c>
      <c r="AD261" s="71">
        <v>0.26736483394150828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1976</v>
      </c>
      <c r="B262" s="70">
        <v>206</v>
      </c>
      <c r="C262" s="70">
        <v>2</v>
      </c>
      <c r="D262" s="70">
        <v>13</v>
      </c>
      <c r="E262" s="70">
        <v>2005</v>
      </c>
      <c r="F262" s="70" t="s">
        <v>789</v>
      </c>
      <c r="G262" s="70" t="s">
        <v>1975</v>
      </c>
      <c r="H262" s="70" t="s">
        <v>1676</v>
      </c>
      <c r="I262" s="148"/>
      <c r="J262" s="71">
        <v>2.3459076801989691</v>
      </c>
      <c r="K262" s="71">
        <v>0.41218235422113297</v>
      </c>
      <c r="L262" s="71">
        <v>1.407848687721083</v>
      </c>
      <c r="M262" s="71">
        <v>3.4006155782065068</v>
      </c>
      <c r="N262" s="71">
        <v>4.3228797389732661</v>
      </c>
      <c r="O262" s="71">
        <v>5.3680298744237023</v>
      </c>
      <c r="P262" s="71">
        <v>7.2513327785853461</v>
      </c>
      <c r="Q262" s="71">
        <v>0.25091607584949099</v>
      </c>
      <c r="R262" s="71">
        <v>0</v>
      </c>
      <c r="S262" s="71">
        <v>0.51270028266731993</v>
      </c>
      <c r="T262" s="72"/>
      <c r="U262" s="71">
        <v>416618</v>
      </c>
      <c r="V262" s="71">
        <v>183</v>
      </c>
      <c r="W262" s="71">
        <v>18</v>
      </c>
      <c r="X262" s="71">
        <v>740</v>
      </c>
      <c r="Y262" s="71">
        <v>1264</v>
      </c>
      <c r="Z262" s="71">
        <v>2555</v>
      </c>
      <c r="AA262" s="71">
        <v>1442</v>
      </c>
      <c r="AB262" s="71">
        <v>4259</v>
      </c>
      <c r="AC262" s="71">
        <v>0</v>
      </c>
      <c r="AD262" s="71">
        <v>0.51270028266731993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1977</v>
      </c>
      <c r="B263" s="70">
        <v>207</v>
      </c>
      <c r="C263" s="70">
        <v>3</v>
      </c>
      <c r="D263" s="70">
        <v>13</v>
      </c>
      <c r="E263" s="70">
        <v>2006</v>
      </c>
      <c r="F263" s="70" t="s">
        <v>790</v>
      </c>
      <c r="G263" s="70" t="s">
        <v>1975</v>
      </c>
      <c r="H263" s="70" t="s">
        <v>1676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1978</v>
      </c>
      <c r="B264" s="70">
        <v>208</v>
      </c>
      <c r="C264" s="70">
        <v>4</v>
      </c>
      <c r="D264" s="70">
        <v>13</v>
      </c>
      <c r="E264" s="70">
        <v>2007</v>
      </c>
      <c r="F264" s="70" t="s">
        <v>791</v>
      </c>
      <c r="G264" s="70" t="s">
        <v>1975</v>
      </c>
      <c r="H264" s="70" t="s">
        <v>1676</v>
      </c>
      <c r="I264" s="148"/>
      <c r="J264" s="71">
        <v>3.0881855473988109</v>
      </c>
      <c r="K264" s="71">
        <v>0.39105637256143411</v>
      </c>
      <c r="L264" s="71">
        <v>0.92637983317617756</v>
      </c>
      <c r="M264" s="71">
        <v>4.2753248993793838</v>
      </c>
      <c r="N264" s="71">
        <v>4.3019636433076132</v>
      </c>
      <c r="O264" s="71">
        <v>5.2183619735486912</v>
      </c>
      <c r="P264" s="71">
        <v>7.1439954731325104</v>
      </c>
      <c r="Q264" s="71">
        <v>0.25820725001739298</v>
      </c>
      <c r="R264" s="71">
        <v>0</v>
      </c>
      <c r="S264" s="71">
        <v>0.38593464314979098</v>
      </c>
      <c r="T264" s="72"/>
      <c r="U264" s="71">
        <v>553170</v>
      </c>
      <c r="V264" s="71">
        <v>167</v>
      </c>
      <c r="W264" s="71">
        <v>22</v>
      </c>
      <c r="X264" s="71">
        <v>997</v>
      </c>
      <c r="Y264" s="71">
        <v>1279</v>
      </c>
      <c r="Z264" s="71">
        <v>2582</v>
      </c>
      <c r="AA264" s="71">
        <v>1399</v>
      </c>
      <c r="AB264" s="71">
        <v>4151</v>
      </c>
      <c r="AC264" s="71">
        <v>0</v>
      </c>
      <c r="AD264" s="71">
        <v>0.38593464314979098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1979</v>
      </c>
      <c r="B265" s="70">
        <v>209</v>
      </c>
      <c r="C265" s="70">
        <v>5</v>
      </c>
      <c r="D265" s="70">
        <v>13</v>
      </c>
      <c r="E265" s="70">
        <v>2008</v>
      </c>
      <c r="F265" s="70" t="s">
        <v>792</v>
      </c>
      <c r="G265" s="70" t="s">
        <v>1975</v>
      </c>
      <c r="H265" s="70" t="s">
        <v>1676</v>
      </c>
      <c r="I265" s="148"/>
      <c r="J265" s="71">
        <v>3.4284650195222821</v>
      </c>
      <c r="K265" s="71">
        <v>0.29214761602152362</v>
      </c>
      <c r="L265" s="71">
        <v>0.81643560768835266</v>
      </c>
      <c r="M265" s="71">
        <v>4.5325165439634683</v>
      </c>
      <c r="N265" s="71">
        <v>4.5324143679052904</v>
      </c>
      <c r="O265" s="71">
        <v>5.0472746415255259</v>
      </c>
      <c r="P265" s="71">
        <v>7.0899476966646171</v>
      </c>
      <c r="Q265" s="71">
        <v>0.25457978803869102</v>
      </c>
      <c r="R265" s="71">
        <v>0</v>
      </c>
      <c r="S265" s="71">
        <v>0.36495633680955158</v>
      </c>
      <c r="T265" s="72"/>
      <c r="U265" s="71">
        <v>644006</v>
      </c>
      <c r="V265" s="71">
        <v>167</v>
      </c>
      <c r="W265" s="71">
        <v>22</v>
      </c>
      <c r="X265" s="71">
        <v>997</v>
      </c>
      <c r="Y265" s="71">
        <v>1304</v>
      </c>
      <c r="Z265" s="71">
        <v>2585</v>
      </c>
      <c r="AA265" s="71">
        <v>1390</v>
      </c>
      <c r="AB265" s="71">
        <v>4160</v>
      </c>
      <c r="AC265" s="71">
        <v>0</v>
      </c>
      <c r="AD265" s="71">
        <v>0.36495633680955158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1980</v>
      </c>
      <c r="B266" s="70">
        <v>210</v>
      </c>
      <c r="C266" s="70">
        <v>6</v>
      </c>
      <c r="D266" s="70">
        <v>13</v>
      </c>
      <c r="E266" s="70">
        <v>2009</v>
      </c>
      <c r="F266" s="70" t="s">
        <v>176</v>
      </c>
      <c r="G266" s="70" t="s">
        <v>1975</v>
      </c>
      <c r="H266" s="70" t="s">
        <v>1676</v>
      </c>
      <c r="I266" s="148"/>
      <c r="J266" s="71">
        <v>3.0033276374445022</v>
      </c>
      <c r="K266" s="71">
        <v>0.29623270473688679</v>
      </c>
      <c r="L266" s="71">
        <v>0.3844966652967241</v>
      </c>
      <c r="M266" s="71">
        <v>4.9499926063287809</v>
      </c>
      <c r="N266" s="71">
        <v>3.9853403400434022</v>
      </c>
      <c r="O266" s="71">
        <v>5.1392175653775531</v>
      </c>
      <c r="P266" s="71">
        <v>6.7918805527440558</v>
      </c>
      <c r="Q266" s="71">
        <v>0.237561735303122</v>
      </c>
      <c r="R266" s="71">
        <v>0</v>
      </c>
      <c r="S266" s="71">
        <v>0.44828079479272831</v>
      </c>
      <c r="T266" s="72"/>
      <c r="U266" s="71">
        <v>508087</v>
      </c>
      <c r="V266" s="71">
        <v>179</v>
      </c>
      <c r="W266" s="71">
        <v>15</v>
      </c>
      <c r="X266" s="71">
        <v>1165</v>
      </c>
      <c r="Y266" s="71">
        <v>1293</v>
      </c>
      <c r="Z266" s="71">
        <v>2598</v>
      </c>
      <c r="AA266" s="71">
        <v>1367</v>
      </c>
      <c r="AB266" s="71">
        <v>4075</v>
      </c>
      <c r="AC266" s="71">
        <v>0</v>
      </c>
      <c r="AD266" s="71">
        <v>0.44828079479272831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1981</v>
      </c>
      <c r="B267" s="70">
        <v>211</v>
      </c>
      <c r="C267" s="70">
        <v>7</v>
      </c>
      <c r="D267" s="70">
        <v>13</v>
      </c>
      <c r="E267" s="70">
        <v>2010</v>
      </c>
      <c r="F267" s="70" t="s">
        <v>177</v>
      </c>
      <c r="G267" s="70" t="s">
        <v>1975</v>
      </c>
      <c r="H267" s="70" t="s">
        <v>1676</v>
      </c>
      <c r="I267" s="148"/>
      <c r="J267" s="71">
        <v>2.7478451325482789</v>
      </c>
      <c r="K267" s="71">
        <v>0.31588866416272032</v>
      </c>
      <c r="L267" s="71">
        <v>0.36951882797325991</v>
      </c>
      <c r="M267" s="71">
        <v>5.1243466863726308</v>
      </c>
      <c r="N267" s="71">
        <v>4.2640808677121473</v>
      </c>
      <c r="O267" s="71">
        <v>5.0937881711970814</v>
      </c>
      <c r="P267" s="71">
        <v>6.8995990579119226</v>
      </c>
      <c r="Q267" s="71">
        <v>0.24366005963515999</v>
      </c>
      <c r="R267" s="71">
        <v>0</v>
      </c>
      <c r="S267" s="71">
        <v>0.28946208655284439</v>
      </c>
      <c r="T267" s="72"/>
      <c r="U267" s="71">
        <v>499901</v>
      </c>
      <c r="V267" s="71">
        <v>179</v>
      </c>
      <c r="W267" s="71">
        <v>15</v>
      </c>
      <c r="X267" s="71">
        <v>1165</v>
      </c>
      <c r="Y267" s="71">
        <v>1300</v>
      </c>
      <c r="Z267" s="71">
        <v>2587</v>
      </c>
      <c r="AA267" s="71">
        <v>1354</v>
      </c>
      <c r="AB267" s="71">
        <v>4005</v>
      </c>
      <c r="AC267" s="71">
        <v>0</v>
      </c>
      <c r="AD267" s="71">
        <v>0.28946208655284439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1982</v>
      </c>
      <c r="B268" s="70">
        <v>212</v>
      </c>
      <c r="C268" s="70">
        <v>8</v>
      </c>
      <c r="D268" s="70">
        <v>13</v>
      </c>
      <c r="E268" s="70">
        <v>2011</v>
      </c>
      <c r="F268" s="70" t="s">
        <v>178</v>
      </c>
      <c r="G268" s="70" t="s">
        <v>1975</v>
      </c>
      <c r="H268" s="70" t="s">
        <v>1676</v>
      </c>
      <c r="I268" s="148"/>
      <c r="J268" s="71">
        <v>3.8211276999266679</v>
      </c>
      <c r="K268" s="71">
        <v>0.4128698694565931</v>
      </c>
      <c r="L268" s="71">
        <v>0.58186175488483427</v>
      </c>
      <c r="M268" s="71">
        <v>6.0480907855836143</v>
      </c>
      <c r="N268" s="71">
        <v>4.5948035271342427</v>
      </c>
      <c r="O268" s="71">
        <v>5.0548552424717856</v>
      </c>
      <c r="P268" s="71">
        <v>6.5666034185823614</v>
      </c>
      <c r="Q268" s="71">
        <v>0.28000639679654399</v>
      </c>
      <c r="R268" s="71">
        <v>0</v>
      </c>
      <c r="S268" s="71">
        <v>0.27918022994930142</v>
      </c>
      <c r="T268" s="72"/>
      <c r="U268" s="71">
        <v>617175</v>
      </c>
      <c r="V268" s="71">
        <v>179</v>
      </c>
      <c r="W268" s="71">
        <v>15</v>
      </c>
      <c r="X268" s="71">
        <v>1165</v>
      </c>
      <c r="Y268" s="71">
        <v>1320</v>
      </c>
      <c r="Z268" s="71">
        <v>2623</v>
      </c>
      <c r="AA268" s="71">
        <v>1327</v>
      </c>
      <c r="AB268" s="71">
        <v>3990</v>
      </c>
      <c r="AC268" s="71">
        <v>0</v>
      </c>
      <c r="AD268" s="71">
        <v>0.27918022994930142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1983</v>
      </c>
      <c r="B269" s="70">
        <v>213</v>
      </c>
      <c r="C269" s="70">
        <v>9</v>
      </c>
      <c r="D269" s="70">
        <v>13</v>
      </c>
      <c r="E269" s="70">
        <v>2012</v>
      </c>
      <c r="F269" s="70" t="s">
        <v>179</v>
      </c>
      <c r="G269" s="70" t="s">
        <v>1975</v>
      </c>
      <c r="H269" s="70" t="s">
        <v>1676</v>
      </c>
      <c r="I269" s="148"/>
      <c r="J269" s="71">
        <v>2.605881509705426</v>
      </c>
      <c r="K269" s="71">
        <v>0.39283302098324918</v>
      </c>
      <c r="L269" s="71">
        <v>0.57605377241844224</v>
      </c>
      <c r="M269" s="71">
        <v>6.1651234723995669</v>
      </c>
      <c r="N269" s="71">
        <v>5.4214554751697914</v>
      </c>
      <c r="O269" s="71">
        <v>5.0877323897275639</v>
      </c>
      <c r="P269" s="71">
        <v>6.5342915687942336</v>
      </c>
      <c r="Q269" s="71">
        <v>0.30147645408679902</v>
      </c>
      <c r="R269" s="71">
        <v>0</v>
      </c>
      <c r="S269" s="71">
        <v>0.4153553176973741</v>
      </c>
      <c r="T269" s="72"/>
      <c r="U269" s="71">
        <v>398127</v>
      </c>
      <c r="V269" s="71">
        <v>179</v>
      </c>
      <c r="W269" s="71">
        <v>15</v>
      </c>
      <c r="X269" s="71">
        <v>1165</v>
      </c>
      <c r="Y269" s="71">
        <v>1327</v>
      </c>
      <c r="Z269" s="71">
        <v>2661</v>
      </c>
      <c r="AA269" s="71">
        <v>1313</v>
      </c>
      <c r="AB269" s="71">
        <v>3954</v>
      </c>
      <c r="AC269" s="71">
        <v>0</v>
      </c>
      <c r="AD269" s="71">
        <v>0.4153553176973741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1984</v>
      </c>
      <c r="B270" s="70">
        <v>214</v>
      </c>
      <c r="C270" s="70">
        <v>10</v>
      </c>
      <c r="D270" s="70">
        <v>13</v>
      </c>
      <c r="E270" s="70">
        <v>2013</v>
      </c>
      <c r="F270" s="70" t="s">
        <v>180</v>
      </c>
      <c r="G270" s="70" t="s">
        <v>1975</v>
      </c>
      <c r="H270" s="70" t="s">
        <v>1676</v>
      </c>
      <c r="I270" s="148"/>
      <c r="J270" s="71">
        <v>2.896045126545415</v>
      </c>
      <c r="K270" s="71">
        <v>0.33831332274878317</v>
      </c>
      <c r="L270" s="71">
        <v>0.5567651038043836</v>
      </c>
      <c r="M270" s="71">
        <v>5.8605101590296673</v>
      </c>
      <c r="N270" s="71">
        <v>4.4694313618882786</v>
      </c>
      <c r="O270" s="71">
        <v>4.8995671476839791</v>
      </c>
      <c r="P270" s="71">
        <v>6.5988757381711638</v>
      </c>
      <c r="Q270" s="71">
        <v>0.30408208751994298</v>
      </c>
      <c r="R270" s="71">
        <v>0</v>
      </c>
      <c r="S270" s="71">
        <v>0.36017658073008613</v>
      </c>
      <c r="T270" s="72"/>
      <c r="U270" s="71">
        <v>425989</v>
      </c>
      <c r="V270" s="71">
        <v>179</v>
      </c>
      <c r="W270" s="71">
        <v>15</v>
      </c>
      <c r="X270" s="71">
        <v>1165</v>
      </c>
      <c r="Y270" s="71">
        <v>1325</v>
      </c>
      <c r="Z270" s="71">
        <v>2677</v>
      </c>
      <c r="AA270" s="71">
        <v>1321</v>
      </c>
      <c r="AB270" s="71">
        <v>3931</v>
      </c>
      <c r="AC270" s="71">
        <v>0</v>
      </c>
      <c r="AD270" s="71">
        <v>0.36017658073008613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1985</v>
      </c>
      <c r="B271" s="70">
        <v>215</v>
      </c>
      <c r="C271" s="70">
        <v>11</v>
      </c>
      <c r="D271" s="70">
        <v>13</v>
      </c>
      <c r="E271" s="70">
        <v>2014</v>
      </c>
      <c r="F271" s="70" t="s">
        <v>181</v>
      </c>
      <c r="G271" s="70" t="s">
        <v>1975</v>
      </c>
      <c r="H271" s="70" t="s">
        <v>1676</v>
      </c>
      <c r="I271" s="148"/>
      <c r="J271" s="71">
        <v>2.7881468197772432</v>
      </c>
      <c r="K271" s="71">
        <v>0.31443438857032452</v>
      </c>
      <c r="L271" s="71">
        <v>0.21191324039199519</v>
      </c>
      <c r="M271" s="71">
        <v>4.0582903769558643</v>
      </c>
      <c r="N271" s="71">
        <v>4.6454438799215039</v>
      </c>
      <c r="O271" s="71">
        <v>4.6224351972664008</v>
      </c>
      <c r="P271" s="71">
        <v>6.658282331711173</v>
      </c>
      <c r="Q271" s="71">
        <v>0.28722138864316199</v>
      </c>
      <c r="R271" s="71">
        <v>0</v>
      </c>
      <c r="S271" s="71">
        <v>0.33363286822431498</v>
      </c>
      <c r="T271" s="72"/>
      <c r="U271" s="71">
        <v>490987</v>
      </c>
      <c r="V271" s="71">
        <v>148</v>
      </c>
      <c r="W271" s="71">
        <v>9</v>
      </c>
      <c r="X271" s="71">
        <v>832</v>
      </c>
      <c r="Y271" s="71">
        <v>1332</v>
      </c>
      <c r="Z271" s="71">
        <v>2660</v>
      </c>
      <c r="AA271" s="71">
        <v>1326</v>
      </c>
      <c r="AB271" s="71">
        <v>3870</v>
      </c>
      <c r="AC271" s="71">
        <v>0</v>
      </c>
      <c r="AD271" s="71">
        <v>0.33363286822431498</v>
      </c>
      <c r="AE271" s="72"/>
      <c r="AF271" s="71"/>
      <c r="AG271" s="71"/>
      <c r="AH271" s="71"/>
      <c r="AI271" s="71"/>
      <c r="AJ271" s="71"/>
      <c r="AK271" s="71"/>
      <c r="AL271" s="71"/>
      <c r="AM271" s="71"/>
      <c r="AN271" s="71"/>
      <c r="AO271" s="71"/>
      <c r="AP271" s="71"/>
      <c r="AQ271" s="72"/>
      <c r="AR271" s="71">
        <v>33</v>
      </c>
      <c r="AS271" s="71">
        <v>17</v>
      </c>
      <c r="AT271" s="71">
        <v>0</v>
      </c>
      <c r="AU271" s="71">
        <v>0</v>
      </c>
      <c r="AV271" s="71">
        <v>0</v>
      </c>
      <c r="AW271" s="71">
        <v>0</v>
      </c>
      <c r="AX271" s="71"/>
      <c r="AY271" s="72"/>
      <c r="AZ271" s="71">
        <v>156.6</v>
      </c>
      <c r="BA271" s="71">
        <v>518.4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1986</v>
      </c>
      <c r="B272" s="70">
        <v>216</v>
      </c>
      <c r="C272" s="70">
        <v>12</v>
      </c>
      <c r="D272" s="70">
        <v>13</v>
      </c>
      <c r="E272" s="70">
        <v>2015</v>
      </c>
      <c r="F272" s="70" t="s">
        <v>182</v>
      </c>
      <c r="G272" s="70" t="s">
        <v>1975</v>
      </c>
      <c r="H272" s="70" t="s">
        <v>1676</v>
      </c>
      <c r="I272" s="148"/>
      <c r="J272" s="71">
        <v>5.5930097233473326</v>
      </c>
      <c r="K272" s="71">
        <v>0.31569765031792762</v>
      </c>
      <c r="L272" s="71">
        <v>0.22785737935235281</v>
      </c>
      <c r="M272" s="71">
        <v>4.0346422921861933</v>
      </c>
      <c r="N272" s="71">
        <v>4.2674274177816507</v>
      </c>
      <c r="O272" s="71">
        <v>4.5783733150015191</v>
      </c>
      <c r="P272" s="71">
        <v>6.5881633208079631</v>
      </c>
      <c r="Q272" s="71">
        <v>0.27579482765076202</v>
      </c>
      <c r="R272" s="71">
        <v>0</v>
      </c>
      <c r="S272" s="71">
        <v>0.32294476465434468</v>
      </c>
      <c r="T272" s="72"/>
      <c r="U272" s="71">
        <v>1131758</v>
      </c>
      <c r="V272" s="71">
        <v>148</v>
      </c>
      <c r="W272" s="71">
        <v>9</v>
      </c>
      <c r="X272" s="71">
        <v>832</v>
      </c>
      <c r="Y272" s="71">
        <v>1328</v>
      </c>
      <c r="Z272" s="71">
        <v>2660</v>
      </c>
      <c r="AA272" s="71">
        <v>1311</v>
      </c>
      <c r="AB272" s="71">
        <v>3796</v>
      </c>
      <c r="AC272" s="71">
        <v>0</v>
      </c>
      <c r="AD272" s="71">
        <v>0.32294476465434468</v>
      </c>
      <c r="AE272" s="72"/>
      <c r="AF272" s="71">
        <v>7720054.067194026</v>
      </c>
      <c r="AG272" s="71">
        <v>246374.44896916699</v>
      </c>
      <c r="AH272" s="71">
        <v>48112.031560894487</v>
      </c>
      <c r="AI272" s="71">
        <v>5302315.7875527926</v>
      </c>
      <c r="AJ272" s="71">
        <v>5967577.871591785</v>
      </c>
      <c r="AK272" s="71">
        <v>0</v>
      </c>
      <c r="AL272" s="71">
        <v>0</v>
      </c>
      <c r="AM272" s="71">
        <v>520225.87637889892</v>
      </c>
      <c r="AN272" s="71">
        <v>0</v>
      </c>
      <c r="AO272" s="71">
        <v>0</v>
      </c>
      <c r="AP272" s="71">
        <v>19804660.083247561</v>
      </c>
      <c r="AQ272" s="72"/>
      <c r="AR272" s="71">
        <v>41</v>
      </c>
      <c r="AS272" s="71">
        <v>33</v>
      </c>
      <c r="AT272" s="71">
        <v>0</v>
      </c>
      <c r="AU272" s="71">
        <v>0</v>
      </c>
      <c r="AV272" s="71">
        <v>0</v>
      </c>
      <c r="AW272" s="71">
        <v>0</v>
      </c>
      <c r="AX272" s="71"/>
      <c r="AY272" s="72"/>
      <c r="AZ272" s="71">
        <v>195.6</v>
      </c>
      <c r="BA272" s="71">
        <v>1024.7</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1987</v>
      </c>
      <c r="B273" s="70">
        <v>217</v>
      </c>
      <c r="C273" s="70">
        <v>13</v>
      </c>
      <c r="D273" s="70">
        <v>13</v>
      </c>
      <c r="E273" s="70">
        <v>2016</v>
      </c>
      <c r="F273" s="70" t="s">
        <v>155</v>
      </c>
      <c r="G273" s="1064" t="s">
        <v>1975</v>
      </c>
      <c r="H273" s="70" t="s">
        <v>1676</v>
      </c>
      <c r="I273" s="148"/>
      <c r="J273" s="71">
        <v>6.2868668592597725</v>
      </c>
      <c r="K273" s="71">
        <v>0.3152604019123228</v>
      </c>
      <c r="L273" s="71">
        <v>0.24613456636340966</v>
      </c>
      <c r="M273" s="71">
        <v>3.3789430297179908</v>
      </c>
      <c r="N273" s="71">
        <v>4.2569862878411344</v>
      </c>
      <c r="O273" s="71">
        <v>4.4717671739405684</v>
      </c>
      <c r="P273" s="71">
        <v>6.3989367871579663</v>
      </c>
      <c r="Q273" s="71">
        <v>0.26345746388537167</v>
      </c>
      <c r="R273" s="71">
        <v>0</v>
      </c>
      <c r="S273" s="71">
        <v>0.22074330589939753</v>
      </c>
      <c r="T273" s="72"/>
      <c r="U273" s="71">
        <v>1238499</v>
      </c>
      <c r="V273" s="71">
        <v>148</v>
      </c>
      <c r="W273" s="71">
        <v>9</v>
      </c>
      <c r="X273" s="71">
        <v>832</v>
      </c>
      <c r="Y273" s="71">
        <v>1342</v>
      </c>
      <c r="Z273" s="71">
        <v>2630</v>
      </c>
      <c r="AA273" s="71">
        <v>1317</v>
      </c>
      <c r="AB273" s="71">
        <v>3730</v>
      </c>
      <c r="AC273" s="71">
        <v>0</v>
      </c>
      <c r="AD273" s="71">
        <v>0.2207433058993975</v>
      </c>
      <c r="AE273" s="72"/>
      <c r="AF273" s="71">
        <v>8626650.2657367941</v>
      </c>
      <c r="AG273" s="71">
        <v>236908.49165352219</v>
      </c>
      <c r="AH273" s="71">
        <v>39953.132286888918</v>
      </c>
      <c r="AI273" s="71">
        <v>5235387.0859333156</v>
      </c>
      <c r="AJ273" s="71">
        <v>5821504.9111100696</v>
      </c>
      <c r="AK273" s="71">
        <v>0</v>
      </c>
      <c r="AL273" s="71">
        <v>0</v>
      </c>
      <c r="AM273" s="71">
        <v>511577.99060483661</v>
      </c>
      <c r="AN273" s="71">
        <v>0</v>
      </c>
      <c r="AO273" s="71">
        <v>0</v>
      </c>
      <c r="AP273" s="71">
        <v>20471981.877325427</v>
      </c>
      <c r="AQ273" s="72"/>
      <c r="AR273" s="71">
        <v>51</v>
      </c>
      <c r="AS273" s="71">
        <v>37</v>
      </c>
      <c r="AT273" s="71">
        <v>0</v>
      </c>
      <c r="AU273" s="71">
        <v>0</v>
      </c>
      <c r="AV273" s="71">
        <v>0</v>
      </c>
      <c r="AW273" s="71">
        <v>0</v>
      </c>
      <c r="AX273" s="71"/>
      <c r="AY273" s="72"/>
      <c r="AZ273" s="71">
        <v>253.1</v>
      </c>
      <c r="BA273" s="71">
        <v>27068.7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1988</v>
      </c>
      <c r="B274" s="70">
        <v>218</v>
      </c>
      <c r="C274" s="70">
        <v>14</v>
      </c>
      <c r="D274" s="70">
        <v>13</v>
      </c>
      <c r="E274" s="70">
        <v>2017</v>
      </c>
      <c r="F274" s="70" t="s">
        <v>156</v>
      </c>
      <c r="G274" s="1064" t="s">
        <v>1975</v>
      </c>
      <c r="H274" s="70" t="s">
        <v>1676</v>
      </c>
      <c r="I274" s="148"/>
      <c r="J274" s="71">
        <v>0</v>
      </c>
      <c r="K274" s="71">
        <v>0.31779590950453157</v>
      </c>
      <c r="L274" s="71">
        <v>0.21714485126799588</v>
      </c>
      <c r="M274" s="71">
        <v>3.1905431678542548</v>
      </c>
      <c r="N274" s="71">
        <v>4.1450651532377556</v>
      </c>
      <c r="O274" s="71">
        <v>4.3820731188183153</v>
      </c>
      <c r="P274" s="71">
        <v>6.2859826526051412</v>
      </c>
      <c r="Q274" s="71">
        <v>0.25032955357226999</v>
      </c>
      <c r="R274" s="71">
        <v>0</v>
      </c>
      <c r="S274" s="71">
        <v>0.3469115901130882</v>
      </c>
      <c r="T274" s="72"/>
      <c r="U274" s="71">
        <v>0</v>
      </c>
      <c r="V274" s="71">
        <v>148</v>
      </c>
      <c r="W274" s="71">
        <v>9</v>
      </c>
      <c r="X274" s="71">
        <v>832</v>
      </c>
      <c r="Y274" s="71">
        <v>1359</v>
      </c>
      <c r="Z274" s="71">
        <v>2620</v>
      </c>
      <c r="AA274" s="71">
        <v>1302</v>
      </c>
      <c r="AB274" s="71">
        <v>3665</v>
      </c>
      <c r="AC274" s="71">
        <v>0</v>
      </c>
      <c r="AD274" s="71">
        <v>0.3469115901130882</v>
      </c>
      <c r="AE274" s="72"/>
      <c r="AF274" s="71">
        <v>0</v>
      </c>
      <c r="AG274" s="71">
        <v>240241.5257932157</v>
      </c>
      <c r="AH274" s="71">
        <v>46483.285608821032</v>
      </c>
      <c r="AI274" s="71">
        <v>5145837.0625975318</v>
      </c>
      <c r="AJ274" s="71">
        <v>5968567.3434139332</v>
      </c>
      <c r="AK274" s="71">
        <v>0</v>
      </c>
      <c r="AL274" s="71">
        <v>0</v>
      </c>
      <c r="AM274" s="71">
        <v>503449.62317294761</v>
      </c>
      <c r="AN274" s="71">
        <v>0</v>
      </c>
      <c r="AO274" s="71">
        <v>0</v>
      </c>
      <c r="AP274" s="71">
        <v>11904578.84058645</v>
      </c>
      <c r="AQ274" s="72"/>
      <c r="AR274" s="71">
        <v>58</v>
      </c>
      <c r="AS274" s="71">
        <v>46</v>
      </c>
      <c r="AT274" s="71">
        <v>0</v>
      </c>
      <c r="AU274" s="71">
        <v>0</v>
      </c>
      <c r="AV274" s="71">
        <v>0</v>
      </c>
      <c r="AW274" s="71">
        <v>0</v>
      </c>
      <c r="AX274" s="71"/>
      <c r="AY274" s="72"/>
      <c r="AZ274" s="71">
        <v>293.8</v>
      </c>
      <c r="BA274" s="71">
        <v>27508.7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1989</v>
      </c>
      <c r="B275" s="70">
        <v>219</v>
      </c>
      <c r="C275" s="70">
        <v>15</v>
      </c>
      <c r="D275" s="70">
        <v>13</v>
      </c>
      <c r="E275" s="70">
        <v>2018</v>
      </c>
      <c r="F275" s="70" t="s">
        <v>183</v>
      </c>
      <c r="G275" s="70" t="s">
        <v>1975</v>
      </c>
      <c r="H275" s="70" t="s">
        <v>1676</v>
      </c>
      <c r="I275" s="148"/>
      <c r="J275" s="71">
        <v>0</v>
      </c>
      <c r="K275" s="71">
        <v>0.29867907409614708</v>
      </c>
      <c r="L275" s="71">
        <v>0.19568313223789199</v>
      </c>
      <c r="M275" s="71">
        <v>3.1462683320023621</v>
      </c>
      <c r="N275" s="71">
        <v>4.4012350665249445</v>
      </c>
      <c r="O275" s="71">
        <v>4.2964612815742083</v>
      </c>
      <c r="P275" s="71">
        <v>6.1899512930809539</v>
      </c>
      <c r="Q275" s="71">
        <v>0.230072425170123</v>
      </c>
      <c r="R275" s="71">
        <v>0</v>
      </c>
      <c r="S275" s="71">
        <v>0.45080715400142185</v>
      </c>
      <c r="T275" s="72"/>
      <c r="U275" s="71">
        <v>0</v>
      </c>
      <c r="V275" s="71">
        <v>148</v>
      </c>
      <c r="W275" s="71">
        <v>9</v>
      </c>
      <c r="X275" s="71">
        <v>832</v>
      </c>
      <c r="Y275" s="71">
        <v>1389</v>
      </c>
      <c r="Z275" s="71">
        <v>2618</v>
      </c>
      <c r="AA275" s="71">
        <v>1295</v>
      </c>
      <c r="AB275" s="71">
        <v>3630</v>
      </c>
      <c r="AC275" s="71">
        <v>0</v>
      </c>
      <c r="AD275" s="71">
        <v>0.45080715400142191</v>
      </c>
      <c r="AE275" s="72"/>
      <c r="AF275" s="71">
        <v>0</v>
      </c>
      <c r="AG275" s="71">
        <v>212437.3316423975</v>
      </c>
      <c r="AH275" s="71">
        <v>43981.877573633457</v>
      </c>
      <c r="AI275" s="71">
        <v>4932241.3145277146</v>
      </c>
      <c r="AJ275" s="71">
        <v>5965320.7198786512</v>
      </c>
      <c r="AK275" s="71">
        <v>0</v>
      </c>
      <c r="AL275" s="71">
        <v>0</v>
      </c>
      <c r="AM275" s="71">
        <v>499673.53188328538</v>
      </c>
      <c r="AN275" s="71">
        <v>0</v>
      </c>
      <c r="AO275" s="71">
        <v>0</v>
      </c>
      <c r="AP275" s="71">
        <v>11653654.775505681</v>
      </c>
      <c r="AQ275" s="72"/>
      <c r="AR275" s="71">
        <v>64</v>
      </c>
      <c r="AS275" s="71">
        <v>55</v>
      </c>
      <c r="AT275" s="71">
        <v>0</v>
      </c>
      <c r="AU275" s="71">
        <v>0</v>
      </c>
      <c r="AV275" s="71">
        <v>0</v>
      </c>
      <c r="AW275" s="71">
        <v>0</v>
      </c>
      <c r="AX275" s="71"/>
      <c r="AY275" s="72"/>
      <c r="AZ275" s="71">
        <v>322.3</v>
      </c>
      <c r="BA275" s="71">
        <v>32487.1</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1990</v>
      </c>
      <c r="B276" s="70">
        <v>220</v>
      </c>
      <c r="C276" s="70">
        <v>16</v>
      </c>
      <c r="D276" s="70">
        <v>13</v>
      </c>
      <c r="E276" s="70">
        <v>2019</v>
      </c>
      <c r="F276" s="70" t="s">
        <v>158</v>
      </c>
      <c r="G276" s="70" t="s">
        <v>1975</v>
      </c>
      <c r="H276" s="70" t="s">
        <v>1676</v>
      </c>
      <c r="I276" s="148"/>
      <c r="J276" s="71">
        <v>0</v>
      </c>
      <c r="K276" s="71">
        <v>0.27362623071587816</v>
      </c>
      <c r="L276" s="71">
        <v>0.19724843190415262</v>
      </c>
      <c r="M276" s="71">
        <v>2.9741296097750327</v>
      </c>
      <c r="N276" s="71">
        <v>3.9443552760238947</v>
      </c>
      <c r="O276" s="71">
        <v>4.1720773332991197</v>
      </c>
      <c r="P276" s="71">
        <v>6.0632593481736148</v>
      </c>
      <c r="Q276" s="71">
        <v>0.22190994948013201</v>
      </c>
      <c r="R276" s="71">
        <v>0</v>
      </c>
      <c r="S276" s="71">
        <v>0.27425253783997094</v>
      </c>
      <c r="T276" s="72"/>
      <c r="U276" s="71">
        <v>0</v>
      </c>
      <c r="V276" s="71">
        <v>148</v>
      </c>
      <c r="W276" s="71">
        <v>9</v>
      </c>
      <c r="X276" s="71">
        <v>832</v>
      </c>
      <c r="Y276" s="71">
        <v>1422</v>
      </c>
      <c r="Z276" s="71">
        <v>2612</v>
      </c>
      <c r="AA276" s="71">
        <v>1259</v>
      </c>
      <c r="AB276" s="71">
        <v>3596</v>
      </c>
      <c r="AC276" s="71">
        <v>0</v>
      </c>
      <c r="AD276" s="71">
        <v>0.27425253783997089</v>
      </c>
      <c r="AE276" s="72"/>
      <c r="AF276" s="71">
        <v>0</v>
      </c>
      <c r="AG276" s="71">
        <v>205406.77455139041</v>
      </c>
      <c r="AH276" s="71">
        <v>46453.342925493584</v>
      </c>
      <c r="AI276" s="71">
        <v>4841253.4156276286</v>
      </c>
      <c r="AJ276" s="71">
        <v>5522848.9880147995</v>
      </c>
      <c r="AK276" s="71">
        <v>0</v>
      </c>
      <c r="AL276" s="71">
        <v>0</v>
      </c>
      <c r="AM276" s="71">
        <v>489748.12932649354</v>
      </c>
      <c r="AN276" s="71">
        <v>0</v>
      </c>
      <c r="AO276" s="71">
        <v>0</v>
      </c>
      <c r="AP276" s="71">
        <v>11105710.650445806</v>
      </c>
      <c r="AQ276" s="72"/>
      <c r="AR276" s="71">
        <v>68</v>
      </c>
      <c r="AS276" s="71">
        <v>66</v>
      </c>
      <c r="AT276" s="71">
        <v>0</v>
      </c>
      <c r="AU276" s="71">
        <v>0</v>
      </c>
      <c r="AV276" s="71">
        <v>0</v>
      </c>
      <c r="AW276" s="71">
        <v>0</v>
      </c>
      <c r="AX276" s="71"/>
      <c r="AY276" s="72"/>
      <c r="AZ276" s="71">
        <v>337.4</v>
      </c>
      <c r="BA276" s="71">
        <v>36378.699999999997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1991</v>
      </c>
      <c r="B277" s="70">
        <v>221</v>
      </c>
      <c r="C277" s="70">
        <v>17</v>
      </c>
      <c r="D277" s="70">
        <v>13</v>
      </c>
      <c r="E277" s="70">
        <v>2020</v>
      </c>
      <c r="F277" s="70" t="s">
        <v>159</v>
      </c>
      <c r="G277" s="70" t="s">
        <v>1975</v>
      </c>
      <c r="H277" s="70" t="s">
        <v>1676</v>
      </c>
      <c r="I277" s="148"/>
      <c r="J277" s="71">
        <v>0</v>
      </c>
      <c r="K277" s="71">
        <v>0.26138891034733919</v>
      </c>
      <c r="L277" s="71">
        <v>3.8052219810166412</v>
      </c>
      <c r="M277" s="71">
        <v>3.0364764114190637</v>
      </c>
      <c r="N277" s="71">
        <v>3.9428003478006777</v>
      </c>
      <c r="O277" s="71">
        <v>3.6175448040609042</v>
      </c>
      <c r="P277" s="71">
        <v>5.6818232887830211</v>
      </c>
      <c r="Q277" s="71">
        <v>0.21337885798069101</v>
      </c>
      <c r="R277" s="71">
        <v>0</v>
      </c>
      <c r="S277" s="71">
        <v>0.31232929198957671</v>
      </c>
      <c r="T277" s="72"/>
      <c r="U277" s="71">
        <v>0</v>
      </c>
      <c r="V277" s="71">
        <v>122</v>
      </c>
      <c r="W277" s="71">
        <v>213</v>
      </c>
      <c r="X277" s="71">
        <v>889</v>
      </c>
      <c r="Y277" s="71">
        <v>1508</v>
      </c>
      <c r="Z277" s="71">
        <v>2585</v>
      </c>
      <c r="AA277" s="71">
        <v>1254</v>
      </c>
      <c r="AB277" s="71">
        <v>3619</v>
      </c>
      <c r="AC277" s="71">
        <v>0</v>
      </c>
      <c r="AD277" s="71">
        <v>0.31232929198957671</v>
      </c>
      <c r="AE277" s="72"/>
      <c r="AF277" s="71">
        <v>0</v>
      </c>
      <c r="AG277" s="71">
        <v>184605.91799715304</v>
      </c>
      <c r="AH277" s="71">
        <v>956679.42074338743</v>
      </c>
      <c r="AI277" s="71">
        <v>5030240.7520445175</v>
      </c>
      <c r="AJ277" s="71">
        <v>6016388.7751097344</v>
      </c>
      <c r="AK277" s="71"/>
      <c r="AL277" s="71"/>
      <c r="AM277" s="71">
        <v>472319.70792861859</v>
      </c>
      <c r="AN277" s="71"/>
      <c r="AO277" s="71"/>
      <c r="AP277" s="71">
        <v>12660234.573823411</v>
      </c>
      <c r="AQ277" s="72"/>
      <c r="AR277" s="71">
        <v>72</v>
      </c>
      <c r="AS277" s="71">
        <v>79</v>
      </c>
      <c r="AT277" s="71">
        <v>0</v>
      </c>
      <c r="AU277" s="71">
        <v>0</v>
      </c>
      <c r="AV277" s="71">
        <v>0</v>
      </c>
      <c r="AW277" s="71">
        <v>0</v>
      </c>
      <c r="AX277" s="71"/>
      <c r="AY277" s="72"/>
      <c r="AZ277" s="71">
        <v>354.9</v>
      </c>
      <c r="BA277" s="71">
        <v>37011.199999999997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1992</v>
      </c>
      <c r="B278" s="70">
        <v>221</v>
      </c>
      <c r="C278" s="70">
        <v>18</v>
      </c>
      <c r="D278" s="70">
        <v>13</v>
      </c>
      <c r="E278" s="70">
        <v>2021</v>
      </c>
      <c r="F278" s="70" t="s">
        <v>160</v>
      </c>
      <c r="G278" s="70" t="s">
        <v>1975</v>
      </c>
      <c r="H278" s="70" t="s">
        <v>1676</v>
      </c>
      <c r="I278" s="148"/>
      <c r="J278" s="71">
        <v>4.610972173927216</v>
      </c>
      <c r="K278" s="71">
        <v>0.2869044016204681</v>
      </c>
      <c r="L278" s="71">
        <v>3.7268829484196524</v>
      </c>
      <c r="M278" s="71">
        <v>3.3802174928631756</v>
      </c>
      <c r="N278" s="71">
        <v>4.1861008308486287</v>
      </c>
      <c r="O278" s="71">
        <v>3.4358949668020542</v>
      </c>
      <c r="P278" s="71">
        <v>5.8454352562479563</v>
      </c>
      <c r="Q278" s="71">
        <v>0.204413262998423</v>
      </c>
      <c r="R278" s="71">
        <v>0</v>
      </c>
      <c r="S278" s="71">
        <v>0.40263209872826672</v>
      </c>
      <c r="T278" s="72"/>
      <c r="U278" s="71">
        <v>941740</v>
      </c>
      <c r="V278" s="71">
        <v>122</v>
      </c>
      <c r="W278" s="71">
        <v>213</v>
      </c>
      <c r="X278" s="71">
        <v>889</v>
      </c>
      <c r="Y278" s="71">
        <v>1465</v>
      </c>
      <c r="Z278" s="71">
        <v>2528</v>
      </c>
      <c r="AA278" s="71">
        <v>1258</v>
      </c>
      <c r="AB278" s="71">
        <v>3501</v>
      </c>
      <c r="AC278" s="71">
        <v>0</v>
      </c>
      <c r="AD278" s="71">
        <v>0.40263209872826672</v>
      </c>
      <c r="AE278" s="72"/>
      <c r="AF278" s="71">
        <v>6784431.364285185</v>
      </c>
      <c r="AG278" s="71">
        <v>199502.66313566055</v>
      </c>
      <c r="AH278" s="71">
        <v>894258.61809176882</v>
      </c>
      <c r="AI278" s="71">
        <v>5537563.4715303807</v>
      </c>
      <c r="AJ278" s="71">
        <v>6183946.2358405311</v>
      </c>
      <c r="AK278" s="71">
        <v>0</v>
      </c>
      <c r="AL278" s="71">
        <v>0</v>
      </c>
      <c r="AM278" s="71">
        <v>459554.87121511804</v>
      </c>
      <c r="AN278" s="71">
        <v>0</v>
      </c>
      <c r="AO278" s="71">
        <v>0</v>
      </c>
      <c r="AP278" s="71">
        <v>20059257.224098641</v>
      </c>
      <c r="AQ278" s="72"/>
      <c r="AR278" s="71">
        <v>75</v>
      </c>
      <c r="AS278" s="71">
        <v>92</v>
      </c>
      <c r="AT278" s="71">
        <v>0</v>
      </c>
      <c r="AU278" s="71">
        <v>0</v>
      </c>
      <c r="AV278" s="71">
        <v>0</v>
      </c>
      <c r="AW278" s="71">
        <v>0</v>
      </c>
      <c r="AX278" s="71"/>
      <c r="AY278" s="72"/>
      <c r="AZ278" s="71">
        <v>367.6</v>
      </c>
      <c r="BA278" s="71">
        <v>37634.899999999987</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1993</v>
      </c>
      <c r="B279" s="70">
        <v>221</v>
      </c>
      <c r="C279" s="70">
        <v>19</v>
      </c>
      <c r="D279" s="70">
        <v>13</v>
      </c>
      <c r="E279" s="70">
        <v>2022</v>
      </c>
      <c r="F279" s="70" t="s">
        <v>161</v>
      </c>
      <c r="G279" s="70" t="s">
        <v>1975</v>
      </c>
      <c r="H279" s="70" t="s">
        <v>1676</v>
      </c>
      <c r="I279" s="148"/>
      <c r="J279" s="71">
        <v>4.5755762764371788</v>
      </c>
      <c r="K279" s="71">
        <v>0.25368598745038989</v>
      </c>
      <c r="L279" s="71">
        <v>3.6021352370842825</v>
      </c>
      <c r="M279" s="71">
        <v>3.2499067320226369</v>
      </c>
      <c r="N279" s="71">
        <v>4.18060875059063</v>
      </c>
      <c r="O279" s="71">
        <v>3.6034463917437205</v>
      </c>
      <c r="P279" s="71">
        <v>5.7576630158967976</v>
      </c>
      <c r="Q279" s="71">
        <v>0.19609544539109769</v>
      </c>
      <c r="R279" s="71">
        <v>0</v>
      </c>
      <c r="S279" s="71">
        <v>0.36798578882970212</v>
      </c>
      <c r="T279" s="72"/>
      <c r="U279" s="71">
        <v>1097168</v>
      </c>
      <c r="V279" s="71">
        <v>122</v>
      </c>
      <c r="W279" s="71">
        <v>213</v>
      </c>
      <c r="X279" s="71">
        <v>889</v>
      </c>
      <c r="Y279" s="71">
        <v>1360</v>
      </c>
      <c r="Z279" s="71">
        <v>2519</v>
      </c>
      <c r="AA279" s="71">
        <v>1258</v>
      </c>
      <c r="AB279" s="71">
        <v>3331</v>
      </c>
      <c r="AC279" s="71">
        <v>0</v>
      </c>
      <c r="AD279" s="71">
        <v>0.36798578882970212</v>
      </c>
      <c r="AE279" s="72"/>
      <c r="AF279" s="71">
        <v>6628057.0697235717</v>
      </c>
      <c r="AG279" s="71">
        <v>189913.96956677645</v>
      </c>
      <c r="AH279" s="71">
        <v>1011727.8256619548</v>
      </c>
      <c r="AI279" s="71">
        <v>5197738.0684822593</v>
      </c>
      <c r="AJ279" s="71">
        <v>6614814.0263192877</v>
      </c>
      <c r="AK279" s="71">
        <v>0</v>
      </c>
      <c r="AL279" s="71">
        <v>0</v>
      </c>
      <c r="AM279" s="71">
        <v>430123.01767010189</v>
      </c>
      <c r="AN279" s="71">
        <v>0</v>
      </c>
      <c r="AO279" s="71">
        <v>0</v>
      </c>
      <c r="AP279" s="71">
        <v>20072373.977423951</v>
      </c>
      <c r="AQ279" s="72"/>
      <c r="AR279" s="71">
        <v>81</v>
      </c>
      <c r="AS279" s="71">
        <v>99</v>
      </c>
      <c r="AT279" s="71">
        <v>0</v>
      </c>
      <c r="AU279" s="71">
        <v>0</v>
      </c>
      <c r="AV279" s="71">
        <v>0</v>
      </c>
      <c r="AW279" s="71">
        <v>0</v>
      </c>
      <c r="AX279" s="71"/>
      <c r="AY279" s="72"/>
      <c r="AZ279" s="71">
        <v>416.2</v>
      </c>
      <c r="BA279" s="71">
        <v>37981.399999999994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1994</v>
      </c>
      <c r="B280" s="70">
        <v>221</v>
      </c>
      <c r="C280" s="70">
        <v>20</v>
      </c>
      <c r="D280" s="70">
        <v>13</v>
      </c>
      <c r="E280" s="70">
        <v>2023</v>
      </c>
      <c r="F280" s="70" t="s">
        <v>1539</v>
      </c>
      <c r="G280" s="70" t="s">
        <v>1975</v>
      </c>
      <c r="H280" s="70" t="s">
        <v>1676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85</v>
      </c>
      <c r="AS280" s="71">
        <v>100</v>
      </c>
      <c r="AT280" s="71">
        <v>0</v>
      </c>
      <c r="AU280" s="71">
        <v>0</v>
      </c>
      <c r="AV280" s="71">
        <v>0</v>
      </c>
      <c r="AW280" s="71">
        <v>0</v>
      </c>
      <c r="AX280" s="71"/>
      <c r="AY280" s="72"/>
      <c r="AZ280" s="71">
        <v>440.29999999999995</v>
      </c>
      <c r="BA280" s="71">
        <v>38030.899999999994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1995</v>
      </c>
      <c r="B281" s="70">
        <v>221</v>
      </c>
      <c r="C281" s="70">
        <v>21</v>
      </c>
      <c r="D281" s="70">
        <v>13</v>
      </c>
      <c r="E281" s="70">
        <v>2024</v>
      </c>
      <c r="F281" s="70" t="s">
        <v>1554</v>
      </c>
      <c r="G281" s="70" t="s">
        <v>1975</v>
      </c>
      <c r="H281" s="70" t="s">
        <v>1676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1996</v>
      </c>
      <c r="B282" s="70">
        <v>154</v>
      </c>
      <c r="C282" s="70">
        <v>1</v>
      </c>
      <c r="D282" s="70">
        <v>10</v>
      </c>
      <c r="E282" s="70">
        <v>1990</v>
      </c>
      <c r="F282" s="70" t="s">
        <v>787</v>
      </c>
      <c r="G282" s="70" t="s">
        <v>1636</v>
      </c>
      <c r="H282" s="70" t="s">
        <v>1637</v>
      </c>
      <c r="I282" s="148"/>
      <c r="J282" s="71">
        <v>17.186502194815269</v>
      </c>
      <c r="K282" s="71">
        <v>1.765315751371618</v>
      </c>
      <c r="L282" s="71">
        <v>5.7282011618711692</v>
      </c>
      <c r="M282" s="71">
        <v>3.247588075858217</v>
      </c>
      <c r="N282" s="71">
        <v>8.7834010044161559</v>
      </c>
      <c r="O282" s="71">
        <v>3.7222379603936342</v>
      </c>
      <c r="P282" s="71">
        <v>3.8548485855062262</v>
      </c>
      <c r="Q282" s="71">
        <v>0.37021279277253</v>
      </c>
      <c r="R282" s="71">
        <v>0</v>
      </c>
      <c r="S282" s="71">
        <v>0.30146888632120328</v>
      </c>
      <c r="T282" s="72"/>
      <c r="U282" s="71">
        <v>482536</v>
      </c>
      <c r="V282" s="71">
        <v>323</v>
      </c>
      <c r="W282" s="71">
        <v>67</v>
      </c>
      <c r="X282" s="71">
        <v>1089</v>
      </c>
      <c r="Y282" s="71">
        <v>1879</v>
      </c>
      <c r="Z282" s="71">
        <v>1531</v>
      </c>
      <c r="AA282" s="71">
        <v>936</v>
      </c>
      <c r="AB282" s="71">
        <v>6011</v>
      </c>
      <c r="AC282" s="71">
        <v>0</v>
      </c>
      <c r="AD282" s="71">
        <v>0.30146888632120328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1997</v>
      </c>
      <c r="B283" s="70">
        <v>155</v>
      </c>
      <c r="C283" s="70">
        <v>2</v>
      </c>
      <c r="D283" s="70">
        <v>10</v>
      </c>
      <c r="E283" s="70">
        <v>2005</v>
      </c>
      <c r="F283" s="70" t="s">
        <v>789</v>
      </c>
      <c r="G283" s="70" t="s">
        <v>1636</v>
      </c>
      <c r="H283" s="70" t="s">
        <v>1637</v>
      </c>
      <c r="I283" s="148"/>
      <c r="J283" s="71">
        <v>19.27540074244887</v>
      </c>
      <c r="K283" s="71">
        <v>0.84907779941882056</v>
      </c>
      <c r="L283" s="71">
        <v>0.56307032221150943</v>
      </c>
      <c r="M283" s="71">
        <v>4.5936776057346878</v>
      </c>
      <c r="N283" s="71">
        <v>9.89315386545697</v>
      </c>
      <c r="O283" s="71">
        <v>4.5339367784760656</v>
      </c>
      <c r="P283" s="71">
        <v>4.1737907116684037</v>
      </c>
      <c r="Q283" s="71">
        <v>0.28490963672414599</v>
      </c>
      <c r="R283" s="71">
        <v>0</v>
      </c>
      <c r="S283" s="71">
        <v>0.38623289183395032</v>
      </c>
      <c r="T283" s="72"/>
      <c r="U283" s="71">
        <v>595328</v>
      </c>
      <c r="V283" s="71">
        <v>259</v>
      </c>
      <c r="W283" s="71">
        <v>5</v>
      </c>
      <c r="X283" s="71">
        <v>746</v>
      </c>
      <c r="Y283" s="71">
        <v>2017</v>
      </c>
      <c r="Z283" s="71">
        <v>2158</v>
      </c>
      <c r="AA283" s="71">
        <v>830</v>
      </c>
      <c r="AB283" s="71">
        <v>4836</v>
      </c>
      <c r="AC283" s="71">
        <v>0</v>
      </c>
      <c r="AD283" s="71">
        <v>0.38623289183395032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1998</v>
      </c>
      <c r="B284" s="70">
        <v>156</v>
      </c>
      <c r="C284" s="70">
        <v>3</v>
      </c>
      <c r="D284" s="70">
        <v>10</v>
      </c>
      <c r="E284" s="70">
        <v>2006</v>
      </c>
      <c r="F284" s="70" t="s">
        <v>790</v>
      </c>
      <c r="G284" s="70" t="s">
        <v>1636</v>
      </c>
      <c r="H284" s="70" t="s">
        <v>1637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1999</v>
      </c>
      <c r="B285" s="70">
        <v>157</v>
      </c>
      <c r="C285" s="70">
        <v>4</v>
      </c>
      <c r="D285" s="70">
        <v>10</v>
      </c>
      <c r="E285" s="70">
        <v>2007</v>
      </c>
      <c r="F285" s="70" t="s">
        <v>791</v>
      </c>
      <c r="G285" s="70" t="s">
        <v>1636</v>
      </c>
      <c r="H285" s="70" t="s">
        <v>1637</v>
      </c>
      <c r="I285" s="148"/>
      <c r="J285" s="71">
        <v>13.4210147142976</v>
      </c>
      <c r="K285" s="71">
        <v>0.81450865874963474</v>
      </c>
      <c r="L285" s="71">
        <v>0.49241289945049138</v>
      </c>
      <c r="M285" s="71">
        <v>4.3114776019627934</v>
      </c>
      <c r="N285" s="71">
        <v>9.8133759398121274</v>
      </c>
      <c r="O285" s="71">
        <v>4.3371823374266043</v>
      </c>
      <c r="P285" s="71">
        <v>4.2843546833153514</v>
      </c>
      <c r="Q285" s="71">
        <v>0.290179913594589</v>
      </c>
      <c r="R285" s="71">
        <v>0</v>
      </c>
      <c r="S285" s="71">
        <v>0.50697094740707793</v>
      </c>
      <c r="T285" s="72"/>
      <c r="U285" s="71">
        <v>440749</v>
      </c>
      <c r="V285" s="71">
        <v>271</v>
      </c>
      <c r="W285" s="71">
        <v>6</v>
      </c>
      <c r="X285" s="71">
        <v>877</v>
      </c>
      <c r="Y285" s="71">
        <v>2006</v>
      </c>
      <c r="Z285" s="71">
        <v>2146</v>
      </c>
      <c r="AA285" s="71">
        <v>839</v>
      </c>
      <c r="AB285" s="71">
        <v>4665</v>
      </c>
      <c r="AC285" s="71">
        <v>0</v>
      </c>
      <c r="AD285" s="71">
        <v>0.50697094740707793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2000</v>
      </c>
      <c r="B286" s="70">
        <v>158</v>
      </c>
      <c r="C286" s="70">
        <v>5</v>
      </c>
      <c r="D286" s="70">
        <v>10</v>
      </c>
      <c r="E286" s="70">
        <v>2008</v>
      </c>
      <c r="F286" s="70" t="s">
        <v>792</v>
      </c>
      <c r="G286" s="70" t="s">
        <v>1636</v>
      </c>
      <c r="H286" s="70" t="s">
        <v>1637</v>
      </c>
      <c r="I286" s="148"/>
      <c r="J286" s="71">
        <v>12.51376746724045</v>
      </c>
      <c r="K286" s="71">
        <v>0.71485961233941675</v>
      </c>
      <c r="L286" s="71">
        <v>0.42517995406253301</v>
      </c>
      <c r="M286" s="71">
        <v>5.0448462982787392</v>
      </c>
      <c r="N286" s="71">
        <v>9.9950421004252519</v>
      </c>
      <c r="O286" s="71">
        <v>4.1647337757732874</v>
      </c>
      <c r="P286" s="71">
        <v>4.1417536184832144</v>
      </c>
      <c r="Q286" s="71">
        <v>0.28064973748688399</v>
      </c>
      <c r="R286" s="71">
        <v>0</v>
      </c>
      <c r="S286" s="71">
        <v>0.40288363540578043</v>
      </c>
      <c r="T286" s="72"/>
      <c r="U286" s="71">
        <v>431786</v>
      </c>
      <c r="V286" s="71">
        <v>271</v>
      </c>
      <c r="W286" s="71">
        <v>6</v>
      </c>
      <c r="X286" s="71">
        <v>877</v>
      </c>
      <c r="Y286" s="71">
        <v>2016</v>
      </c>
      <c r="Z286" s="71">
        <v>2133</v>
      </c>
      <c r="AA286" s="71">
        <v>812</v>
      </c>
      <c r="AB286" s="71">
        <v>4586</v>
      </c>
      <c r="AC286" s="71">
        <v>0</v>
      </c>
      <c r="AD286" s="71">
        <v>0.40288363540578043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2001</v>
      </c>
      <c r="B287" s="70">
        <v>159</v>
      </c>
      <c r="C287" s="70">
        <v>6</v>
      </c>
      <c r="D287" s="70">
        <v>10</v>
      </c>
      <c r="E287" s="70">
        <v>2009</v>
      </c>
      <c r="F287" s="70" t="s">
        <v>176</v>
      </c>
      <c r="G287" s="70" t="s">
        <v>1636</v>
      </c>
      <c r="H287" s="70" t="s">
        <v>1637</v>
      </c>
      <c r="I287" s="148"/>
      <c r="J287" s="71">
        <v>8.6615378769216225</v>
      </c>
      <c r="K287" s="71">
        <v>0.53198196992014246</v>
      </c>
      <c r="L287" s="71">
        <v>2.5972588303539479</v>
      </c>
      <c r="M287" s="71">
        <v>3.8534328655860892</v>
      </c>
      <c r="N287" s="71">
        <v>8.4998646994633393</v>
      </c>
      <c r="O287" s="71">
        <v>4.1857522587909557</v>
      </c>
      <c r="P287" s="71">
        <v>3.9499232183112829</v>
      </c>
      <c r="Q287" s="71">
        <v>0.26245470732138798</v>
      </c>
      <c r="R287" s="71">
        <v>0</v>
      </c>
      <c r="S287" s="71">
        <v>0.4318650886283813</v>
      </c>
      <c r="T287" s="72"/>
      <c r="U287" s="71">
        <v>301812</v>
      </c>
      <c r="V287" s="71">
        <v>247</v>
      </c>
      <c r="W287" s="71">
        <v>42</v>
      </c>
      <c r="X287" s="71">
        <v>846</v>
      </c>
      <c r="Y287" s="71">
        <v>1996</v>
      </c>
      <c r="Z287" s="71">
        <v>2116</v>
      </c>
      <c r="AA287" s="71">
        <v>795</v>
      </c>
      <c r="AB287" s="71">
        <v>4502</v>
      </c>
      <c r="AC287" s="71">
        <v>0</v>
      </c>
      <c r="AD287" s="71">
        <v>0.4318650886283813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2002</v>
      </c>
      <c r="B288" s="70">
        <v>160</v>
      </c>
      <c r="C288" s="70">
        <v>7</v>
      </c>
      <c r="D288" s="70">
        <v>10</v>
      </c>
      <c r="E288" s="70">
        <v>2010</v>
      </c>
      <c r="F288" s="70" t="s">
        <v>177</v>
      </c>
      <c r="G288" s="70" t="s">
        <v>1636</v>
      </c>
      <c r="H288" s="70" t="s">
        <v>1637</v>
      </c>
      <c r="I288" s="148"/>
      <c r="J288" s="71">
        <v>7.2163707751714199</v>
      </c>
      <c r="K288" s="71">
        <v>0.55480730781228427</v>
      </c>
      <c r="L288" s="71">
        <v>2.3645502910748322</v>
      </c>
      <c r="M288" s="71">
        <v>3.4493598446633928</v>
      </c>
      <c r="N288" s="71">
        <v>8.3658963770723105</v>
      </c>
      <c r="O288" s="71">
        <v>4.160484888186871</v>
      </c>
      <c r="P288" s="71">
        <v>4.0001368245648887</v>
      </c>
      <c r="Q288" s="71">
        <v>0.26878655267618901</v>
      </c>
      <c r="R288" s="71">
        <v>0</v>
      </c>
      <c r="S288" s="71">
        <v>0.38152412091316779</v>
      </c>
      <c r="T288" s="72"/>
      <c r="U288" s="71">
        <v>281483</v>
      </c>
      <c r="V288" s="71">
        <v>247</v>
      </c>
      <c r="W288" s="71">
        <v>42</v>
      </c>
      <c r="X288" s="71">
        <v>846</v>
      </c>
      <c r="Y288" s="71">
        <v>1998</v>
      </c>
      <c r="Z288" s="71">
        <v>2113</v>
      </c>
      <c r="AA288" s="71">
        <v>785</v>
      </c>
      <c r="AB288" s="71">
        <v>4418</v>
      </c>
      <c r="AC288" s="71">
        <v>0</v>
      </c>
      <c r="AD288" s="71">
        <v>0.38152412091316779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2003</v>
      </c>
      <c r="B289" s="70">
        <v>161</v>
      </c>
      <c r="C289" s="70">
        <v>8</v>
      </c>
      <c r="D289" s="70">
        <v>10</v>
      </c>
      <c r="E289" s="70">
        <v>2011</v>
      </c>
      <c r="F289" s="70" t="s">
        <v>178</v>
      </c>
      <c r="G289" s="70" t="s">
        <v>1636</v>
      </c>
      <c r="H289" s="70" t="s">
        <v>1637</v>
      </c>
      <c r="I289" s="148"/>
      <c r="J289" s="71">
        <v>0</v>
      </c>
      <c r="K289" s="71">
        <v>0.77738823605038576</v>
      </c>
      <c r="L289" s="71">
        <v>2.2062977141540698</v>
      </c>
      <c r="M289" s="71">
        <v>4.3575112522375186</v>
      </c>
      <c r="N289" s="71">
        <v>10.00433232058344</v>
      </c>
      <c r="O289" s="71">
        <v>4.0816558915574692</v>
      </c>
      <c r="P289" s="71">
        <v>3.7113433036448913</v>
      </c>
      <c r="Q289" s="71">
        <v>0.30386659100978403</v>
      </c>
      <c r="R289" s="71">
        <v>0</v>
      </c>
      <c r="S289" s="71">
        <v>0.28273587000103129</v>
      </c>
      <c r="T289" s="72"/>
      <c r="U289" s="71">
        <v>0</v>
      </c>
      <c r="V289" s="71">
        <v>247</v>
      </c>
      <c r="W289" s="71">
        <v>42</v>
      </c>
      <c r="X289" s="71">
        <v>846</v>
      </c>
      <c r="Y289" s="71">
        <v>1985</v>
      </c>
      <c r="Z289" s="71">
        <v>2118</v>
      </c>
      <c r="AA289" s="71">
        <v>750</v>
      </c>
      <c r="AB289" s="71">
        <v>4330</v>
      </c>
      <c r="AC289" s="71">
        <v>0</v>
      </c>
      <c r="AD289" s="71">
        <v>0.28273587000103129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2004</v>
      </c>
      <c r="B290" s="70">
        <v>162</v>
      </c>
      <c r="C290" s="70">
        <v>9</v>
      </c>
      <c r="D290" s="70">
        <v>10</v>
      </c>
      <c r="E290" s="70">
        <v>2012</v>
      </c>
      <c r="F290" s="70" t="s">
        <v>179</v>
      </c>
      <c r="G290" s="70" t="s">
        <v>1636</v>
      </c>
      <c r="H290" s="70" t="s">
        <v>1637</v>
      </c>
      <c r="I290" s="148"/>
      <c r="J290" s="71">
        <v>7.4170166095702914</v>
      </c>
      <c r="K290" s="71">
        <v>0.87575791419766491</v>
      </c>
      <c r="L290" s="71">
        <v>2.2260887875674729</v>
      </c>
      <c r="M290" s="71">
        <v>5.4120151299975872</v>
      </c>
      <c r="N290" s="71">
        <v>10.89020029762233</v>
      </c>
      <c r="O290" s="71">
        <v>4.0629204540289638</v>
      </c>
      <c r="P290" s="71">
        <v>3.6578098271620423</v>
      </c>
      <c r="Q290" s="71">
        <v>0.32389276099158398</v>
      </c>
      <c r="R290" s="71">
        <v>0</v>
      </c>
      <c r="S290" s="71">
        <v>0.32940092429532042</v>
      </c>
      <c r="T290" s="72"/>
      <c r="U290" s="71">
        <v>261064</v>
      </c>
      <c r="V290" s="71">
        <v>247</v>
      </c>
      <c r="W290" s="71">
        <v>42</v>
      </c>
      <c r="X290" s="71">
        <v>846</v>
      </c>
      <c r="Y290" s="71">
        <v>1967</v>
      </c>
      <c r="Z290" s="71">
        <v>2125</v>
      </c>
      <c r="AA290" s="71">
        <v>735</v>
      </c>
      <c r="AB290" s="71">
        <v>4248</v>
      </c>
      <c r="AC290" s="71">
        <v>0</v>
      </c>
      <c r="AD290" s="71">
        <v>0.32940092429532042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2005</v>
      </c>
      <c r="B291" s="70">
        <v>163</v>
      </c>
      <c r="C291" s="70">
        <v>10</v>
      </c>
      <c r="D291" s="70">
        <v>10</v>
      </c>
      <c r="E291" s="70">
        <v>2013</v>
      </c>
      <c r="F291" s="70" t="s">
        <v>180</v>
      </c>
      <c r="G291" s="70" t="s">
        <v>1636</v>
      </c>
      <c r="H291" s="70" t="s">
        <v>1637</v>
      </c>
      <c r="I291" s="148"/>
      <c r="J291" s="71">
        <v>6.9273294951451172</v>
      </c>
      <c r="K291" s="71">
        <v>0.72381690326535897</v>
      </c>
      <c r="L291" s="71">
        <v>1.965811930133275</v>
      </c>
      <c r="M291" s="71">
        <v>5.0333034624441151</v>
      </c>
      <c r="N291" s="71">
        <v>10.441375872912589</v>
      </c>
      <c r="O291" s="71">
        <v>3.9057438525056454</v>
      </c>
      <c r="P291" s="71">
        <v>3.7665043955950468</v>
      </c>
      <c r="Q291" s="71">
        <v>0.32380758543843402</v>
      </c>
      <c r="R291" s="71">
        <v>0</v>
      </c>
      <c r="S291" s="71">
        <v>0.33717063989442808</v>
      </c>
      <c r="T291" s="72"/>
      <c r="U291" s="71">
        <v>248267</v>
      </c>
      <c r="V291" s="71">
        <v>247</v>
      </c>
      <c r="W291" s="71">
        <v>42</v>
      </c>
      <c r="X291" s="71">
        <v>846</v>
      </c>
      <c r="Y291" s="71">
        <v>1946</v>
      </c>
      <c r="Z291" s="71">
        <v>2134</v>
      </c>
      <c r="AA291" s="71">
        <v>754</v>
      </c>
      <c r="AB291" s="71">
        <v>4186</v>
      </c>
      <c r="AC291" s="71">
        <v>0</v>
      </c>
      <c r="AD291" s="71">
        <v>0.33717063989442808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2006</v>
      </c>
      <c r="B292" s="70">
        <v>164</v>
      </c>
      <c r="C292" s="70">
        <v>11</v>
      </c>
      <c r="D292" s="70">
        <v>10</v>
      </c>
      <c r="E292" s="70">
        <v>2014</v>
      </c>
      <c r="F292" s="70" t="s">
        <v>181</v>
      </c>
      <c r="G292" s="1064" t="s">
        <v>1636</v>
      </c>
      <c r="H292" s="70" t="s">
        <v>1637</v>
      </c>
      <c r="I292" s="148"/>
      <c r="J292" s="71">
        <v>5.2283585598592417</v>
      </c>
      <c r="K292" s="71">
        <v>0.64080762810188474</v>
      </c>
      <c r="L292" s="71">
        <v>1.879975539236741</v>
      </c>
      <c r="M292" s="71">
        <v>4.3994053032531308</v>
      </c>
      <c r="N292" s="71">
        <v>10.97084771557649</v>
      </c>
      <c r="O292" s="71">
        <v>3.6475531876173597</v>
      </c>
      <c r="P292" s="71">
        <v>3.6956981871338037</v>
      </c>
      <c r="Q292" s="71">
        <v>0.30124847971643298</v>
      </c>
      <c r="R292" s="71">
        <v>0</v>
      </c>
      <c r="S292" s="71">
        <v>0.31191975888026519</v>
      </c>
      <c r="T292" s="72"/>
      <c r="U292" s="71">
        <v>208105</v>
      </c>
      <c r="V292" s="71">
        <v>190</v>
      </c>
      <c r="W292" s="71">
        <v>41</v>
      </c>
      <c r="X292" s="71">
        <v>703</v>
      </c>
      <c r="Y292" s="71">
        <v>1931</v>
      </c>
      <c r="Z292" s="71">
        <v>2099</v>
      </c>
      <c r="AA292" s="71">
        <v>736</v>
      </c>
      <c r="AB292" s="71">
        <v>4059</v>
      </c>
      <c r="AC292" s="71">
        <v>0</v>
      </c>
      <c r="AD292" s="71">
        <v>0.31191975888026519</v>
      </c>
      <c r="AE292" s="72"/>
      <c r="AF292" s="71"/>
      <c r="AG292" s="71"/>
      <c r="AH292" s="71"/>
      <c r="AI292" s="71"/>
      <c r="AJ292" s="71"/>
      <c r="AK292" s="71"/>
      <c r="AL292" s="71"/>
      <c r="AM292" s="71"/>
      <c r="AN292" s="71"/>
      <c r="AO292" s="71"/>
      <c r="AP292" s="71"/>
      <c r="AQ292" s="72"/>
      <c r="AR292" s="71">
        <v>8</v>
      </c>
      <c r="AS292" s="71">
        <v>0</v>
      </c>
      <c r="AT292" s="71">
        <v>0</v>
      </c>
      <c r="AU292" s="71">
        <v>0</v>
      </c>
      <c r="AV292" s="71">
        <v>0</v>
      </c>
      <c r="AW292" s="71">
        <v>0</v>
      </c>
      <c r="AX292" s="71"/>
      <c r="AY292" s="72"/>
      <c r="AZ292" s="71">
        <v>34.445</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2007</v>
      </c>
      <c r="B293" s="70">
        <v>165</v>
      </c>
      <c r="C293" s="70">
        <v>12</v>
      </c>
      <c r="D293" s="70">
        <v>10</v>
      </c>
      <c r="E293" s="70">
        <v>2015</v>
      </c>
      <c r="F293" s="70" t="s">
        <v>182</v>
      </c>
      <c r="G293" s="1064" t="s">
        <v>1636</v>
      </c>
      <c r="H293" s="70" t="s">
        <v>1637</v>
      </c>
      <c r="I293" s="148"/>
      <c r="J293" s="71">
        <v>10.675612308630051</v>
      </c>
      <c r="K293" s="71">
        <v>0.61446790161020282</v>
      </c>
      <c r="L293" s="71">
        <v>1.9788703811130191</v>
      </c>
      <c r="M293" s="71">
        <v>4.256745090572152</v>
      </c>
      <c r="N293" s="71">
        <v>10.060955907517229</v>
      </c>
      <c r="O293" s="71">
        <v>3.5645906523940396</v>
      </c>
      <c r="P293" s="71">
        <v>3.62826385783627</v>
      </c>
      <c r="Q293" s="71">
        <v>0.28887255920427501</v>
      </c>
      <c r="R293" s="71">
        <v>0</v>
      </c>
      <c r="S293" s="71">
        <v>0.25401357725024898</v>
      </c>
      <c r="T293" s="72"/>
      <c r="U293" s="71">
        <v>426032</v>
      </c>
      <c r="V293" s="71">
        <v>190</v>
      </c>
      <c r="W293" s="71">
        <v>41</v>
      </c>
      <c r="X293" s="71">
        <v>703</v>
      </c>
      <c r="Y293" s="71">
        <v>1924</v>
      </c>
      <c r="Z293" s="71">
        <v>2071</v>
      </c>
      <c r="AA293" s="71">
        <v>722</v>
      </c>
      <c r="AB293" s="71">
        <v>3976</v>
      </c>
      <c r="AC293" s="71">
        <v>0</v>
      </c>
      <c r="AD293" s="71">
        <v>0.25401357725024898</v>
      </c>
      <c r="AE293" s="72"/>
      <c r="AF293" s="71">
        <v>3287816.9956696332</v>
      </c>
      <c r="AG293" s="71">
        <v>409370.7241748395</v>
      </c>
      <c r="AH293" s="71">
        <v>255871.62965501499</v>
      </c>
      <c r="AI293" s="71">
        <v>4471137.0584476376</v>
      </c>
      <c r="AJ293" s="71">
        <v>8521487.6249225438</v>
      </c>
      <c r="AK293" s="71">
        <v>0</v>
      </c>
      <c r="AL293" s="71">
        <v>0</v>
      </c>
      <c r="AM293" s="71">
        <v>544894.12130729761</v>
      </c>
      <c r="AN293" s="71">
        <v>0</v>
      </c>
      <c r="AO293" s="71">
        <v>0</v>
      </c>
      <c r="AP293" s="71">
        <v>17490578.154176965</v>
      </c>
      <c r="AQ293" s="72"/>
      <c r="AR293" s="71">
        <v>8</v>
      </c>
      <c r="AS293" s="71">
        <v>0</v>
      </c>
      <c r="AT293" s="71">
        <v>0</v>
      </c>
      <c r="AU293" s="71">
        <v>0</v>
      </c>
      <c r="AV293" s="71">
        <v>0</v>
      </c>
      <c r="AW293" s="71">
        <v>0</v>
      </c>
      <c r="AX293" s="71"/>
      <c r="AY293" s="72"/>
      <c r="AZ293" s="71">
        <v>34.445</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2008</v>
      </c>
      <c r="B294" s="70">
        <v>166</v>
      </c>
      <c r="C294" s="70">
        <v>13</v>
      </c>
      <c r="D294" s="70">
        <v>10</v>
      </c>
      <c r="E294" s="70">
        <v>2016</v>
      </c>
      <c r="F294" s="70" t="s">
        <v>155</v>
      </c>
      <c r="G294" s="70" t="s">
        <v>1636</v>
      </c>
      <c r="H294" s="70" t="s">
        <v>1637</v>
      </c>
      <c r="I294" s="148"/>
      <c r="J294" s="71">
        <v>13.137988438681443</v>
      </c>
      <c r="K294" s="71">
        <v>0.57961408898503441</v>
      </c>
      <c r="L294" s="71">
        <v>2.1279746507898083</v>
      </c>
      <c r="M294" s="71">
        <v>3.6496652446651727</v>
      </c>
      <c r="N294" s="71">
        <v>10.279187088425967</v>
      </c>
      <c r="O294" s="71">
        <v>3.5451081968312113</v>
      </c>
      <c r="P294" s="71">
        <v>3.6003129531389924</v>
      </c>
      <c r="Q294" s="71">
        <v>0.27680691714926853</v>
      </c>
      <c r="R294" s="71">
        <v>0</v>
      </c>
      <c r="S294" s="71">
        <v>0.39769528503545881</v>
      </c>
      <c r="T294" s="72"/>
      <c r="U294" s="71">
        <v>499060.99999999988</v>
      </c>
      <c r="V294" s="71">
        <v>190</v>
      </c>
      <c r="W294" s="71">
        <v>41</v>
      </c>
      <c r="X294" s="71">
        <v>703</v>
      </c>
      <c r="Y294" s="71">
        <v>1933</v>
      </c>
      <c r="Z294" s="71">
        <v>2085</v>
      </c>
      <c r="AA294" s="71">
        <v>741</v>
      </c>
      <c r="AB294" s="71">
        <v>3919</v>
      </c>
      <c r="AC294" s="71">
        <v>0</v>
      </c>
      <c r="AD294" s="71">
        <v>0.39769528503545881</v>
      </c>
      <c r="AE294" s="72"/>
      <c r="AF294" s="71">
        <v>4117001.6707584132</v>
      </c>
      <c r="AG294" s="71">
        <v>390214.02085016773</v>
      </c>
      <c r="AH294" s="71">
        <v>216863.81436144651</v>
      </c>
      <c r="AI294" s="71">
        <v>4463086.2286331085</v>
      </c>
      <c r="AJ294" s="71">
        <v>8503905.4576609302</v>
      </c>
      <c r="AK294" s="71">
        <v>0</v>
      </c>
      <c r="AL294" s="71">
        <v>0</v>
      </c>
      <c r="AM294" s="71">
        <v>537499.77082583227</v>
      </c>
      <c r="AN294" s="71">
        <v>0</v>
      </c>
      <c r="AO294" s="71">
        <v>0</v>
      </c>
      <c r="AP294" s="71">
        <v>18228570.963089898</v>
      </c>
      <c r="AQ294" s="72"/>
      <c r="AR294" s="71">
        <v>8</v>
      </c>
      <c r="AS294" s="71">
        <v>2</v>
      </c>
      <c r="AT294" s="71">
        <v>0</v>
      </c>
      <c r="AU294" s="71">
        <v>0</v>
      </c>
      <c r="AV294" s="71">
        <v>0</v>
      </c>
      <c r="AW294" s="71">
        <v>0</v>
      </c>
      <c r="AX294" s="71"/>
      <c r="AY294" s="72"/>
      <c r="AZ294" s="71">
        <v>34.445</v>
      </c>
      <c r="BA294" s="71">
        <v>99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2009</v>
      </c>
      <c r="B295" s="70">
        <v>167</v>
      </c>
      <c r="C295" s="70">
        <v>14</v>
      </c>
      <c r="D295" s="70">
        <v>10</v>
      </c>
      <c r="E295" s="70">
        <v>2017</v>
      </c>
      <c r="F295" s="70" t="s">
        <v>156</v>
      </c>
      <c r="G295" s="70" t="s">
        <v>1636</v>
      </c>
      <c r="H295" s="70" t="s">
        <v>1637</v>
      </c>
      <c r="I295" s="148"/>
      <c r="J295" s="71">
        <v>12.367856656679548</v>
      </c>
      <c r="K295" s="71">
        <v>0.59227881447512909</v>
      </c>
      <c r="L295" s="71">
        <v>1.9209441141694827</v>
      </c>
      <c r="M295" s="71">
        <v>3.6594827364576581</v>
      </c>
      <c r="N295" s="71">
        <v>9.9338888341301601</v>
      </c>
      <c r="O295" s="71">
        <v>3.5274016059495521</v>
      </c>
      <c r="P295" s="71">
        <v>3.5002591575566258</v>
      </c>
      <c r="Q295" s="71">
        <v>0.261804414418148</v>
      </c>
      <c r="R295" s="71">
        <v>0</v>
      </c>
      <c r="S295" s="71">
        <v>0.3903466460183288</v>
      </c>
      <c r="T295" s="72"/>
      <c r="U295" s="71">
        <v>462281.00000000012</v>
      </c>
      <c r="V295" s="71">
        <v>190</v>
      </c>
      <c r="W295" s="71">
        <v>41</v>
      </c>
      <c r="X295" s="71">
        <v>703</v>
      </c>
      <c r="Y295" s="71">
        <v>1909</v>
      </c>
      <c r="Z295" s="71">
        <v>2109</v>
      </c>
      <c r="AA295" s="71">
        <v>725</v>
      </c>
      <c r="AB295" s="71">
        <v>3833</v>
      </c>
      <c r="AC295" s="71">
        <v>0</v>
      </c>
      <c r="AD295" s="71">
        <v>0.3903466460183288</v>
      </c>
      <c r="AE295" s="72"/>
      <c r="AF295" s="71">
        <v>3747376.1678530131</v>
      </c>
      <c r="AG295" s="71">
        <v>391347.80648299103</v>
      </c>
      <c r="AH295" s="71">
        <v>264922.09412242752</v>
      </c>
      <c r="AI295" s="71">
        <v>4352666.6659856094</v>
      </c>
      <c r="AJ295" s="71">
        <v>7615599.5864361683</v>
      </c>
      <c r="AK295" s="71">
        <v>0</v>
      </c>
      <c r="AL295" s="71">
        <v>0</v>
      </c>
      <c r="AM295" s="71">
        <v>526527.25937841972</v>
      </c>
      <c r="AN295" s="71">
        <v>0</v>
      </c>
      <c r="AO295" s="71">
        <v>0</v>
      </c>
      <c r="AP295" s="71">
        <v>16898439.580258626</v>
      </c>
      <c r="AQ295" s="72"/>
      <c r="AR295" s="71">
        <v>10</v>
      </c>
      <c r="AS295" s="71">
        <v>2</v>
      </c>
      <c r="AT295" s="71">
        <v>0</v>
      </c>
      <c r="AU295" s="71">
        <v>0</v>
      </c>
      <c r="AV295" s="71">
        <v>0</v>
      </c>
      <c r="AW295" s="71">
        <v>0</v>
      </c>
      <c r="AX295" s="71"/>
      <c r="AY295" s="72"/>
      <c r="AZ295" s="71">
        <v>43.945</v>
      </c>
      <c r="BA295" s="71">
        <v>99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2010</v>
      </c>
      <c r="B296" s="70">
        <v>168</v>
      </c>
      <c r="C296" s="70">
        <v>15</v>
      </c>
      <c r="D296" s="70">
        <v>10</v>
      </c>
      <c r="E296" s="70">
        <v>2018</v>
      </c>
      <c r="F296" s="70" t="s">
        <v>183</v>
      </c>
      <c r="G296" s="70" t="s">
        <v>1636</v>
      </c>
      <c r="H296" s="70" t="s">
        <v>1637</v>
      </c>
      <c r="I296" s="148"/>
      <c r="J296" s="71">
        <v>11.649642524169638</v>
      </c>
      <c r="K296" s="71">
        <v>0.55125115512232759</v>
      </c>
      <c r="L296" s="71">
        <v>1.7622188003803132</v>
      </c>
      <c r="M296" s="71">
        <v>3.6775315848255348</v>
      </c>
      <c r="N296" s="71">
        <v>9.0453532599970519</v>
      </c>
      <c r="O296" s="71">
        <v>3.4529238107074613</v>
      </c>
      <c r="P296" s="71">
        <v>3.4558569767548493</v>
      </c>
      <c r="Q296" s="71">
        <v>0.23596684267448101</v>
      </c>
      <c r="R296" s="71">
        <v>0</v>
      </c>
      <c r="S296" s="71">
        <v>0.22463615117597824</v>
      </c>
      <c r="T296" s="72"/>
      <c r="U296" s="71">
        <v>454979</v>
      </c>
      <c r="V296" s="71">
        <v>190</v>
      </c>
      <c r="W296" s="71">
        <v>41</v>
      </c>
      <c r="X296" s="71">
        <v>703</v>
      </c>
      <c r="Y296" s="71">
        <v>1888</v>
      </c>
      <c r="Z296" s="71">
        <v>2104</v>
      </c>
      <c r="AA296" s="71">
        <v>723</v>
      </c>
      <c r="AB296" s="71">
        <v>3723</v>
      </c>
      <c r="AC296" s="71">
        <v>0</v>
      </c>
      <c r="AD296" s="71">
        <v>0.22463615117597821</v>
      </c>
      <c r="AE296" s="72"/>
      <c r="AF296" s="71">
        <v>3702288.6312652952</v>
      </c>
      <c r="AG296" s="71">
        <v>354076.14591344172</v>
      </c>
      <c r="AH296" s="71">
        <v>249689.10630760281</v>
      </c>
      <c r="AI296" s="71">
        <v>4449314.4280080646</v>
      </c>
      <c r="AJ296" s="71">
        <v>6996599.5508815823</v>
      </c>
      <c r="AK296" s="71">
        <v>0</v>
      </c>
      <c r="AL296" s="71">
        <v>0</v>
      </c>
      <c r="AM296" s="71">
        <v>512475.08517946868</v>
      </c>
      <c r="AN296" s="71">
        <v>0</v>
      </c>
      <c r="AO296" s="71">
        <v>0</v>
      </c>
      <c r="AP296" s="71">
        <v>16264442.947555454</v>
      </c>
      <c r="AQ296" s="72"/>
      <c r="AR296" s="71">
        <v>10</v>
      </c>
      <c r="AS296" s="71">
        <v>3</v>
      </c>
      <c r="AT296" s="71">
        <v>0</v>
      </c>
      <c r="AU296" s="71">
        <v>0</v>
      </c>
      <c r="AV296" s="71">
        <v>0</v>
      </c>
      <c r="AW296" s="71">
        <v>0</v>
      </c>
      <c r="AX296" s="71"/>
      <c r="AY296" s="72"/>
      <c r="AZ296" s="71">
        <v>44.445</v>
      </c>
      <c r="BA296" s="71">
        <v>113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2011</v>
      </c>
      <c r="B297" s="70">
        <v>169</v>
      </c>
      <c r="C297" s="70">
        <v>16</v>
      </c>
      <c r="D297" s="70">
        <v>10</v>
      </c>
      <c r="E297" s="70">
        <v>2019</v>
      </c>
      <c r="F297" s="70" t="s">
        <v>158</v>
      </c>
      <c r="G297" s="70" t="s">
        <v>1636</v>
      </c>
      <c r="H297" s="70" t="s">
        <v>1637</v>
      </c>
      <c r="I297" s="148"/>
      <c r="J297" s="71">
        <v>9.8180321800686805</v>
      </c>
      <c r="K297" s="71">
        <v>0.5115204804557606</v>
      </c>
      <c r="L297" s="71">
        <v>1.7701141418945519</v>
      </c>
      <c r="M297" s="71">
        <v>3.2990797623025458</v>
      </c>
      <c r="N297" s="71">
        <v>9.0552113862288035</v>
      </c>
      <c r="O297" s="71">
        <v>3.2823962174309695</v>
      </c>
      <c r="P297" s="71">
        <v>3.3085458079390575</v>
      </c>
      <c r="Q297" s="71">
        <v>0.22369954584690699</v>
      </c>
      <c r="R297" s="71">
        <v>0</v>
      </c>
      <c r="S297" s="71">
        <v>0.21700814186015233</v>
      </c>
      <c r="T297" s="72"/>
      <c r="U297" s="71">
        <v>403365</v>
      </c>
      <c r="V297" s="71">
        <v>190</v>
      </c>
      <c r="W297" s="71">
        <v>41</v>
      </c>
      <c r="X297" s="71">
        <v>703</v>
      </c>
      <c r="Y297" s="71">
        <v>1867</v>
      </c>
      <c r="Z297" s="71">
        <v>2055</v>
      </c>
      <c r="AA297" s="71">
        <v>687</v>
      </c>
      <c r="AB297" s="71">
        <v>3625</v>
      </c>
      <c r="AC297" s="71">
        <v>0</v>
      </c>
      <c r="AD297" s="71">
        <v>0.2170081418601523</v>
      </c>
      <c r="AE297" s="72"/>
      <c r="AF297" s="71">
        <v>3220800.9958525882</v>
      </c>
      <c r="AG297" s="71">
        <v>353971.29402956949</v>
      </c>
      <c r="AH297" s="71">
        <v>269589.65213905298</v>
      </c>
      <c r="AI297" s="71">
        <v>4359958.7785853771</v>
      </c>
      <c r="AJ297" s="71">
        <v>7298238.5282417564</v>
      </c>
      <c r="AK297" s="71">
        <v>0</v>
      </c>
      <c r="AL297" s="71">
        <v>0</v>
      </c>
      <c r="AM297" s="71">
        <v>493697.71101461048</v>
      </c>
      <c r="AN297" s="71">
        <v>0</v>
      </c>
      <c r="AO297" s="71">
        <v>0</v>
      </c>
      <c r="AP297" s="71">
        <v>15996256.959862955</v>
      </c>
      <c r="AQ297" s="72"/>
      <c r="AR297" s="71">
        <v>10</v>
      </c>
      <c r="AS297" s="71">
        <v>3</v>
      </c>
      <c r="AT297" s="71">
        <v>0</v>
      </c>
      <c r="AU297" s="71">
        <v>0</v>
      </c>
      <c r="AV297" s="71">
        <v>0</v>
      </c>
      <c r="AW297" s="71">
        <v>0</v>
      </c>
      <c r="AX297" s="71"/>
      <c r="AY297" s="72"/>
      <c r="AZ297" s="71">
        <v>43.945</v>
      </c>
      <c r="BA297" s="71">
        <v>112.5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2012</v>
      </c>
      <c r="B298" s="70">
        <v>170</v>
      </c>
      <c r="C298" s="70">
        <v>17</v>
      </c>
      <c r="D298" s="70">
        <v>10</v>
      </c>
      <c r="E298" s="70">
        <v>2020</v>
      </c>
      <c r="F298" s="70" t="s">
        <v>159</v>
      </c>
      <c r="G298" s="70" t="s">
        <v>1636</v>
      </c>
      <c r="H298" s="70" t="s">
        <v>1637</v>
      </c>
      <c r="I298" s="148"/>
      <c r="J298" s="71">
        <v>3.8877923385871211</v>
      </c>
      <c r="K298" s="71">
        <v>0.58198166967760412</v>
      </c>
      <c r="L298" s="71">
        <v>2.6723296229965579</v>
      </c>
      <c r="M298" s="71">
        <v>3.4139764800429075</v>
      </c>
      <c r="N298" s="71">
        <v>8.2284856333715179</v>
      </c>
      <c r="O298" s="71">
        <v>2.8492538572796908</v>
      </c>
      <c r="P298" s="71">
        <v>3.0629286628527286</v>
      </c>
      <c r="Q298" s="71">
        <v>0.207541746364198</v>
      </c>
      <c r="R298" s="71">
        <v>0</v>
      </c>
      <c r="S298" s="71">
        <v>0.24076358324722349</v>
      </c>
      <c r="T298" s="72"/>
      <c r="U298" s="71">
        <v>181064</v>
      </c>
      <c r="V298" s="71">
        <v>200</v>
      </c>
      <c r="W298" s="71">
        <v>55</v>
      </c>
      <c r="X298" s="71">
        <v>765</v>
      </c>
      <c r="Y298" s="71">
        <v>1851</v>
      </c>
      <c r="Z298" s="71">
        <v>2036</v>
      </c>
      <c r="AA298" s="71">
        <v>676</v>
      </c>
      <c r="AB298" s="71">
        <v>3520</v>
      </c>
      <c r="AC298" s="71">
        <v>0</v>
      </c>
      <c r="AD298" s="71">
        <v>0.24076358324722349</v>
      </c>
      <c r="AE298" s="72"/>
      <c r="AF298" s="71">
        <v>1413730.9516655321</v>
      </c>
      <c r="AG298" s="71">
        <v>372876.00258780725</v>
      </c>
      <c r="AH298" s="71">
        <v>391892.56439863483</v>
      </c>
      <c r="AI298" s="71">
        <v>4392386.4684192128</v>
      </c>
      <c r="AJ298" s="71">
        <v>7601108.955848489</v>
      </c>
      <c r="AK298" s="71"/>
      <c r="AL298" s="71"/>
      <c r="AM298" s="71">
        <v>459399.10801567766</v>
      </c>
      <c r="AN298" s="71"/>
      <c r="AO298" s="71"/>
      <c r="AP298" s="71">
        <v>14631394.050935352</v>
      </c>
      <c r="AQ298" s="72"/>
      <c r="AR298" s="71">
        <v>10</v>
      </c>
      <c r="AS298" s="71">
        <v>3</v>
      </c>
      <c r="AT298" s="71">
        <v>0</v>
      </c>
      <c r="AU298" s="71">
        <v>0</v>
      </c>
      <c r="AV298" s="71">
        <v>0</v>
      </c>
      <c r="AW298" s="71">
        <v>0</v>
      </c>
      <c r="AX298" s="71"/>
      <c r="AY298" s="72"/>
      <c r="AZ298" s="71">
        <v>43.945</v>
      </c>
      <c r="BA298" s="71">
        <v>112.5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2013</v>
      </c>
      <c r="B299" s="70">
        <v>170</v>
      </c>
      <c r="C299" s="70">
        <v>18</v>
      </c>
      <c r="D299" s="70">
        <v>10</v>
      </c>
      <c r="E299" s="70">
        <v>2021</v>
      </c>
      <c r="F299" s="70" t="s">
        <v>160</v>
      </c>
      <c r="G299" s="70" t="s">
        <v>1636</v>
      </c>
      <c r="H299" s="70" t="s">
        <v>1637</v>
      </c>
      <c r="I299" s="148"/>
      <c r="J299" s="71">
        <v>5.8186108891900856</v>
      </c>
      <c r="K299" s="71">
        <v>0.56060989607859424</v>
      </c>
      <c r="L299" s="71">
        <v>2.4387384680123314</v>
      </c>
      <c r="M299" s="71">
        <v>3.4672908225167469</v>
      </c>
      <c r="N299" s="71">
        <v>8.0371688377152406</v>
      </c>
      <c r="O299" s="71">
        <v>2.7305035555005244</v>
      </c>
      <c r="P299" s="71">
        <v>3.1504015133037475</v>
      </c>
      <c r="Q299" s="71">
        <v>0.20015100415841</v>
      </c>
      <c r="R299" s="71">
        <v>0</v>
      </c>
      <c r="S299" s="71">
        <v>0.26328067106527742</v>
      </c>
      <c r="T299" s="72"/>
      <c r="U299" s="71">
        <v>278285</v>
      </c>
      <c r="V299" s="71">
        <v>200</v>
      </c>
      <c r="W299" s="71">
        <v>55</v>
      </c>
      <c r="X299" s="71">
        <v>765</v>
      </c>
      <c r="Y299" s="71">
        <v>1830</v>
      </c>
      <c r="Z299" s="71">
        <v>2009</v>
      </c>
      <c r="AA299" s="71">
        <v>678</v>
      </c>
      <c r="AB299" s="71">
        <v>3428</v>
      </c>
      <c r="AC299" s="71">
        <v>0</v>
      </c>
      <c r="AD299" s="71">
        <v>0.26328067106527742</v>
      </c>
      <c r="AE299" s="72"/>
      <c r="AF299" s="71">
        <v>2131543.3162400178</v>
      </c>
      <c r="AG299" s="71">
        <v>379314.98586229247</v>
      </c>
      <c r="AH299" s="71">
        <v>351354.49071232718</v>
      </c>
      <c r="AI299" s="71">
        <v>4819749.9951199414</v>
      </c>
      <c r="AJ299" s="71">
        <v>7320373.0600001141</v>
      </c>
      <c r="AK299" s="71">
        <v>0</v>
      </c>
      <c r="AL299" s="71">
        <v>0</v>
      </c>
      <c r="AM299" s="71">
        <v>449972.60740514845</v>
      </c>
      <c r="AN299" s="71">
        <v>0</v>
      </c>
      <c r="AO299" s="71">
        <v>0</v>
      </c>
      <c r="AP299" s="71">
        <v>15452308.455339842</v>
      </c>
      <c r="AQ299" s="72"/>
      <c r="AR299" s="71">
        <v>11</v>
      </c>
      <c r="AS299" s="71">
        <v>4</v>
      </c>
      <c r="AT299" s="71">
        <v>0</v>
      </c>
      <c r="AU299" s="71">
        <v>0</v>
      </c>
      <c r="AV299" s="71">
        <v>0</v>
      </c>
      <c r="AW299" s="71">
        <v>0</v>
      </c>
      <c r="AX299" s="71"/>
      <c r="AY299" s="72"/>
      <c r="AZ299" s="71">
        <v>53.645000000000003</v>
      </c>
      <c r="BA299" s="71">
        <v>162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1642</v>
      </c>
      <c r="B300" s="70">
        <v>170</v>
      </c>
      <c r="C300" s="70">
        <v>19</v>
      </c>
      <c r="D300" s="70">
        <v>10</v>
      </c>
      <c r="E300" s="70">
        <v>2022</v>
      </c>
      <c r="F300" s="70" t="s">
        <v>161</v>
      </c>
      <c r="G300" s="70" t="s">
        <v>1636</v>
      </c>
      <c r="H300" s="70" t="s">
        <v>1637</v>
      </c>
      <c r="I300" s="148"/>
      <c r="J300" s="71">
        <v>5.0611340281983344</v>
      </c>
      <c r="K300" s="71">
        <v>0.53625368178683341</v>
      </c>
      <c r="L300" s="71">
        <v>2.1866510271993742</v>
      </c>
      <c r="M300" s="71">
        <v>3.5350847894179784</v>
      </c>
      <c r="N300" s="71">
        <v>7.7466136882298056</v>
      </c>
      <c r="O300" s="71">
        <v>2.826681250530207</v>
      </c>
      <c r="P300" s="71">
        <v>3.0481745378277165</v>
      </c>
      <c r="Q300" s="71">
        <v>0.19609544539109769</v>
      </c>
      <c r="R300" s="71">
        <v>0</v>
      </c>
      <c r="S300" s="71">
        <v>0.39599765570078288</v>
      </c>
      <c r="T300" s="72"/>
      <c r="U300" s="71">
        <v>297710</v>
      </c>
      <c r="V300" s="71">
        <v>200</v>
      </c>
      <c r="W300" s="71">
        <v>55</v>
      </c>
      <c r="X300" s="71">
        <v>765</v>
      </c>
      <c r="Y300" s="71">
        <v>1791</v>
      </c>
      <c r="Z300" s="71">
        <v>1976</v>
      </c>
      <c r="AA300" s="71">
        <v>666</v>
      </c>
      <c r="AB300" s="71">
        <v>3331</v>
      </c>
      <c r="AC300" s="71">
        <v>0</v>
      </c>
      <c r="AD300" s="71">
        <v>0.39599765570078288</v>
      </c>
      <c r="AE300" s="72"/>
      <c r="AF300" s="71">
        <v>2032920.4134595385</v>
      </c>
      <c r="AG300" s="71">
        <v>382647.10556849989</v>
      </c>
      <c r="AH300" s="71">
        <v>390006.71475585643</v>
      </c>
      <c r="AI300" s="71">
        <v>4786611.2036815081</v>
      </c>
      <c r="AJ300" s="71">
        <v>7292709.6486928649</v>
      </c>
      <c r="AK300" s="71">
        <v>0</v>
      </c>
      <c r="AL300" s="71">
        <v>0</v>
      </c>
      <c r="AM300" s="71">
        <v>430123.01767010189</v>
      </c>
      <c r="AN300" s="71">
        <v>0</v>
      </c>
      <c r="AO300" s="71">
        <v>0</v>
      </c>
      <c r="AP300" s="71">
        <v>15315018.103828371</v>
      </c>
      <c r="AQ300" s="72"/>
      <c r="AR300" s="71">
        <v>11</v>
      </c>
      <c r="AS300" s="71">
        <v>4</v>
      </c>
      <c r="AT300" s="71">
        <v>0</v>
      </c>
      <c r="AU300" s="71">
        <v>0</v>
      </c>
      <c r="AV300" s="71">
        <v>0</v>
      </c>
      <c r="AW300" s="71">
        <v>0</v>
      </c>
      <c r="AX300" s="71"/>
      <c r="AY300" s="72"/>
      <c r="AZ300" s="71">
        <v>53.645000000000003</v>
      </c>
      <c r="BA300" s="71">
        <v>162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2014</v>
      </c>
      <c r="B301" s="70">
        <v>170</v>
      </c>
      <c r="C301" s="70">
        <v>20</v>
      </c>
      <c r="D301" s="70">
        <v>10</v>
      </c>
      <c r="E301" s="70">
        <v>2023</v>
      </c>
      <c r="F301" s="70" t="s">
        <v>1539</v>
      </c>
      <c r="G301" s="70" t="s">
        <v>1636</v>
      </c>
      <c r="H301" s="70" t="s">
        <v>1637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13</v>
      </c>
      <c r="AS301" s="71">
        <v>4</v>
      </c>
      <c r="AT301" s="71">
        <v>1</v>
      </c>
      <c r="AU301" s="71">
        <v>0</v>
      </c>
      <c r="AV301" s="71">
        <v>0</v>
      </c>
      <c r="AW301" s="71">
        <v>0</v>
      </c>
      <c r="AX301" s="71"/>
      <c r="AY301" s="72"/>
      <c r="AZ301" s="71">
        <v>63.445</v>
      </c>
      <c r="BA301" s="71">
        <v>162</v>
      </c>
      <c r="BB301" s="71">
        <v>4600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1635</v>
      </c>
      <c r="B302" s="70">
        <v>170</v>
      </c>
      <c r="C302" s="70">
        <v>21</v>
      </c>
      <c r="D302" s="70">
        <v>10</v>
      </c>
      <c r="E302" s="70">
        <v>2024</v>
      </c>
      <c r="F302" s="70" t="s">
        <v>1554</v>
      </c>
      <c r="G302" s="70" t="s">
        <v>1636</v>
      </c>
      <c r="H302" s="70" t="s">
        <v>1637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2015</v>
      </c>
      <c r="B303" s="70">
        <v>341</v>
      </c>
      <c r="C303" s="70">
        <v>1</v>
      </c>
      <c r="D303" s="70">
        <v>21</v>
      </c>
      <c r="E303" s="70">
        <v>1990</v>
      </c>
      <c r="F303" s="70" t="s">
        <v>787</v>
      </c>
      <c r="G303" s="70" t="s">
        <v>2016</v>
      </c>
      <c r="H303" s="70" t="s">
        <v>2017</v>
      </c>
      <c r="I303" s="148"/>
      <c r="J303" s="71">
        <v>23.35679660942219</v>
      </c>
      <c r="K303" s="71">
        <v>1.0434531060216199</v>
      </c>
      <c r="L303" s="71">
        <v>4.4281821368667851</v>
      </c>
      <c r="M303" s="71">
        <v>2.108086151200097</v>
      </c>
      <c r="N303" s="71">
        <v>3.2634201159138398</v>
      </c>
      <c r="O303" s="71">
        <v>3.170345068813389</v>
      </c>
      <c r="P303" s="71">
        <v>4.0401778444247949</v>
      </c>
      <c r="Q303" s="71">
        <v>0.26717403011932001</v>
      </c>
      <c r="R303" s="71">
        <v>0</v>
      </c>
      <c r="S303" s="71">
        <v>0.26321000730968452</v>
      </c>
      <c r="T303" s="72"/>
      <c r="U303" s="71">
        <v>2428719</v>
      </c>
      <c r="V303" s="71">
        <v>321</v>
      </c>
      <c r="W303" s="71">
        <v>50</v>
      </c>
      <c r="X303" s="71">
        <v>727</v>
      </c>
      <c r="Y303" s="71">
        <v>1118</v>
      </c>
      <c r="Z303" s="71">
        <v>1304</v>
      </c>
      <c r="AA303" s="71">
        <v>981</v>
      </c>
      <c r="AB303" s="71">
        <v>4338</v>
      </c>
      <c r="AC303" s="71">
        <v>0</v>
      </c>
      <c r="AD303" s="71">
        <v>0.26321000730968452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2018</v>
      </c>
      <c r="B304" s="70">
        <v>342</v>
      </c>
      <c r="C304" s="70">
        <v>2</v>
      </c>
      <c r="D304" s="70">
        <v>21</v>
      </c>
      <c r="E304" s="70">
        <v>2005</v>
      </c>
      <c r="F304" s="70" t="s">
        <v>789</v>
      </c>
      <c r="G304" s="70" t="s">
        <v>2016</v>
      </c>
      <c r="H304" s="70" t="s">
        <v>2017</v>
      </c>
      <c r="I304" s="148"/>
      <c r="J304" s="71">
        <v>19.14814439668044</v>
      </c>
      <c r="K304" s="71">
        <v>0.26764261007933232</v>
      </c>
      <c r="L304" s="71">
        <v>1.675163956016779</v>
      </c>
      <c r="M304" s="71">
        <v>5.017942016688191</v>
      </c>
      <c r="N304" s="71">
        <v>5.4155825158079356</v>
      </c>
      <c r="O304" s="71">
        <v>4.4856140046554227</v>
      </c>
      <c r="P304" s="71">
        <v>4.0128734794113079</v>
      </c>
      <c r="Q304" s="71">
        <v>0.233300695084288</v>
      </c>
      <c r="R304" s="71">
        <v>0</v>
      </c>
      <c r="S304" s="71">
        <v>0.32182991332267968</v>
      </c>
      <c r="T304" s="72"/>
      <c r="U304" s="71">
        <v>2072514</v>
      </c>
      <c r="V304" s="71">
        <v>102</v>
      </c>
      <c r="W304" s="71">
        <v>20</v>
      </c>
      <c r="X304" s="71">
        <v>812</v>
      </c>
      <c r="Y304" s="71">
        <v>1195</v>
      </c>
      <c r="Z304" s="71">
        <v>2135</v>
      </c>
      <c r="AA304" s="71">
        <v>798</v>
      </c>
      <c r="AB304" s="71">
        <v>3960</v>
      </c>
      <c r="AC304" s="71">
        <v>0</v>
      </c>
      <c r="AD304" s="71">
        <v>0.32182991332267968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2019</v>
      </c>
      <c r="B305" s="70">
        <v>343</v>
      </c>
      <c r="C305" s="70">
        <v>3</v>
      </c>
      <c r="D305" s="70">
        <v>21</v>
      </c>
      <c r="E305" s="70">
        <v>2006</v>
      </c>
      <c r="F305" s="70" t="s">
        <v>790</v>
      </c>
      <c r="G305" s="70" t="s">
        <v>2016</v>
      </c>
      <c r="H305" s="70" t="s">
        <v>2017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2020</v>
      </c>
      <c r="B306" s="70">
        <v>344</v>
      </c>
      <c r="C306" s="70">
        <v>4</v>
      </c>
      <c r="D306" s="70">
        <v>21</v>
      </c>
      <c r="E306" s="70">
        <v>2007</v>
      </c>
      <c r="F306" s="70" t="s">
        <v>791</v>
      </c>
      <c r="G306" s="70" t="s">
        <v>2016</v>
      </c>
      <c r="H306" s="70" t="s">
        <v>2017</v>
      </c>
      <c r="I306" s="148"/>
      <c r="J306" s="71">
        <v>29.954240548988111</v>
      </c>
      <c r="K306" s="71">
        <v>0.1882537424130481</v>
      </c>
      <c r="L306" s="71">
        <v>0.20048104514051041</v>
      </c>
      <c r="M306" s="71">
        <v>4.5661841199556639</v>
      </c>
      <c r="N306" s="71">
        <v>5.5360451887128717</v>
      </c>
      <c r="O306" s="71">
        <v>4.3594139337507842</v>
      </c>
      <c r="P306" s="71">
        <v>3.972858097281696</v>
      </c>
      <c r="Q306" s="71">
        <v>0.243464990741527</v>
      </c>
      <c r="R306" s="71">
        <v>0</v>
      </c>
      <c r="S306" s="71">
        <v>0.34914254309023141</v>
      </c>
      <c r="T306" s="72"/>
      <c r="U306" s="71">
        <v>3825506</v>
      </c>
      <c r="V306" s="71">
        <v>75</v>
      </c>
      <c r="W306" s="71">
        <v>3</v>
      </c>
      <c r="X306" s="71">
        <v>995</v>
      </c>
      <c r="Y306" s="71">
        <v>1198</v>
      </c>
      <c r="Z306" s="71">
        <v>2157</v>
      </c>
      <c r="AA306" s="71">
        <v>778</v>
      </c>
      <c r="AB306" s="71">
        <v>3914</v>
      </c>
      <c r="AC306" s="71">
        <v>0</v>
      </c>
      <c r="AD306" s="71">
        <v>0.34914254309023141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2021</v>
      </c>
      <c r="B307" s="70">
        <v>345</v>
      </c>
      <c r="C307" s="70">
        <v>5</v>
      </c>
      <c r="D307" s="70">
        <v>21</v>
      </c>
      <c r="E307" s="70">
        <v>2008</v>
      </c>
      <c r="F307" s="70" t="s">
        <v>792</v>
      </c>
      <c r="G307" s="70" t="s">
        <v>2016</v>
      </c>
      <c r="H307" s="70" t="s">
        <v>2017</v>
      </c>
      <c r="I307" s="148"/>
      <c r="J307" s="71">
        <v>29.33179258186404</v>
      </c>
      <c r="K307" s="71">
        <v>0.1491429119536774</v>
      </c>
      <c r="L307" s="71">
        <v>0.19585441055845229</v>
      </c>
      <c r="M307" s="71">
        <v>5.1169003578082179</v>
      </c>
      <c r="N307" s="71">
        <v>5.2912019452416628</v>
      </c>
      <c r="O307" s="71">
        <v>4.2154994007944344</v>
      </c>
      <c r="P307" s="71">
        <v>3.9632297556175602</v>
      </c>
      <c r="Q307" s="71">
        <v>0.23518031861362801</v>
      </c>
      <c r="R307" s="71">
        <v>0</v>
      </c>
      <c r="S307" s="71">
        <v>0.3518851132578808</v>
      </c>
      <c r="T307" s="72"/>
      <c r="U307" s="71">
        <v>3903716</v>
      </c>
      <c r="V307" s="71">
        <v>75</v>
      </c>
      <c r="W307" s="71">
        <v>3</v>
      </c>
      <c r="X307" s="71">
        <v>995</v>
      </c>
      <c r="Y307" s="71">
        <v>1200</v>
      </c>
      <c r="Z307" s="71">
        <v>2159</v>
      </c>
      <c r="AA307" s="71">
        <v>777</v>
      </c>
      <c r="AB307" s="71">
        <v>3843</v>
      </c>
      <c r="AC307" s="71">
        <v>0</v>
      </c>
      <c r="AD307" s="71">
        <v>0.3518851132578808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2022</v>
      </c>
      <c r="B308" s="70">
        <v>346</v>
      </c>
      <c r="C308" s="70">
        <v>6</v>
      </c>
      <c r="D308" s="70">
        <v>21</v>
      </c>
      <c r="E308" s="70">
        <v>2009</v>
      </c>
      <c r="F308" s="70" t="s">
        <v>176</v>
      </c>
      <c r="G308" s="70" t="s">
        <v>2016</v>
      </c>
      <c r="H308" s="70" t="s">
        <v>2017</v>
      </c>
      <c r="I308" s="148"/>
      <c r="J308" s="71">
        <v>26.50570717390244</v>
      </c>
      <c r="K308" s="71">
        <v>0.1930129515639003</v>
      </c>
      <c r="L308" s="71">
        <v>1.8006340894226811</v>
      </c>
      <c r="M308" s="71">
        <v>3.846591076932226</v>
      </c>
      <c r="N308" s="71">
        <v>4.8962375873685504</v>
      </c>
      <c r="O308" s="71">
        <v>4.2648780103749058</v>
      </c>
      <c r="P308" s="71">
        <v>3.7660903138112611</v>
      </c>
      <c r="Q308" s="71">
        <v>0.22631034514029899</v>
      </c>
      <c r="R308" s="71">
        <v>0</v>
      </c>
      <c r="S308" s="71">
        <v>0.41349735652392461</v>
      </c>
      <c r="T308" s="72"/>
      <c r="U308" s="71">
        <v>3053627</v>
      </c>
      <c r="V308" s="71">
        <v>99</v>
      </c>
      <c r="W308" s="71">
        <v>38</v>
      </c>
      <c r="X308" s="71">
        <v>741</v>
      </c>
      <c r="Y308" s="71">
        <v>1213</v>
      </c>
      <c r="Z308" s="71">
        <v>2156</v>
      </c>
      <c r="AA308" s="71">
        <v>758</v>
      </c>
      <c r="AB308" s="71">
        <v>3882</v>
      </c>
      <c r="AC308" s="71">
        <v>0</v>
      </c>
      <c r="AD308" s="71">
        <v>0.41349735652392461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46.756</v>
      </c>
      <c r="BK308" s="71">
        <v>0</v>
      </c>
      <c r="BL308" s="71">
        <v>58.887</v>
      </c>
      <c r="BM308" s="71">
        <v>0</v>
      </c>
      <c r="BN308" s="72"/>
      <c r="BO308" s="71">
        <v>0</v>
      </c>
      <c r="BP308" s="71">
        <v>0</v>
      </c>
      <c r="BQ308" s="71">
        <v>2</v>
      </c>
      <c r="BR308" s="71">
        <v>0</v>
      </c>
      <c r="BS308" s="71">
        <v>2</v>
      </c>
      <c r="BT308" s="71">
        <v>0</v>
      </c>
      <c r="BU308"/>
      <c r="BV308" s="70">
        <v>64.275000000000006</v>
      </c>
      <c r="BW308" s="70">
        <v>6.2629999999999999</v>
      </c>
      <c r="BX308" s="70">
        <v>35.104999999999997</v>
      </c>
      <c r="BY308" s="70">
        <v>0</v>
      </c>
      <c r="BZ308" s="70">
        <v>0</v>
      </c>
      <c r="CA308" s="70">
        <v>0</v>
      </c>
      <c r="CB308" s="70">
        <v>0</v>
      </c>
      <c r="CC308" s="70">
        <v>0</v>
      </c>
      <c r="CD308" s="70">
        <v>0</v>
      </c>
    </row>
    <row r="309" spans="1:82">
      <c r="A309" s="70" t="s">
        <v>2023</v>
      </c>
      <c r="B309" s="70">
        <v>347</v>
      </c>
      <c r="C309" s="70">
        <v>7</v>
      </c>
      <c r="D309" s="70">
        <v>21</v>
      </c>
      <c r="E309" s="70">
        <v>2010</v>
      </c>
      <c r="F309" s="70" t="s">
        <v>177</v>
      </c>
      <c r="G309" s="70" t="s">
        <v>2016</v>
      </c>
      <c r="H309" s="70" t="s">
        <v>2017</v>
      </c>
      <c r="I309" s="148"/>
      <c r="J309" s="71">
        <v>27.675723881227729</v>
      </c>
      <c r="K309" s="71">
        <v>0.1967297247799818</v>
      </c>
      <c r="L309" s="71">
        <v>1.704727159552702</v>
      </c>
      <c r="M309" s="71">
        <v>3.7514653209415338</v>
      </c>
      <c r="N309" s="71">
        <v>4.8885788519305899</v>
      </c>
      <c r="O309" s="71">
        <v>4.24318264744094</v>
      </c>
      <c r="P309" s="71">
        <v>3.7861167651614172</v>
      </c>
      <c r="Q309" s="71">
        <v>0.23453421470500399</v>
      </c>
      <c r="R309" s="71">
        <v>0</v>
      </c>
      <c r="S309" s="71">
        <v>0.4459646654534164</v>
      </c>
      <c r="T309" s="72"/>
      <c r="U309" s="71">
        <v>3410975</v>
      </c>
      <c r="V309" s="71">
        <v>99</v>
      </c>
      <c r="W309" s="71">
        <v>38</v>
      </c>
      <c r="X309" s="71">
        <v>741</v>
      </c>
      <c r="Y309" s="71">
        <v>1209</v>
      </c>
      <c r="Z309" s="71">
        <v>2155</v>
      </c>
      <c r="AA309" s="71">
        <v>743</v>
      </c>
      <c r="AB309" s="71">
        <v>3855</v>
      </c>
      <c r="AC309" s="71">
        <v>0</v>
      </c>
      <c r="AD309" s="71">
        <v>0.4459646654534164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45.95</v>
      </c>
      <c r="BK309" s="71">
        <v>0</v>
      </c>
      <c r="BL309" s="71">
        <v>61.728000000000002</v>
      </c>
      <c r="BM309" s="71">
        <v>0</v>
      </c>
      <c r="BN309" s="72"/>
      <c r="BO309" s="71">
        <v>0</v>
      </c>
      <c r="BP309" s="71">
        <v>0</v>
      </c>
      <c r="BQ309" s="71">
        <v>2</v>
      </c>
      <c r="BR309" s="71">
        <v>0</v>
      </c>
      <c r="BS309" s="71">
        <v>2</v>
      </c>
      <c r="BT309" s="71">
        <v>0</v>
      </c>
      <c r="BU309"/>
      <c r="BV309" s="70">
        <v>62.274000000000001</v>
      </c>
      <c r="BW309" s="70">
        <v>3.7170000000000001</v>
      </c>
      <c r="BX309" s="70">
        <v>41.686999999999998</v>
      </c>
      <c r="BY309" s="70">
        <v>0</v>
      </c>
      <c r="BZ309" s="70">
        <v>0</v>
      </c>
      <c r="CA309" s="70">
        <v>0</v>
      </c>
      <c r="CB309" s="70">
        <v>0</v>
      </c>
      <c r="CC309" s="70">
        <v>0</v>
      </c>
      <c r="CD309" s="70">
        <v>0</v>
      </c>
    </row>
    <row r="310" spans="1:82">
      <c r="A310" s="70" t="s">
        <v>2024</v>
      </c>
      <c r="B310" s="70">
        <v>348</v>
      </c>
      <c r="C310" s="70">
        <v>8</v>
      </c>
      <c r="D310" s="70">
        <v>21</v>
      </c>
      <c r="E310" s="70">
        <v>2011</v>
      </c>
      <c r="F310" s="70" t="s">
        <v>178</v>
      </c>
      <c r="G310" s="70" t="s">
        <v>2016</v>
      </c>
      <c r="H310" s="70" t="s">
        <v>2017</v>
      </c>
      <c r="I310" s="148"/>
      <c r="J310" s="71">
        <v>34.96399315376015</v>
      </c>
      <c r="K310" s="71">
        <v>0.26426001105200841</v>
      </c>
      <c r="L310" s="71">
        <v>1.5914476489385829</v>
      </c>
      <c r="M310" s="71">
        <v>4.3659674884438857</v>
      </c>
      <c r="N310" s="71">
        <v>5.6747367561344726</v>
      </c>
      <c r="O310" s="71">
        <v>4.2512431051821418</v>
      </c>
      <c r="P310" s="71">
        <v>3.7212402191212779</v>
      </c>
      <c r="Q310" s="71">
        <v>0.26821665377353199</v>
      </c>
      <c r="R310" s="71">
        <v>0</v>
      </c>
      <c r="S310" s="71">
        <v>0.43709841809330457</v>
      </c>
      <c r="T310" s="72"/>
      <c r="U310" s="71">
        <v>3553445</v>
      </c>
      <c r="V310" s="71">
        <v>99</v>
      </c>
      <c r="W310" s="71">
        <v>38</v>
      </c>
      <c r="X310" s="71">
        <v>741</v>
      </c>
      <c r="Y310" s="71">
        <v>1199</v>
      </c>
      <c r="Z310" s="71">
        <v>2206</v>
      </c>
      <c r="AA310" s="71">
        <v>752</v>
      </c>
      <c r="AB310" s="71">
        <v>3822</v>
      </c>
      <c r="AC310" s="71">
        <v>0</v>
      </c>
      <c r="AD310" s="71">
        <v>0.43709841809330457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50.576000000000001</v>
      </c>
      <c r="BK310" s="71">
        <v>0</v>
      </c>
      <c r="BL310" s="71">
        <v>64.352000000000004</v>
      </c>
      <c r="BM310" s="71">
        <v>0</v>
      </c>
      <c r="BN310" s="72"/>
      <c r="BO310" s="71">
        <v>0</v>
      </c>
      <c r="BP310" s="71">
        <v>0</v>
      </c>
      <c r="BQ310" s="71">
        <v>2</v>
      </c>
      <c r="BR310" s="71">
        <v>0</v>
      </c>
      <c r="BS310" s="71">
        <v>2</v>
      </c>
      <c r="BT310" s="71">
        <v>0</v>
      </c>
      <c r="BU310"/>
      <c r="BV310" s="70">
        <v>64.043000000000006</v>
      </c>
      <c r="BW310" s="70">
        <v>3.641</v>
      </c>
      <c r="BX310" s="70">
        <v>47.244</v>
      </c>
      <c r="BY310" s="70">
        <v>0</v>
      </c>
      <c r="BZ310" s="70">
        <v>0</v>
      </c>
      <c r="CA310" s="70">
        <v>0</v>
      </c>
      <c r="CB310" s="70">
        <v>0</v>
      </c>
      <c r="CC310" s="70">
        <v>0</v>
      </c>
      <c r="CD310" s="70">
        <v>0</v>
      </c>
    </row>
    <row r="311" spans="1:82">
      <c r="A311" s="70" t="s">
        <v>2025</v>
      </c>
      <c r="B311" s="70">
        <v>349</v>
      </c>
      <c r="C311" s="70">
        <v>9</v>
      </c>
      <c r="D311" s="70">
        <v>21</v>
      </c>
      <c r="E311" s="70">
        <v>2012</v>
      </c>
      <c r="F311" s="70" t="s">
        <v>179</v>
      </c>
      <c r="G311" s="1064" t="s">
        <v>2016</v>
      </c>
      <c r="H311" s="70" t="s">
        <v>2017</v>
      </c>
      <c r="I311" s="148"/>
      <c r="J311" s="71">
        <v>35.670132599334849</v>
      </c>
      <c r="K311" s="71">
        <v>0.24807941021234861</v>
      </c>
      <c r="L311" s="71">
        <v>1.5962007042929811</v>
      </c>
      <c r="M311" s="71">
        <v>4.9122411630280078</v>
      </c>
      <c r="N311" s="71">
        <v>6.054143640741537</v>
      </c>
      <c r="O311" s="71">
        <v>4.2541167106891509</v>
      </c>
      <c r="P311" s="71">
        <v>3.8021315754446263</v>
      </c>
      <c r="Q311" s="71">
        <v>0.287675938611404</v>
      </c>
      <c r="R311" s="71">
        <v>0</v>
      </c>
      <c r="S311" s="71">
        <v>0.46720663451338451</v>
      </c>
      <c r="T311" s="72"/>
      <c r="U311" s="71">
        <v>3324662</v>
      </c>
      <c r="V311" s="71">
        <v>99</v>
      </c>
      <c r="W311" s="71">
        <v>38</v>
      </c>
      <c r="X311" s="71">
        <v>741</v>
      </c>
      <c r="Y311" s="71">
        <v>1203</v>
      </c>
      <c r="Z311" s="71">
        <v>2225</v>
      </c>
      <c r="AA311" s="71">
        <v>764</v>
      </c>
      <c r="AB311" s="71">
        <v>3773</v>
      </c>
      <c r="AC311" s="71">
        <v>0</v>
      </c>
      <c r="AD311" s="71">
        <v>0.46720663451338451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51.65</v>
      </c>
      <c r="BK311" s="71">
        <v>0</v>
      </c>
      <c r="BL311" s="71">
        <v>60.663000000000004</v>
      </c>
      <c r="BM311" s="71">
        <v>0</v>
      </c>
      <c r="BN311" s="72"/>
      <c r="BO311" s="71">
        <v>0</v>
      </c>
      <c r="BP311" s="71">
        <v>0</v>
      </c>
      <c r="BQ311" s="71">
        <v>2</v>
      </c>
      <c r="BR311" s="71">
        <v>0</v>
      </c>
      <c r="BS311" s="71">
        <v>2</v>
      </c>
      <c r="BT311" s="71">
        <v>0</v>
      </c>
      <c r="BU311"/>
      <c r="BV311" s="70">
        <v>64.376000000000005</v>
      </c>
      <c r="BW311" s="70">
        <v>4.2850000000000001</v>
      </c>
      <c r="BX311" s="70">
        <v>43.652000000000001</v>
      </c>
      <c r="BY311" s="70">
        <v>0</v>
      </c>
      <c r="BZ311" s="70">
        <v>0</v>
      </c>
      <c r="CA311" s="70">
        <v>0</v>
      </c>
      <c r="CB311" s="70">
        <v>0</v>
      </c>
      <c r="CC311" s="70">
        <v>0</v>
      </c>
      <c r="CD311" s="70">
        <v>0</v>
      </c>
    </row>
    <row r="312" spans="1:82">
      <c r="A312" s="70" t="s">
        <v>2026</v>
      </c>
      <c r="B312" s="70">
        <v>350</v>
      </c>
      <c r="C312" s="70">
        <v>10</v>
      </c>
      <c r="D312" s="70">
        <v>21</v>
      </c>
      <c r="E312" s="70">
        <v>2013</v>
      </c>
      <c r="F312" s="70" t="s">
        <v>180</v>
      </c>
      <c r="G312" s="1064" t="s">
        <v>2016</v>
      </c>
      <c r="H312" s="70" t="s">
        <v>2017</v>
      </c>
      <c r="I312" s="148"/>
      <c r="J312" s="71">
        <v>34.488222127735568</v>
      </c>
      <c r="K312" s="71">
        <v>0.2106130720290178</v>
      </c>
      <c r="L312" s="71">
        <v>1.157959282764276</v>
      </c>
      <c r="M312" s="71">
        <v>4.2395740519566969</v>
      </c>
      <c r="N312" s="71">
        <v>5.939924396277406</v>
      </c>
      <c r="O312" s="71">
        <v>4.1711294469823637</v>
      </c>
      <c r="P312" s="71">
        <v>3.7714997595149349</v>
      </c>
      <c r="Q312" s="71">
        <v>0.29077704578668701</v>
      </c>
      <c r="R312" s="71">
        <v>0</v>
      </c>
      <c r="S312" s="71">
        <v>0.43711825839451529</v>
      </c>
      <c r="T312" s="72"/>
      <c r="U312" s="71">
        <v>3534152</v>
      </c>
      <c r="V312" s="71">
        <v>99</v>
      </c>
      <c r="W312" s="71">
        <v>38</v>
      </c>
      <c r="X312" s="71">
        <v>741</v>
      </c>
      <c r="Y312" s="71">
        <v>1200</v>
      </c>
      <c r="Z312" s="71">
        <v>2279</v>
      </c>
      <c r="AA312" s="71">
        <v>755</v>
      </c>
      <c r="AB312" s="71">
        <v>3759</v>
      </c>
      <c r="AC312" s="71">
        <v>0</v>
      </c>
      <c r="AD312" s="71">
        <v>0.43711825839451529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51.829000000000001</v>
      </c>
      <c r="BK312" s="71">
        <v>0</v>
      </c>
      <c r="BL312" s="71">
        <v>60.83</v>
      </c>
      <c r="BM312" s="71">
        <v>0</v>
      </c>
      <c r="BN312" s="72"/>
      <c r="BO312" s="71">
        <v>0</v>
      </c>
      <c r="BP312" s="71">
        <v>0</v>
      </c>
      <c r="BQ312" s="71">
        <v>2</v>
      </c>
      <c r="BR312" s="71">
        <v>0</v>
      </c>
      <c r="BS312" s="71">
        <v>2</v>
      </c>
      <c r="BT312" s="71">
        <v>0</v>
      </c>
      <c r="BU312"/>
      <c r="BV312" s="70">
        <v>66.783000000000001</v>
      </c>
      <c r="BW312" s="70">
        <v>5.0129999999999999</v>
      </c>
      <c r="BX312" s="70">
        <v>39.484999999999999</v>
      </c>
      <c r="BY312" s="70">
        <v>2E-3</v>
      </c>
      <c r="BZ312" s="70">
        <v>1.3759999999999999</v>
      </c>
      <c r="CA312" s="70">
        <v>0</v>
      </c>
      <c r="CB312" s="70">
        <v>0</v>
      </c>
      <c r="CC312" s="70">
        <v>0</v>
      </c>
      <c r="CD312" s="70">
        <v>0</v>
      </c>
    </row>
    <row r="313" spans="1:82">
      <c r="A313" s="70" t="s">
        <v>2027</v>
      </c>
      <c r="B313" s="70">
        <v>351</v>
      </c>
      <c r="C313" s="70">
        <v>11</v>
      </c>
      <c r="D313" s="70">
        <v>21</v>
      </c>
      <c r="E313" s="70">
        <v>2014</v>
      </c>
      <c r="F313" s="70" t="s">
        <v>181</v>
      </c>
      <c r="G313" s="70" t="s">
        <v>2016</v>
      </c>
      <c r="H313" s="70" t="s">
        <v>2017</v>
      </c>
      <c r="I313" s="148"/>
      <c r="J313" s="71">
        <v>36.259780706292013</v>
      </c>
      <c r="K313" s="71">
        <v>0.1640728184276681</v>
      </c>
      <c r="L313" s="71">
        <v>1.7440156708522769</v>
      </c>
      <c r="M313" s="71">
        <v>5.8596659334473307</v>
      </c>
      <c r="N313" s="71">
        <v>5.7966412539021626</v>
      </c>
      <c r="O313" s="71">
        <v>3.9516607663848862</v>
      </c>
      <c r="P313" s="71">
        <v>3.7760394520714944</v>
      </c>
      <c r="Q313" s="71">
        <v>0.27401068911383802</v>
      </c>
      <c r="R313" s="71">
        <v>0</v>
      </c>
      <c r="S313" s="71">
        <v>0.43668264198845153</v>
      </c>
      <c r="T313" s="72"/>
      <c r="U313" s="71">
        <v>3996293</v>
      </c>
      <c r="V313" s="71">
        <v>71</v>
      </c>
      <c r="W313" s="71">
        <v>38</v>
      </c>
      <c r="X313" s="71">
        <v>916</v>
      </c>
      <c r="Y313" s="71">
        <v>1199</v>
      </c>
      <c r="Z313" s="71">
        <v>2274</v>
      </c>
      <c r="AA313" s="71">
        <v>752</v>
      </c>
      <c r="AB313" s="71">
        <v>3692</v>
      </c>
      <c r="AC313" s="71">
        <v>0</v>
      </c>
      <c r="AD313" s="71">
        <v>0.43668264198845153</v>
      </c>
      <c r="AE313" s="72"/>
      <c r="AF313" s="71"/>
      <c r="AG313" s="71"/>
      <c r="AH313" s="71"/>
      <c r="AI313" s="71"/>
      <c r="AJ313" s="71"/>
      <c r="AK313" s="71"/>
      <c r="AL313" s="71"/>
      <c r="AM313" s="71"/>
      <c r="AN313" s="71"/>
      <c r="AO313" s="71"/>
      <c r="AP313" s="71"/>
      <c r="AQ313" s="72"/>
      <c r="AR313" s="71">
        <v>48</v>
      </c>
      <c r="AS313" s="71">
        <v>3</v>
      </c>
      <c r="AT313" s="71">
        <v>0</v>
      </c>
      <c r="AU313" s="71">
        <v>0</v>
      </c>
      <c r="AV313" s="71">
        <v>0</v>
      </c>
      <c r="AW313" s="71">
        <v>0</v>
      </c>
      <c r="AX313" s="71"/>
      <c r="AY313" s="72"/>
      <c r="AZ313" s="71">
        <v>209</v>
      </c>
      <c r="BA313" s="71">
        <v>85.2</v>
      </c>
      <c r="BB313" s="71">
        <v>0</v>
      </c>
      <c r="BC313" s="71">
        <v>0</v>
      </c>
      <c r="BD313" s="71">
        <v>0</v>
      </c>
      <c r="BE313" s="71">
        <v>0</v>
      </c>
      <c r="BF313" s="71"/>
      <c r="BG313" s="72"/>
      <c r="BH313" s="71">
        <v>0</v>
      </c>
      <c r="BI313" s="71">
        <v>0</v>
      </c>
      <c r="BJ313" s="71">
        <v>53.284999999999997</v>
      </c>
      <c r="BK313" s="71">
        <v>0</v>
      </c>
      <c r="BL313" s="71">
        <v>69.525999999999996</v>
      </c>
      <c r="BM313" s="71">
        <v>0</v>
      </c>
      <c r="BN313" s="72"/>
      <c r="BO313" s="71">
        <v>0</v>
      </c>
      <c r="BP313" s="71">
        <v>0</v>
      </c>
      <c r="BQ313" s="71">
        <v>2</v>
      </c>
      <c r="BR313" s="71">
        <v>0</v>
      </c>
      <c r="BS313" s="71">
        <v>2</v>
      </c>
      <c r="BT313" s="71">
        <v>0</v>
      </c>
      <c r="BU313"/>
      <c r="BV313" s="70">
        <v>70.307000000000002</v>
      </c>
      <c r="BW313" s="70">
        <v>5.6890000000000001</v>
      </c>
      <c r="BX313" s="70">
        <v>44.902999999999999</v>
      </c>
      <c r="BY313" s="70">
        <v>2E-3</v>
      </c>
      <c r="BZ313" s="70">
        <v>1.91</v>
      </c>
      <c r="CA313" s="70">
        <v>0</v>
      </c>
      <c r="CB313" s="70">
        <v>0</v>
      </c>
      <c r="CC313" s="70">
        <v>0</v>
      </c>
      <c r="CD313" s="70">
        <v>0</v>
      </c>
    </row>
    <row r="314" spans="1:82">
      <c r="A314" s="70" t="s">
        <v>2028</v>
      </c>
      <c r="B314" s="70">
        <v>352</v>
      </c>
      <c r="C314" s="70">
        <v>12</v>
      </c>
      <c r="D314" s="70">
        <v>21</v>
      </c>
      <c r="E314" s="70">
        <v>2015</v>
      </c>
      <c r="F314" s="70" t="s">
        <v>182</v>
      </c>
      <c r="G314" s="70" t="s">
        <v>2016</v>
      </c>
      <c r="H314" s="70" t="s">
        <v>2017</v>
      </c>
      <c r="I314" s="148"/>
      <c r="J314" s="71">
        <v>31.862012600696161</v>
      </c>
      <c r="K314" s="71">
        <v>0.16581325350150031</v>
      </c>
      <c r="L314" s="71">
        <v>1.774026234116288</v>
      </c>
      <c r="M314" s="71">
        <v>5.7647315727126331</v>
      </c>
      <c r="N314" s="71">
        <v>5.2017048527176728</v>
      </c>
      <c r="O314" s="71">
        <v>3.8985020896535492</v>
      </c>
      <c r="P314" s="71">
        <v>3.8192251135118624</v>
      </c>
      <c r="Q314" s="71">
        <v>0.26351629080329603</v>
      </c>
      <c r="R314" s="71">
        <v>0</v>
      </c>
      <c r="S314" s="71">
        <v>0.45730772945804699</v>
      </c>
      <c r="T314" s="72"/>
      <c r="U314" s="71">
        <v>3888100</v>
      </c>
      <c r="V314" s="71">
        <v>71</v>
      </c>
      <c r="W314" s="71">
        <v>38</v>
      </c>
      <c r="X314" s="71">
        <v>916</v>
      </c>
      <c r="Y314" s="71">
        <v>1200</v>
      </c>
      <c r="Z314" s="71">
        <v>2265</v>
      </c>
      <c r="AA314" s="71">
        <v>760</v>
      </c>
      <c r="AB314" s="71">
        <v>3627</v>
      </c>
      <c r="AC314" s="71">
        <v>0</v>
      </c>
      <c r="AD314" s="71">
        <v>0.45730772945804699</v>
      </c>
      <c r="AE314" s="72"/>
      <c r="AF314" s="71">
        <v>33891310.38757094</v>
      </c>
      <c r="AG314" s="71">
        <v>121931.7460229196</v>
      </c>
      <c r="AH314" s="71">
        <v>308563.05838706478</v>
      </c>
      <c r="AI314" s="71">
        <v>6454246.1114879316</v>
      </c>
      <c r="AJ314" s="71">
        <v>6922629.530516129</v>
      </c>
      <c r="AK314" s="71">
        <v>0</v>
      </c>
      <c r="AL314" s="71">
        <v>0</v>
      </c>
      <c r="AM314" s="71">
        <v>497065.13530723559</v>
      </c>
      <c r="AN314" s="71">
        <v>0</v>
      </c>
      <c r="AO314" s="71">
        <v>0</v>
      </c>
      <c r="AP314" s="71">
        <v>48195745.969292223</v>
      </c>
      <c r="AQ314" s="72"/>
      <c r="AR314" s="71">
        <v>52</v>
      </c>
      <c r="AS314" s="71">
        <v>7</v>
      </c>
      <c r="AT314" s="71">
        <v>0</v>
      </c>
      <c r="AU314" s="71">
        <v>0</v>
      </c>
      <c r="AV314" s="71">
        <v>0</v>
      </c>
      <c r="AW314" s="71">
        <v>0</v>
      </c>
      <c r="AX314" s="71"/>
      <c r="AY314" s="72"/>
      <c r="AZ314" s="71">
        <v>235.6</v>
      </c>
      <c r="BA314" s="71">
        <v>218.3</v>
      </c>
      <c r="BB314" s="71">
        <v>0</v>
      </c>
      <c r="BC314" s="71">
        <v>0</v>
      </c>
      <c r="BD314" s="71">
        <v>0</v>
      </c>
      <c r="BE314" s="71">
        <v>0</v>
      </c>
      <c r="BF314" s="71"/>
      <c r="BG314" s="72"/>
      <c r="BH314" s="71">
        <v>0</v>
      </c>
      <c r="BI314" s="71">
        <v>0</v>
      </c>
      <c r="BJ314" s="71">
        <v>48.695999999999998</v>
      </c>
      <c r="BK314" s="71">
        <v>0</v>
      </c>
      <c r="BL314" s="71">
        <v>75.381</v>
      </c>
      <c r="BM314" s="71">
        <v>0</v>
      </c>
      <c r="BN314" s="72"/>
      <c r="BO314" s="71">
        <v>0</v>
      </c>
      <c r="BP314" s="71">
        <v>0</v>
      </c>
      <c r="BQ314" s="71">
        <v>2</v>
      </c>
      <c r="BR314" s="71">
        <v>0</v>
      </c>
      <c r="BS314" s="71">
        <v>2</v>
      </c>
      <c r="BT314" s="71">
        <v>0</v>
      </c>
      <c r="BU314"/>
      <c r="BV314" s="70">
        <v>63.780999999999999</v>
      </c>
      <c r="BW314" s="70">
        <v>8.1300000000000008</v>
      </c>
      <c r="BX314" s="70">
        <v>50.256</v>
      </c>
      <c r="BY314" s="70">
        <v>3.0000000000000001E-3</v>
      </c>
      <c r="BZ314" s="70">
        <v>1.907</v>
      </c>
      <c r="CA314" s="70">
        <v>0</v>
      </c>
      <c r="CB314" s="70">
        <v>0</v>
      </c>
      <c r="CC314" s="70">
        <v>0</v>
      </c>
      <c r="CD314" s="70">
        <v>0</v>
      </c>
    </row>
    <row r="315" spans="1:82">
      <c r="A315" s="70" t="s">
        <v>2029</v>
      </c>
      <c r="B315" s="70">
        <v>353</v>
      </c>
      <c r="C315" s="70">
        <v>13</v>
      </c>
      <c r="D315" s="70">
        <v>21</v>
      </c>
      <c r="E315" s="70">
        <v>2016</v>
      </c>
      <c r="F315" s="70" t="s">
        <v>155</v>
      </c>
      <c r="G315" s="70" t="s">
        <v>2016</v>
      </c>
      <c r="H315" s="70" t="s">
        <v>2017</v>
      </c>
      <c r="I315" s="148"/>
      <c r="J315" s="71">
        <v>33.84815633541389</v>
      </c>
      <c r="K315" s="71">
        <v>0.17032798931846507</v>
      </c>
      <c r="L315" s="71">
        <v>1.9450308677348049</v>
      </c>
      <c r="M315" s="71">
        <v>4.2115654269009335</v>
      </c>
      <c r="N315" s="71">
        <v>4.815500941553112</v>
      </c>
      <c r="O315" s="71">
        <v>3.8426592445268763</v>
      </c>
      <c r="P315" s="71">
        <v>3.8286728840398467</v>
      </c>
      <c r="Q315" s="71">
        <v>0.25399277215329669</v>
      </c>
      <c r="R315" s="71">
        <v>0</v>
      </c>
      <c r="S315" s="71">
        <v>0.50580357122425679</v>
      </c>
      <c r="T315" s="72"/>
      <c r="U315" s="71">
        <v>4070214</v>
      </c>
      <c r="V315" s="71">
        <v>71</v>
      </c>
      <c r="W315" s="71">
        <v>38</v>
      </c>
      <c r="X315" s="71">
        <v>916</v>
      </c>
      <c r="Y315" s="71">
        <v>1194</v>
      </c>
      <c r="Z315" s="71">
        <v>2260</v>
      </c>
      <c r="AA315" s="71">
        <v>788</v>
      </c>
      <c r="AB315" s="71">
        <v>3596</v>
      </c>
      <c r="AC315" s="71">
        <v>0</v>
      </c>
      <c r="AD315" s="71">
        <v>0.50580357122425679</v>
      </c>
      <c r="AE315" s="72"/>
      <c r="AF315" s="71">
        <v>37588974.438774347</v>
      </c>
      <c r="AG315" s="71">
        <v>120191.30959066319</v>
      </c>
      <c r="AH315" s="71">
        <v>271476.95386241208</v>
      </c>
      <c r="AI315" s="71">
        <v>5748930.0730978651</v>
      </c>
      <c r="AJ315" s="71">
        <v>6138828.8152150232</v>
      </c>
      <c r="AK315" s="71">
        <v>0</v>
      </c>
      <c r="AL315" s="71">
        <v>0</v>
      </c>
      <c r="AM315" s="71">
        <v>493199.58558042691</v>
      </c>
      <c r="AN315" s="71">
        <v>0</v>
      </c>
      <c r="AO315" s="71">
        <v>0</v>
      </c>
      <c r="AP315" s="71">
        <v>50361601.176120728</v>
      </c>
      <c r="AQ315" s="72"/>
      <c r="AR315" s="71">
        <v>58</v>
      </c>
      <c r="AS315" s="71">
        <v>8</v>
      </c>
      <c r="AT315" s="71">
        <v>0</v>
      </c>
      <c r="AU315" s="71">
        <v>0</v>
      </c>
      <c r="AV315" s="71">
        <v>0</v>
      </c>
      <c r="AW315" s="71">
        <v>0</v>
      </c>
      <c r="AX315" s="71"/>
      <c r="AY315" s="72"/>
      <c r="AZ315" s="71">
        <v>269.2</v>
      </c>
      <c r="BA315" s="71">
        <v>231.8</v>
      </c>
      <c r="BB315" s="71">
        <v>0</v>
      </c>
      <c r="BC315" s="71">
        <v>0</v>
      </c>
      <c r="BD315" s="71">
        <v>0</v>
      </c>
      <c r="BE315" s="71">
        <v>0</v>
      </c>
      <c r="BF315" s="71"/>
      <c r="BG315" s="72"/>
      <c r="BH315" s="71">
        <v>0</v>
      </c>
      <c r="BI315" s="71">
        <v>0</v>
      </c>
      <c r="BJ315" s="71">
        <v>44.902000000000001</v>
      </c>
      <c r="BK315" s="71">
        <v>0</v>
      </c>
      <c r="BL315" s="71">
        <v>82.183000000000007</v>
      </c>
      <c r="BM315" s="71">
        <v>0</v>
      </c>
      <c r="BN315" s="72"/>
      <c r="BO315" s="71">
        <v>0</v>
      </c>
      <c r="BP315" s="71">
        <v>0</v>
      </c>
      <c r="BQ315" s="71">
        <v>2</v>
      </c>
      <c r="BR315" s="71">
        <v>0</v>
      </c>
      <c r="BS315" s="71">
        <v>2</v>
      </c>
      <c r="BT315" s="71">
        <v>0</v>
      </c>
      <c r="BU315"/>
      <c r="BV315" s="70">
        <v>59.197000000000003</v>
      </c>
      <c r="BW315" s="70">
        <v>6.5090000000000003</v>
      </c>
      <c r="BX315" s="70">
        <v>59.820999999999998</v>
      </c>
      <c r="BY315" s="70">
        <v>2E-3</v>
      </c>
      <c r="BZ315" s="70">
        <v>1.556</v>
      </c>
      <c r="CA315" s="70">
        <v>0</v>
      </c>
      <c r="CB315" s="70">
        <v>0</v>
      </c>
      <c r="CC315" s="70">
        <v>0</v>
      </c>
      <c r="CD315" s="70">
        <v>0</v>
      </c>
    </row>
    <row r="316" spans="1:82">
      <c r="A316" s="70" t="s">
        <v>2030</v>
      </c>
      <c r="B316" s="70">
        <v>354</v>
      </c>
      <c r="C316" s="70">
        <v>14</v>
      </c>
      <c r="D316" s="70">
        <v>21</v>
      </c>
      <c r="E316" s="70">
        <v>2017</v>
      </c>
      <c r="F316" s="70" t="s">
        <v>156</v>
      </c>
      <c r="G316" s="70" t="s">
        <v>2016</v>
      </c>
      <c r="H316" s="70" t="s">
        <v>2017</v>
      </c>
      <c r="I316" s="148"/>
      <c r="J316" s="71">
        <v>36.074308542388515</v>
      </c>
      <c r="K316" s="71">
        <v>0.17507338616834528</v>
      </c>
      <c r="L316" s="71">
        <v>2.0151125379079602</v>
      </c>
      <c r="M316" s="71">
        <v>3.9036261063291455</v>
      </c>
      <c r="N316" s="71">
        <v>5.0972390782125414</v>
      </c>
      <c r="O316" s="71">
        <v>3.7816287487206908</v>
      </c>
      <c r="P316" s="71">
        <v>3.8575269888106818</v>
      </c>
      <c r="Q316" s="71">
        <v>0.24131359147907999</v>
      </c>
      <c r="R316" s="71">
        <v>0</v>
      </c>
      <c r="S316" s="71">
        <v>0.48355512746768026</v>
      </c>
      <c r="T316" s="72"/>
      <c r="U316" s="71">
        <v>4586068</v>
      </c>
      <c r="V316" s="71">
        <v>71</v>
      </c>
      <c r="W316" s="71">
        <v>38</v>
      </c>
      <c r="X316" s="71">
        <v>916</v>
      </c>
      <c r="Y316" s="71">
        <v>1191</v>
      </c>
      <c r="Z316" s="71">
        <v>2261</v>
      </c>
      <c r="AA316" s="71">
        <v>799</v>
      </c>
      <c r="AB316" s="71">
        <v>3533</v>
      </c>
      <c r="AC316" s="71">
        <v>0</v>
      </c>
      <c r="AD316" s="71">
        <v>0.48355512746768031</v>
      </c>
      <c r="AE316" s="72"/>
      <c r="AF316" s="71">
        <v>40941724.8037358</v>
      </c>
      <c r="AG316" s="71">
        <v>125902.511082171</v>
      </c>
      <c r="AH316" s="71">
        <v>380164.47152294818</v>
      </c>
      <c r="AI316" s="71">
        <v>5639387.7353037428</v>
      </c>
      <c r="AJ316" s="71">
        <v>6737427.5080979504</v>
      </c>
      <c r="AK316" s="71">
        <v>0</v>
      </c>
      <c r="AL316" s="71">
        <v>0</v>
      </c>
      <c r="AM316" s="71">
        <v>485317.19472579099</v>
      </c>
      <c r="AN316" s="71">
        <v>0</v>
      </c>
      <c r="AO316" s="71">
        <v>0</v>
      </c>
      <c r="AP316" s="71">
        <v>54309924.224468403</v>
      </c>
      <c r="AQ316" s="72"/>
      <c r="AR316" s="71">
        <v>61</v>
      </c>
      <c r="AS316" s="71">
        <v>9</v>
      </c>
      <c r="AT316" s="71">
        <v>0</v>
      </c>
      <c r="AU316" s="71">
        <v>0</v>
      </c>
      <c r="AV316" s="71">
        <v>0</v>
      </c>
      <c r="AW316" s="71">
        <v>0</v>
      </c>
      <c r="AX316" s="71"/>
      <c r="AY316" s="72"/>
      <c r="AZ316" s="71">
        <v>285.3</v>
      </c>
      <c r="BA316" s="71">
        <v>1231.8</v>
      </c>
      <c r="BB316" s="71">
        <v>0</v>
      </c>
      <c r="BC316" s="71">
        <v>0</v>
      </c>
      <c r="BD316" s="71">
        <v>0</v>
      </c>
      <c r="BE316" s="71">
        <v>0</v>
      </c>
      <c r="BF316" s="71"/>
      <c r="BG316" s="72"/>
      <c r="BH316" s="71">
        <v>0</v>
      </c>
      <c r="BI316" s="71">
        <v>0</v>
      </c>
      <c r="BJ316" s="71">
        <v>51.164999999999999</v>
      </c>
      <c r="BK316" s="71">
        <v>0</v>
      </c>
      <c r="BL316" s="71">
        <v>79.875</v>
      </c>
      <c r="BM316" s="71">
        <v>0</v>
      </c>
      <c r="BN316" s="72"/>
      <c r="BO316" s="71">
        <v>0</v>
      </c>
      <c r="BP316" s="71">
        <v>0</v>
      </c>
      <c r="BQ316" s="71">
        <v>2</v>
      </c>
      <c r="BR316" s="71">
        <v>0</v>
      </c>
      <c r="BS316" s="71">
        <v>2</v>
      </c>
      <c r="BT316" s="71">
        <v>0</v>
      </c>
      <c r="BU316"/>
      <c r="BV316" s="70">
        <v>65.149000000000001</v>
      </c>
      <c r="BW316" s="70">
        <v>5.3840000000000003</v>
      </c>
      <c r="BX316" s="70">
        <v>58.942</v>
      </c>
      <c r="BY316" s="70">
        <v>2E-3</v>
      </c>
      <c r="BZ316" s="70">
        <v>1.5629999999999999</v>
      </c>
      <c r="CA316" s="70">
        <v>0</v>
      </c>
      <c r="CB316" s="70">
        <v>0</v>
      </c>
      <c r="CC316" s="70">
        <v>0</v>
      </c>
      <c r="CD316" s="70">
        <v>0</v>
      </c>
    </row>
    <row r="317" spans="1:82">
      <c r="A317" s="70" t="s">
        <v>2031</v>
      </c>
      <c r="B317" s="70">
        <v>355</v>
      </c>
      <c r="C317" s="70">
        <v>15</v>
      </c>
      <c r="D317" s="70">
        <v>21</v>
      </c>
      <c r="E317" s="70">
        <v>2018</v>
      </c>
      <c r="F317" s="70" t="s">
        <v>183</v>
      </c>
      <c r="G317" s="70" t="s">
        <v>2016</v>
      </c>
      <c r="H317" s="70" t="s">
        <v>2017</v>
      </c>
      <c r="I317" s="148"/>
      <c r="J317" s="71">
        <v>38.671326984623889</v>
      </c>
      <c r="K317" s="71">
        <v>0.16640580403168975</v>
      </c>
      <c r="L317" s="71">
        <v>1.8272916150199845</v>
      </c>
      <c r="M317" s="71">
        <v>4.1404007185384311</v>
      </c>
      <c r="N317" s="71">
        <v>4.6629928994165031</v>
      </c>
      <c r="O317" s="71">
        <v>3.6810399750080021</v>
      </c>
      <c r="P317" s="71">
        <v>3.8812667567426518</v>
      </c>
      <c r="Q317" s="71">
        <v>0.22195967849745701</v>
      </c>
      <c r="R317" s="71">
        <v>0</v>
      </c>
      <c r="S317" s="71">
        <v>0.54010622595779456</v>
      </c>
      <c r="T317" s="72"/>
      <c r="U317" s="71">
        <v>4741209</v>
      </c>
      <c r="V317" s="71">
        <v>71</v>
      </c>
      <c r="W317" s="71">
        <v>38</v>
      </c>
      <c r="X317" s="71">
        <v>916</v>
      </c>
      <c r="Y317" s="71">
        <v>1187</v>
      </c>
      <c r="Z317" s="71">
        <v>2243</v>
      </c>
      <c r="AA317" s="71">
        <v>812</v>
      </c>
      <c r="AB317" s="71">
        <v>3502</v>
      </c>
      <c r="AC317" s="71">
        <v>0</v>
      </c>
      <c r="AD317" s="71">
        <v>0.54010622595779456</v>
      </c>
      <c r="AE317" s="72"/>
      <c r="AF317" s="71">
        <v>44288990.913015977</v>
      </c>
      <c r="AG317" s="71">
        <v>111899.73932921571</v>
      </c>
      <c r="AH317" s="71">
        <v>360446.13527148613</v>
      </c>
      <c r="AI317" s="71">
        <v>5625116.0773874754</v>
      </c>
      <c r="AJ317" s="71">
        <v>5902080.1424463978</v>
      </c>
      <c r="AK317" s="71">
        <v>0</v>
      </c>
      <c r="AL317" s="71">
        <v>0</v>
      </c>
      <c r="AM317" s="71">
        <v>482054.18971219432</v>
      </c>
      <c r="AN317" s="71">
        <v>0</v>
      </c>
      <c r="AO317" s="71">
        <v>0</v>
      </c>
      <c r="AP317" s="71">
        <v>56770587.197162747</v>
      </c>
      <c r="AQ317" s="72"/>
      <c r="AR317" s="71">
        <v>64</v>
      </c>
      <c r="AS317" s="71">
        <v>13</v>
      </c>
      <c r="AT317" s="71">
        <v>0</v>
      </c>
      <c r="AU317" s="71">
        <v>0</v>
      </c>
      <c r="AV317" s="71">
        <v>0</v>
      </c>
      <c r="AW317" s="71">
        <v>0</v>
      </c>
      <c r="AX317" s="71"/>
      <c r="AY317" s="72"/>
      <c r="AZ317" s="71">
        <v>303.70000000000005</v>
      </c>
      <c r="BA317" s="71">
        <v>1338</v>
      </c>
      <c r="BB317" s="71">
        <v>0</v>
      </c>
      <c r="BC317" s="71">
        <v>0</v>
      </c>
      <c r="BD317" s="71">
        <v>0</v>
      </c>
      <c r="BE317" s="71">
        <v>0</v>
      </c>
      <c r="BF317" s="71"/>
      <c r="BG317" s="72"/>
      <c r="BH317" s="71">
        <v>0</v>
      </c>
      <c r="BI317" s="71">
        <v>0</v>
      </c>
      <c r="BJ317" s="71">
        <v>51.073999999999998</v>
      </c>
      <c r="BK317" s="71">
        <v>0</v>
      </c>
      <c r="BL317" s="71">
        <v>86.081000000000003</v>
      </c>
      <c r="BM317" s="71">
        <v>0</v>
      </c>
      <c r="BN317" s="72"/>
      <c r="BO317" s="71">
        <v>0</v>
      </c>
      <c r="BP317" s="71">
        <v>0</v>
      </c>
      <c r="BQ317" s="71">
        <v>2</v>
      </c>
      <c r="BR317" s="71">
        <v>0</v>
      </c>
      <c r="BS317" s="71">
        <v>2</v>
      </c>
      <c r="BT317" s="71">
        <v>0</v>
      </c>
      <c r="BU317"/>
      <c r="BV317" s="70">
        <v>65.816000000000003</v>
      </c>
      <c r="BW317" s="70">
        <v>6.3780000000000001</v>
      </c>
      <c r="BX317" s="70">
        <v>63.325000000000003</v>
      </c>
      <c r="BY317" s="70">
        <v>3.0000000000000001E-3</v>
      </c>
      <c r="BZ317" s="70">
        <v>1.633</v>
      </c>
      <c r="CA317" s="70">
        <v>0</v>
      </c>
      <c r="CB317" s="70">
        <v>0</v>
      </c>
      <c r="CC317" s="70">
        <v>0</v>
      </c>
      <c r="CD317" s="70">
        <v>0</v>
      </c>
    </row>
    <row r="318" spans="1:82">
      <c r="A318" s="70" t="s">
        <v>2032</v>
      </c>
      <c r="B318" s="70">
        <v>356</v>
      </c>
      <c r="C318" s="70">
        <v>16</v>
      </c>
      <c r="D318" s="70">
        <v>21</v>
      </c>
      <c r="E318" s="70">
        <v>2019</v>
      </c>
      <c r="F318" s="70" t="s">
        <v>158</v>
      </c>
      <c r="G318" s="70" t="s">
        <v>2016</v>
      </c>
      <c r="H318" s="70" t="s">
        <v>2017</v>
      </c>
      <c r="I318" s="148"/>
      <c r="J318" s="71">
        <v>37.126544165822217</v>
      </c>
      <c r="K318" s="71">
        <v>0.15403695989376986</v>
      </c>
      <c r="L318" s="71">
        <v>1.8452951729194524</v>
      </c>
      <c r="M318" s="71">
        <v>4.145163746788433</v>
      </c>
      <c r="N318" s="71">
        <v>4.563140532396547</v>
      </c>
      <c r="O318" s="71">
        <v>3.5667108289651361</v>
      </c>
      <c r="P318" s="71">
        <v>3.8142187480170793</v>
      </c>
      <c r="Q318" s="71">
        <v>0.21246828588990299</v>
      </c>
      <c r="R318" s="71">
        <v>0</v>
      </c>
      <c r="S318" s="71">
        <v>0.58720774369617212</v>
      </c>
      <c r="T318" s="72"/>
      <c r="U318" s="71">
        <v>4559838</v>
      </c>
      <c r="V318" s="71">
        <v>71</v>
      </c>
      <c r="W318" s="71">
        <v>38</v>
      </c>
      <c r="X318" s="71">
        <v>916</v>
      </c>
      <c r="Y318" s="71">
        <v>1193</v>
      </c>
      <c r="Z318" s="71">
        <v>2233</v>
      </c>
      <c r="AA318" s="71">
        <v>792</v>
      </c>
      <c r="AB318" s="71">
        <v>3443</v>
      </c>
      <c r="AC318" s="71">
        <v>0</v>
      </c>
      <c r="AD318" s="71">
        <v>0.58720774369617212</v>
      </c>
      <c r="AE318" s="72"/>
      <c r="AF318" s="71">
        <v>44989920.84407299</v>
      </c>
      <c r="AG318" s="71">
        <v>108351.9890100873</v>
      </c>
      <c r="AH318" s="71">
        <v>378381.71591166669</v>
      </c>
      <c r="AI318" s="71">
        <v>6009529.9486921988</v>
      </c>
      <c r="AJ318" s="71">
        <v>6169615.9327026037</v>
      </c>
      <c r="AK318" s="71">
        <v>0</v>
      </c>
      <c r="AL318" s="71">
        <v>0</v>
      </c>
      <c r="AM318" s="71">
        <v>468910.6811098769</v>
      </c>
      <c r="AN318" s="71">
        <v>0</v>
      </c>
      <c r="AO318" s="71">
        <v>0</v>
      </c>
      <c r="AP318" s="71">
        <v>58124711.111499414</v>
      </c>
      <c r="AQ318" s="72"/>
      <c r="AR318" s="71">
        <v>66</v>
      </c>
      <c r="AS318" s="71">
        <v>14</v>
      </c>
      <c r="AT318" s="71">
        <v>0</v>
      </c>
      <c r="AU318" s="71">
        <v>0</v>
      </c>
      <c r="AV318" s="71">
        <v>0</v>
      </c>
      <c r="AW318" s="71">
        <v>0</v>
      </c>
      <c r="AX318" s="71"/>
      <c r="AY318" s="72"/>
      <c r="AZ318" s="71">
        <v>324.30000000000013</v>
      </c>
      <c r="BA318" s="71">
        <v>3328.1</v>
      </c>
      <c r="BB318" s="71">
        <v>0</v>
      </c>
      <c r="BC318" s="71">
        <v>0</v>
      </c>
      <c r="BD318" s="71">
        <v>0</v>
      </c>
      <c r="BE318" s="71">
        <v>0</v>
      </c>
      <c r="BF318" s="71"/>
      <c r="BG318" s="72"/>
      <c r="BH318" s="71">
        <v>0</v>
      </c>
      <c r="BI318" s="71">
        <v>0</v>
      </c>
      <c r="BJ318" s="71">
        <v>47.298000000000002</v>
      </c>
      <c r="BK318" s="71">
        <v>0</v>
      </c>
      <c r="BL318" s="71">
        <v>81.677000000000007</v>
      </c>
      <c r="BM318" s="71">
        <v>0</v>
      </c>
      <c r="BN318" s="72"/>
      <c r="BO318" s="71">
        <v>0</v>
      </c>
      <c r="BP318" s="71">
        <v>0</v>
      </c>
      <c r="BQ318" s="71">
        <v>2</v>
      </c>
      <c r="BR318" s="71">
        <v>0</v>
      </c>
      <c r="BS318" s="71">
        <v>2</v>
      </c>
      <c r="BT318" s="71">
        <v>0</v>
      </c>
      <c r="BU318"/>
      <c r="BV318" s="70">
        <v>59.290999999999997</v>
      </c>
      <c r="BW318" s="70">
        <v>5.3840000000000003</v>
      </c>
      <c r="BX318" s="70">
        <v>64.3</v>
      </c>
      <c r="BY318" s="70">
        <v>0</v>
      </c>
      <c r="BZ318" s="70">
        <v>0</v>
      </c>
      <c r="CA318" s="70">
        <v>0</v>
      </c>
      <c r="CB318" s="70">
        <v>0</v>
      </c>
      <c r="CC318" s="70">
        <v>0</v>
      </c>
      <c r="CD318" s="70">
        <v>0</v>
      </c>
    </row>
    <row r="319" spans="1:82">
      <c r="A319" s="70" t="s">
        <v>2033</v>
      </c>
      <c r="B319" s="70">
        <v>357</v>
      </c>
      <c r="C319" s="70">
        <v>17</v>
      </c>
      <c r="D319" s="70">
        <v>21</v>
      </c>
      <c r="E319" s="70">
        <v>2020</v>
      </c>
      <c r="F319" s="70" t="s">
        <v>159</v>
      </c>
      <c r="G319" s="70" t="s">
        <v>2016</v>
      </c>
      <c r="H319" s="70" t="s">
        <v>2017</v>
      </c>
      <c r="I319" s="148"/>
      <c r="J319" s="71">
        <v>30.14672338903976</v>
      </c>
      <c r="K319" s="71">
        <v>0.14222945624202474</v>
      </c>
      <c r="L319" s="71">
        <v>1.826422783543999</v>
      </c>
      <c r="M319" s="71">
        <v>3.0808781068206561</v>
      </c>
      <c r="N319" s="71">
        <v>4.0662885371673312</v>
      </c>
      <c r="O319" s="71">
        <v>3.1375378919553376</v>
      </c>
      <c r="P319" s="71">
        <v>3.6655462843903219</v>
      </c>
      <c r="Q319" s="71">
        <v>0.20087918462012</v>
      </c>
      <c r="R319" s="71">
        <v>0</v>
      </c>
      <c r="S319" s="71">
        <v>0.47594144993809068</v>
      </c>
      <c r="T319" s="72"/>
      <c r="U319" s="71">
        <v>3908803</v>
      </c>
      <c r="V319" s="71">
        <v>65</v>
      </c>
      <c r="W319" s="71">
        <v>46</v>
      </c>
      <c r="X319" s="71">
        <v>815</v>
      </c>
      <c r="Y319" s="71">
        <v>1192</v>
      </c>
      <c r="Z319" s="71">
        <v>2242</v>
      </c>
      <c r="AA319" s="71">
        <v>809</v>
      </c>
      <c r="AB319" s="71">
        <v>3407</v>
      </c>
      <c r="AC319" s="71">
        <v>0</v>
      </c>
      <c r="AD319" s="71">
        <v>0.47594144993809068</v>
      </c>
      <c r="AE319" s="72"/>
      <c r="AF319" s="71">
        <v>36623634.210976593</v>
      </c>
      <c r="AG319" s="71">
        <v>97322.247645849275</v>
      </c>
      <c r="AH319" s="71">
        <v>377369.79745911725</v>
      </c>
      <c r="AI319" s="71">
        <v>4574728.9862747863</v>
      </c>
      <c r="AJ319" s="71">
        <v>6019066.0237624133</v>
      </c>
      <c r="AK319" s="71"/>
      <c r="AL319" s="71"/>
      <c r="AM319" s="71">
        <v>444651.35255949257</v>
      </c>
      <c r="AN319" s="71"/>
      <c r="AO319" s="71"/>
      <c r="AP319" s="71">
        <v>48136772.618678249</v>
      </c>
      <c r="AQ319" s="72"/>
      <c r="AR319" s="71">
        <v>70</v>
      </c>
      <c r="AS319" s="71">
        <v>14</v>
      </c>
      <c r="AT319" s="71">
        <v>0</v>
      </c>
      <c r="AU319" s="71">
        <v>0</v>
      </c>
      <c r="AV319" s="71">
        <v>0</v>
      </c>
      <c r="AW319" s="71">
        <v>0</v>
      </c>
      <c r="AX319" s="71"/>
      <c r="AY319" s="72"/>
      <c r="AZ319" s="71">
        <v>346.00000000000011</v>
      </c>
      <c r="BA319" s="71">
        <v>3328.1</v>
      </c>
      <c r="BB319" s="71">
        <v>0</v>
      </c>
      <c r="BC319" s="71">
        <v>0</v>
      </c>
      <c r="BD319" s="71">
        <v>0</v>
      </c>
      <c r="BE319" s="71">
        <v>0</v>
      </c>
      <c r="BF319" s="71"/>
      <c r="BG319" s="72"/>
      <c r="BH319" s="71">
        <v>0</v>
      </c>
      <c r="BI319" s="71">
        <v>0</v>
      </c>
      <c r="BJ319" s="71">
        <v>50.127000000000002</v>
      </c>
      <c r="BK319" s="71">
        <v>0</v>
      </c>
      <c r="BL319" s="71">
        <v>79.722999999999999</v>
      </c>
      <c r="BM319" s="71">
        <v>0</v>
      </c>
      <c r="BN319" s="72"/>
      <c r="BO319" s="71">
        <v>0</v>
      </c>
      <c r="BP319" s="71">
        <v>0</v>
      </c>
      <c r="BQ319" s="71">
        <v>2</v>
      </c>
      <c r="BR319" s="71">
        <v>0</v>
      </c>
      <c r="BS319" s="71">
        <v>2</v>
      </c>
      <c r="BT319" s="71">
        <v>0</v>
      </c>
      <c r="BU319"/>
      <c r="BV319" s="70">
        <v>61.728000000000002</v>
      </c>
      <c r="BW319" s="70">
        <v>7.7169999999999996</v>
      </c>
      <c r="BX319" s="70">
        <v>60.405000000000001</v>
      </c>
      <c r="BY319" s="70">
        <v>0</v>
      </c>
      <c r="BZ319" s="70">
        <v>0</v>
      </c>
      <c r="CA319" s="70">
        <v>0</v>
      </c>
      <c r="CB319" s="70">
        <v>0</v>
      </c>
      <c r="CC319" s="70">
        <v>0</v>
      </c>
      <c r="CD319" s="70">
        <v>0</v>
      </c>
    </row>
    <row r="320" spans="1:82">
      <c r="A320" s="70" t="s">
        <v>2034</v>
      </c>
      <c r="B320" s="70">
        <v>357</v>
      </c>
      <c r="C320" s="70">
        <v>18</v>
      </c>
      <c r="D320" s="70">
        <v>21</v>
      </c>
      <c r="E320" s="70">
        <v>2021</v>
      </c>
      <c r="F320" s="70" t="s">
        <v>160</v>
      </c>
      <c r="G320" s="70" t="s">
        <v>2016</v>
      </c>
      <c r="H320" s="70" t="s">
        <v>2017</v>
      </c>
      <c r="I320" s="148"/>
      <c r="J320" s="71">
        <v>36.657999313848066</v>
      </c>
      <c r="K320" s="71">
        <v>0.15576421540783061</v>
      </c>
      <c r="L320" s="71">
        <v>1.5040660869573441</v>
      </c>
      <c r="M320" s="71">
        <v>3.3794339205999138</v>
      </c>
      <c r="N320" s="71">
        <v>4.5122022194657374</v>
      </c>
      <c r="O320" s="71">
        <v>2.9941758749465683</v>
      </c>
      <c r="P320" s="71">
        <v>3.7776938500235202</v>
      </c>
      <c r="Q320" s="71">
        <v>0.195538422674013</v>
      </c>
      <c r="R320" s="71">
        <v>0</v>
      </c>
      <c r="S320" s="71">
        <v>0.55605064086692502</v>
      </c>
      <c r="T320" s="72"/>
      <c r="U320" s="71">
        <v>4929839</v>
      </c>
      <c r="V320" s="71">
        <v>65</v>
      </c>
      <c r="W320" s="71">
        <v>46</v>
      </c>
      <c r="X320" s="71">
        <v>815</v>
      </c>
      <c r="Y320" s="71">
        <v>1187</v>
      </c>
      <c r="Z320" s="71">
        <v>2203</v>
      </c>
      <c r="AA320" s="71">
        <v>813</v>
      </c>
      <c r="AB320" s="71">
        <v>3349</v>
      </c>
      <c r="AC320" s="71">
        <v>0</v>
      </c>
      <c r="AD320" s="71">
        <v>0.55605064086692502</v>
      </c>
      <c r="AE320" s="72"/>
      <c r="AF320" s="71">
        <v>45086201.518303081</v>
      </c>
      <c r="AG320" s="71">
        <v>104213.29950750413</v>
      </c>
      <c r="AH320" s="71">
        <v>301332.57397631713</v>
      </c>
      <c r="AI320" s="71">
        <v>5067283.4168263096</v>
      </c>
      <c r="AJ320" s="71">
        <v>6191509.2128400067</v>
      </c>
      <c r="AK320" s="71">
        <v>0</v>
      </c>
      <c r="AL320" s="71">
        <v>0</v>
      </c>
      <c r="AM320" s="71">
        <v>439602.76026833203</v>
      </c>
      <c r="AN320" s="71">
        <v>0</v>
      </c>
      <c r="AO320" s="71">
        <v>0</v>
      </c>
      <c r="AP320" s="71">
        <v>57190142.781721547</v>
      </c>
      <c r="AQ320" s="72"/>
      <c r="AR320" s="71">
        <v>73</v>
      </c>
      <c r="AS320" s="71">
        <v>14</v>
      </c>
      <c r="AT320" s="71">
        <v>0</v>
      </c>
      <c r="AU320" s="71">
        <v>0</v>
      </c>
      <c r="AV320" s="71">
        <v>0</v>
      </c>
      <c r="AW320" s="71">
        <v>0</v>
      </c>
      <c r="AX320" s="71"/>
      <c r="AY320" s="72"/>
      <c r="AZ320" s="71">
        <v>365.30000000000013</v>
      </c>
      <c r="BA320" s="71">
        <v>3328.1</v>
      </c>
      <c r="BB320" s="71">
        <v>0</v>
      </c>
      <c r="BC320" s="71">
        <v>0</v>
      </c>
      <c r="BD320" s="71">
        <v>0</v>
      </c>
      <c r="BE320" s="71">
        <v>0</v>
      </c>
      <c r="BF320" s="71"/>
      <c r="BG320" s="72"/>
      <c r="BH320" s="71">
        <v>0</v>
      </c>
      <c r="BI320" s="71">
        <v>0</v>
      </c>
      <c r="BJ320" s="71">
        <v>46.213999999999999</v>
      </c>
      <c r="BK320" s="71">
        <v>0</v>
      </c>
      <c r="BL320" s="71">
        <v>80.858000000000004</v>
      </c>
      <c r="BM320" s="71">
        <v>0</v>
      </c>
      <c r="BN320" s="72"/>
      <c r="BO320" s="71">
        <v>0</v>
      </c>
      <c r="BP320" s="71">
        <v>0</v>
      </c>
      <c r="BQ320" s="71">
        <v>2</v>
      </c>
      <c r="BR320" s="71">
        <v>0</v>
      </c>
      <c r="BS320" s="71">
        <v>2</v>
      </c>
      <c r="BT320" s="71">
        <v>0</v>
      </c>
      <c r="BU320"/>
      <c r="BV320" s="70">
        <v>58.64</v>
      </c>
      <c r="BW320" s="70">
        <v>7.7539999999999996</v>
      </c>
      <c r="BX320" s="70">
        <v>60.677999999999997</v>
      </c>
      <c r="BY320" s="70">
        <v>0</v>
      </c>
      <c r="BZ320" s="70">
        <v>0</v>
      </c>
      <c r="CA320" s="70">
        <v>0</v>
      </c>
      <c r="CB320" s="70">
        <v>0</v>
      </c>
      <c r="CC320" s="70">
        <v>0</v>
      </c>
      <c r="CD320" s="70">
        <v>0</v>
      </c>
    </row>
    <row r="321" spans="1:82">
      <c r="A321" s="70" t="s">
        <v>2035</v>
      </c>
      <c r="B321" s="70">
        <v>357</v>
      </c>
      <c r="C321" s="70">
        <v>19</v>
      </c>
      <c r="D321" s="70">
        <v>21</v>
      </c>
      <c r="E321" s="70">
        <v>2022</v>
      </c>
      <c r="F321" s="70" t="s">
        <v>161</v>
      </c>
      <c r="G321" s="70" t="s">
        <v>2016</v>
      </c>
      <c r="H321" s="70" t="s">
        <v>2017</v>
      </c>
      <c r="I321" s="148"/>
      <c r="J321" s="71">
        <v>30.570501533251615</v>
      </c>
      <c r="K321" s="71">
        <v>0.13956285768196769</v>
      </c>
      <c r="L321" s="71">
        <v>1.3777862633978104</v>
      </c>
      <c r="M321" s="71">
        <v>3.3632032213584067</v>
      </c>
      <c r="N321" s="71">
        <v>4.3910944763808324</v>
      </c>
      <c r="O321" s="71">
        <v>3.1828774202579506</v>
      </c>
      <c r="P321" s="71">
        <v>3.7713150437988565</v>
      </c>
      <c r="Q321" s="71">
        <v>0.19362291200580015</v>
      </c>
      <c r="R321" s="71">
        <v>0</v>
      </c>
      <c r="S321" s="71">
        <v>0.42558454639497151</v>
      </c>
      <c r="T321" s="72"/>
      <c r="U321" s="71">
        <v>4965604</v>
      </c>
      <c r="V321" s="71">
        <v>65</v>
      </c>
      <c r="W321" s="71">
        <v>46</v>
      </c>
      <c r="X321" s="71">
        <v>815</v>
      </c>
      <c r="Y321" s="71">
        <v>1197</v>
      </c>
      <c r="Z321" s="71">
        <v>2225</v>
      </c>
      <c r="AA321" s="71">
        <v>824</v>
      </c>
      <c r="AB321" s="71">
        <v>3289</v>
      </c>
      <c r="AC321" s="71">
        <v>0</v>
      </c>
      <c r="AD321" s="71">
        <v>0.42558454639497151</v>
      </c>
      <c r="AE321" s="72"/>
      <c r="AF321" s="71">
        <v>34948805.497563459</v>
      </c>
      <c r="AG321" s="71">
        <v>101346.81569371279</v>
      </c>
      <c r="AH321" s="71">
        <v>315399.51716286218</v>
      </c>
      <c r="AI321" s="71">
        <v>4834494.7422348224</v>
      </c>
      <c r="AJ321" s="71">
        <v>6295192.078338827</v>
      </c>
      <c r="AK321" s="71">
        <v>0</v>
      </c>
      <c r="AL321" s="71">
        <v>0</v>
      </c>
      <c r="AM321" s="71">
        <v>424699.67130500305</v>
      </c>
      <c r="AN321" s="71">
        <v>0</v>
      </c>
      <c r="AO321" s="71">
        <v>0</v>
      </c>
      <c r="AP321" s="71">
        <v>46919938.322298683</v>
      </c>
      <c r="AQ321" s="72"/>
      <c r="AR321" s="71">
        <v>77</v>
      </c>
      <c r="AS321" s="71">
        <v>14</v>
      </c>
      <c r="AT321" s="71">
        <v>0</v>
      </c>
      <c r="AU321" s="71">
        <v>0</v>
      </c>
      <c r="AV321" s="71">
        <v>0</v>
      </c>
      <c r="AW321" s="71">
        <v>0</v>
      </c>
      <c r="AX321" s="71"/>
      <c r="AY321" s="72"/>
      <c r="AZ321" s="71">
        <v>395.6</v>
      </c>
      <c r="BA321" s="71">
        <v>3328.1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2036</v>
      </c>
      <c r="B322" s="70">
        <v>357</v>
      </c>
      <c r="C322" s="70">
        <v>20</v>
      </c>
      <c r="D322" s="70">
        <v>21</v>
      </c>
      <c r="E322" s="70">
        <v>2023</v>
      </c>
      <c r="F322" s="70" t="s">
        <v>1539</v>
      </c>
      <c r="G322" s="70" t="s">
        <v>2016</v>
      </c>
      <c r="H322" s="70" t="s">
        <v>2017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78</v>
      </c>
      <c r="AS322" s="71">
        <v>15</v>
      </c>
      <c r="AT322" s="71">
        <v>0</v>
      </c>
      <c r="AU322" s="71">
        <v>0</v>
      </c>
      <c r="AV322" s="71">
        <v>0</v>
      </c>
      <c r="AW322" s="71">
        <v>0</v>
      </c>
      <c r="AX322" s="71"/>
      <c r="AY322" s="72"/>
      <c r="AZ322" s="71">
        <v>399.00000000000006</v>
      </c>
      <c r="BA322" s="71">
        <v>38328.1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2037</v>
      </c>
      <c r="B323" s="70">
        <v>357</v>
      </c>
      <c r="C323" s="70">
        <v>21</v>
      </c>
      <c r="D323" s="70">
        <v>21</v>
      </c>
      <c r="E323" s="70">
        <v>2024</v>
      </c>
      <c r="F323" s="70" t="s">
        <v>1554</v>
      </c>
      <c r="G323" s="70" t="s">
        <v>2016</v>
      </c>
      <c r="H323" s="70" t="s">
        <v>2017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2038</v>
      </c>
      <c r="B324" s="70">
        <v>307</v>
      </c>
      <c r="C324" s="70">
        <v>1</v>
      </c>
      <c r="D324" s="70">
        <v>19</v>
      </c>
      <c r="E324" s="70">
        <v>1990</v>
      </c>
      <c r="F324" s="70" t="s">
        <v>787</v>
      </c>
      <c r="G324" s="70" t="s">
        <v>2039</v>
      </c>
      <c r="H324" s="70" t="s">
        <v>2040</v>
      </c>
      <c r="I324" s="148"/>
      <c r="J324" s="71">
        <v>1.9912947062576329</v>
      </c>
      <c r="K324" s="71">
        <v>0.47949553970554609</v>
      </c>
      <c r="L324" s="71">
        <v>5.904590936145822</v>
      </c>
      <c r="M324" s="71">
        <v>1.177692822745833</v>
      </c>
      <c r="N324" s="71">
        <v>3.1469569920836999</v>
      </c>
      <c r="O324" s="71">
        <v>2.8737330301667372</v>
      </c>
      <c r="P324" s="71">
        <v>4.6785341806998648</v>
      </c>
      <c r="Q324" s="71">
        <v>0.26095351904462</v>
      </c>
      <c r="R324" s="71">
        <v>0</v>
      </c>
      <c r="S324" s="71">
        <v>0.24136772568555781</v>
      </c>
      <c r="T324" s="72"/>
      <c r="U324" s="71">
        <v>160590</v>
      </c>
      <c r="V324" s="71">
        <v>141</v>
      </c>
      <c r="W324" s="71">
        <v>77</v>
      </c>
      <c r="X324" s="71">
        <v>462</v>
      </c>
      <c r="Y324" s="71">
        <v>1137</v>
      </c>
      <c r="Z324" s="71">
        <v>1182</v>
      </c>
      <c r="AA324" s="71">
        <v>1136</v>
      </c>
      <c r="AB324" s="71">
        <v>4237</v>
      </c>
      <c r="AC324" s="71">
        <v>0</v>
      </c>
      <c r="AD324" s="71">
        <v>0.24136772568555781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2041</v>
      </c>
      <c r="B325" s="70">
        <v>308</v>
      </c>
      <c r="C325" s="70">
        <v>2</v>
      </c>
      <c r="D325" s="70">
        <v>19</v>
      </c>
      <c r="E325" s="70">
        <v>2005</v>
      </c>
      <c r="F325" s="70" t="s">
        <v>789</v>
      </c>
      <c r="G325" s="70" t="s">
        <v>2039</v>
      </c>
      <c r="H325" s="70" t="s">
        <v>2040</v>
      </c>
      <c r="I325" s="148"/>
      <c r="J325" s="71">
        <v>0.16161589934324841</v>
      </c>
      <c r="K325" s="71">
        <v>0.30820166095318008</v>
      </c>
      <c r="L325" s="71">
        <v>1.592444602310553</v>
      </c>
      <c r="M325" s="71">
        <v>1.6067252680924791</v>
      </c>
      <c r="N325" s="71">
        <v>3.7697817894037269</v>
      </c>
      <c r="O325" s="71">
        <v>4.0969308239241569</v>
      </c>
      <c r="P325" s="71">
        <v>5.0588354890824263</v>
      </c>
      <c r="Q325" s="71">
        <v>0.239015383827514</v>
      </c>
      <c r="R325" s="71">
        <v>0</v>
      </c>
      <c r="S325" s="71">
        <v>0.29880657353276119</v>
      </c>
      <c r="T325" s="72"/>
      <c r="U325" s="71">
        <v>14897</v>
      </c>
      <c r="V325" s="71">
        <v>124</v>
      </c>
      <c r="W325" s="71">
        <v>21</v>
      </c>
      <c r="X325" s="71">
        <v>356</v>
      </c>
      <c r="Y325" s="71">
        <v>1243</v>
      </c>
      <c r="Z325" s="71">
        <v>1950</v>
      </c>
      <c r="AA325" s="71">
        <v>1006</v>
      </c>
      <c r="AB325" s="71">
        <v>4057</v>
      </c>
      <c r="AC325" s="71">
        <v>0</v>
      </c>
      <c r="AD325" s="71">
        <v>0.29880657353276119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2042</v>
      </c>
      <c r="B326" s="70">
        <v>309</v>
      </c>
      <c r="C326" s="70">
        <v>3</v>
      </c>
      <c r="D326" s="70">
        <v>19</v>
      </c>
      <c r="E326" s="70">
        <v>2006</v>
      </c>
      <c r="F326" s="70" t="s">
        <v>790</v>
      </c>
      <c r="G326" s="70" t="s">
        <v>2039</v>
      </c>
      <c r="H326" s="70" t="s">
        <v>2040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2043</v>
      </c>
      <c r="B327" s="70">
        <v>310</v>
      </c>
      <c r="C327" s="70">
        <v>4</v>
      </c>
      <c r="D327" s="70">
        <v>19</v>
      </c>
      <c r="E327" s="70">
        <v>2007</v>
      </c>
      <c r="F327" s="70" t="s">
        <v>791</v>
      </c>
      <c r="G327" s="70" t="s">
        <v>2039</v>
      </c>
      <c r="H327" s="70" t="s">
        <v>2040</v>
      </c>
      <c r="I327" s="148"/>
      <c r="J327" s="71">
        <v>0.47204208129383862</v>
      </c>
      <c r="K327" s="71">
        <v>0.42173960753912892</v>
      </c>
      <c r="L327" s="71">
        <v>1.7076069358932939</v>
      </c>
      <c r="M327" s="71">
        <v>2.0095810166569059</v>
      </c>
      <c r="N327" s="71">
        <v>3.797829524271974</v>
      </c>
      <c r="O327" s="71">
        <v>3.8622345977736439</v>
      </c>
      <c r="P327" s="71">
        <v>5.040116892052743</v>
      </c>
      <c r="Q327" s="71">
        <v>0.24663737564899199</v>
      </c>
      <c r="R327" s="71">
        <v>0</v>
      </c>
      <c r="S327" s="71">
        <v>0.30134881253253493</v>
      </c>
      <c r="T327" s="72"/>
      <c r="U327" s="71">
        <v>49497</v>
      </c>
      <c r="V327" s="71">
        <v>173</v>
      </c>
      <c r="W327" s="71">
        <v>22</v>
      </c>
      <c r="X327" s="71">
        <v>513</v>
      </c>
      <c r="Y327" s="71">
        <v>1247</v>
      </c>
      <c r="Z327" s="71">
        <v>1911</v>
      </c>
      <c r="AA327" s="71">
        <v>987</v>
      </c>
      <c r="AB327" s="71">
        <v>3965</v>
      </c>
      <c r="AC327" s="71">
        <v>0</v>
      </c>
      <c r="AD327" s="71">
        <v>0.30134881253253493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2044</v>
      </c>
      <c r="B328" s="70">
        <v>311</v>
      </c>
      <c r="C328" s="70">
        <v>5</v>
      </c>
      <c r="D328" s="70">
        <v>19</v>
      </c>
      <c r="E328" s="70">
        <v>2008</v>
      </c>
      <c r="F328" s="70" t="s">
        <v>792</v>
      </c>
      <c r="G328" s="70" t="s">
        <v>2039</v>
      </c>
      <c r="H328" s="70" t="s">
        <v>2040</v>
      </c>
      <c r="I328" s="148"/>
      <c r="J328" s="71">
        <v>0.44393462972076347</v>
      </c>
      <c r="K328" s="71">
        <v>0.3123564486771519</v>
      </c>
      <c r="L328" s="71">
        <v>1.5302177291579799</v>
      </c>
      <c r="M328" s="71">
        <v>2.093171646534973</v>
      </c>
      <c r="N328" s="71">
        <v>3.3938607015077951</v>
      </c>
      <c r="O328" s="71">
        <v>3.803516828507437</v>
      </c>
      <c r="P328" s="71">
        <v>4.9884667966460414</v>
      </c>
      <c r="Q328" s="71">
        <v>0.23989249257492101</v>
      </c>
      <c r="R328" s="71">
        <v>0</v>
      </c>
      <c r="S328" s="71">
        <v>0.30651433993165739</v>
      </c>
      <c r="T328" s="72"/>
      <c r="U328" s="71">
        <v>48002</v>
      </c>
      <c r="V328" s="71">
        <v>173</v>
      </c>
      <c r="W328" s="71">
        <v>22</v>
      </c>
      <c r="X328" s="71">
        <v>513</v>
      </c>
      <c r="Y328" s="71">
        <v>1250</v>
      </c>
      <c r="Z328" s="71">
        <v>1948</v>
      </c>
      <c r="AA328" s="71">
        <v>978</v>
      </c>
      <c r="AB328" s="71">
        <v>3920</v>
      </c>
      <c r="AC328" s="71">
        <v>0</v>
      </c>
      <c r="AD328" s="71">
        <v>0.30651433993165739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2045</v>
      </c>
      <c r="B329" s="70">
        <v>312</v>
      </c>
      <c r="C329" s="70">
        <v>6</v>
      </c>
      <c r="D329" s="70">
        <v>19</v>
      </c>
      <c r="E329" s="70">
        <v>2009</v>
      </c>
      <c r="F329" s="70" t="s">
        <v>176</v>
      </c>
      <c r="G329" s="1064" t="s">
        <v>2039</v>
      </c>
      <c r="H329" s="70" t="s">
        <v>2040</v>
      </c>
      <c r="I329" s="148"/>
      <c r="J329" s="71">
        <v>0.40281581821268758</v>
      </c>
      <c r="K329" s="71">
        <v>0.25005157976772008</v>
      </c>
      <c r="L329" s="71">
        <v>3.095780304628398</v>
      </c>
      <c r="M329" s="71">
        <v>1.75539702605947</v>
      </c>
      <c r="N329" s="71">
        <v>3.217724236733158</v>
      </c>
      <c r="O329" s="71">
        <v>3.8099049387671942</v>
      </c>
      <c r="P329" s="71">
        <v>4.8541823701762574</v>
      </c>
      <c r="Q329" s="71">
        <v>0.22514439797316699</v>
      </c>
      <c r="R329" s="71">
        <v>0</v>
      </c>
      <c r="S329" s="71">
        <v>0.2905196202191066</v>
      </c>
      <c r="T329" s="72"/>
      <c r="U329" s="71">
        <v>39363</v>
      </c>
      <c r="V329" s="71">
        <v>132</v>
      </c>
      <c r="W329" s="71">
        <v>64</v>
      </c>
      <c r="X329" s="71">
        <v>459</v>
      </c>
      <c r="Y329" s="71">
        <v>1231</v>
      </c>
      <c r="Z329" s="71">
        <v>1926</v>
      </c>
      <c r="AA329" s="71">
        <v>977</v>
      </c>
      <c r="AB329" s="71">
        <v>3862</v>
      </c>
      <c r="AC329" s="71">
        <v>0</v>
      </c>
      <c r="AD329" s="71">
        <v>0.2905196202191066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2046</v>
      </c>
      <c r="B330" s="70">
        <v>313</v>
      </c>
      <c r="C330" s="70">
        <v>7</v>
      </c>
      <c r="D330" s="70">
        <v>19</v>
      </c>
      <c r="E330" s="70">
        <v>2010</v>
      </c>
      <c r="F330" s="70" t="s">
        <v>177</v>
      </c>
      <c r="G330" s="1064" t="s">
        <v>2039</v>
      </c>
      <c r="H330" s="70" t="s">
        <v>2040</v>
      </c>
      <c r="I330" s="148"/>
      <c r="J330" s="71">
        <v>0.72772088510543065</v>
      </c>
      <c r="K330" s="71">
        <v>0.26940650695379648</v>
      </c>
      <c r="L330" s="71">
        <v>2.981132260024193</v>
      </c>
      <c r="M330" s="71">
        <v>1.854282541479072</v>
      </c>
      <c r="N330" s="71">
        <v>3.9146963092315299</v>
      </c>
      <c r="O330" s="71">
        <v>3.8631667537258121</v>
      </c>
      <c r="P330" s="71">
        <v>4.9224613662798502</v>
      </c>
      <c r="Q330" s="71">
        <v>0.23246568985416899</v>
      </c>
      <c r="R330" s="71">
        <v>0</v>
      </c>
      <c r="S330" s="71">
        <v>0.25548107884816051</v>
      </c>
      <c r="T330" s="72"/>
      <c r="U330" s="71">
        <v>70643</v>
      </c>
      <c r="V330" s="71">
        <v>132</v>
      </c>
      <c r="W330" s="71">
        <v>64</v>
      </c>
      <c r="X330" s="71">
        <v>459</v>
      </c>
      <c r="Y330" s="71">
        <v>1237</v>
      </c>
      <c r="Z330" s="71">
        <v>1962</v>
      </c>
      <c r="AA330" s="71">
        <v>966</v>
      </c>
      <c r="AB330" s="71">
        <v>3821</v>
      </c>
      <c r="AC330" s="71">
        <v>0</v>
      </c>
      <c r="AD330" s="71">
        <v>0.25548107884816051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2047</v>
      </c>
      <c r="B331" s="70">
        <v>314</v>
      </c>
      <c r="C331" s="70">
        <v>8</v>
      </c>
      <c r="D331" s="70">
        <v>19</v>
      </c>
      <c r="E331" s="70">
        <v>2011</v>
      </c>
      <c r="F331" s="70" t="s">
        <v>178</v>
      </c>
      <c r="G331" s="70" t="s">
        <v>2039</v>
      </c>
      <c r="H331" s="70" t="s">
        <v>2040</v>
      </c>
      <c r="I331" s="148"/>
      <c r="J331" s="71">
        <v>0.95956650852508529</v>
      </c>
      <c r="K331" s="71">
        <v>0.35593984152083991</v>
      </c>
      <c r="L331" s="71">
        <v>2.6402218249227598</v>
      </c>
      <c r="M331" s="71">
        <v>2.1294534821843358</v>
      </c>
      <c r="N331" s="71">
        <v>4.8308420935417598</v>
      </c>
      <c r="O331" s="71">
        <v>3.7077931706121672</v>
      </c>
      <c r="P331" s="71">
        <v>4.6911379358071432</v>
      </c>
      <c r="Q331" s="71">
        <v>0.263444614930884</v>
      </c>
      <c r="R331" s="71">
        <v>0</v>
      </c>
      <c r="S331" s="71">
        <v>0.31962569069972868</v>
      </c>
      <c r="T331" s="72"/>
      <c r="U331" s="71">
        <v>80351</v>
      </c>
      <c r="V331" s="71">
        <v>132</v>
      </c>
      <c r="W331" s="71">
        <v>64</v>
      </c>
      <c r="X331" s="71">
        <v>459</v>
      </c>
      <c r="Y331" s="71">
        <v>1242</v>
      </c>
      <c r="Z331" s="71">
        <v>1924</v>
      </c>
      <c r="AA331" s="71">
        <v>948</v>
      </c>
      <c r="AB331" s="71">
        <v>3754</v>
      </c>
      <c r="AC331" s="71">
        <v>0</v>
      </c>
      <c r="AD331" s="71">
        <v>0.31962569069972868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2048</v>
      </c>
      <c r="B332" s="70">
        <v>315</v>
      </c>
      <c r="C332" s="70">
        <v>9</v>
      </c>
      <c r="D332" s="70">
        <v>19</v>
      </c>
      <c r="E332" s="70">
        <v>2012</v>
      </c>
      <c r="F332" s="70" t="s">
        <v>179</v>
      </c>
      <c r="G332" s="70" t="s">
        <v>2039</v>
      </c>
      <c r="H332" s="70" t="s">
        <v>2040</v>
      </c>
      <c r="I332" s="148"/>
      <c r="J332" s="71">
        <v>0.85411620657406773</v>
      </c>
      <c r="K332" s="71">
        <v>0.34412483530330729</v>
      </c>
      <c r="L332" s="71">
        <v>2.6144262555568298</v>
      </c>
      <c r="M332" s="71">
        <v>2.4006863350198691</v>
      </c>
      <c r="N332" s="71">
        <v>5.1459711283126319</v>
      </c>
      <c r="O332" s="71">
        <v>3.7780380316052864</v>
      </c>
      <c r="P332" s="71">
        <v>4.5287169288672899</v>
      </c>
      <c r="Q332" s="71">
        <v>0.28416862528616599</v>
      </c>
      <c r="R332" s="71">
        <v>0</v>
      </c>
      <c r="S332" s="71">
        <v>0.23061533448523869</v>
      </c>
      <c r="T332" s="72"/>
      <c r="U332" s="71">
        <v>64035</v>
      </c>
      <c r="V332" s="71">
        <v>132</v>
      </c>
      <c r="W332" s="71">
        <v>64</v>
      </c>
      <c r="X332" s="71">
        <v>459</v>
      </c>
      <c r="Y332" s="71">
        <v>1236</v>
      </c>
      <c r="Z332" s="71">
        <v>1976</v>
      </c>
      <c r="AA332" s="71">
        <v>910</v>
      </c>
      <c r="AB332" s="71">
        <v>3727</v>
      </c>
      <c r="AC332" s="71">
        <v>0</v>
      </c>
      <c r="AD332" s="71">
        <v>0.23061533448523869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2049</v>
      </c>
      <c r="B333" s="70">
        <v>316</v>
      </c>
      <c r="C333" s="70">
        <v>10</v>
      </c>
      <c r="D333" s="70">
        <v>19</v>
      </c>
      <c r="E333" s="70">
        <v>2013</v>
      </c>
      <c r="F333" s="70" t="s">
        <v>180</v>
      </c>
      <c r="G333" s="70" t="s">
        <v>2039</v>
      </c>
      <c r="H333" s="70" t="s">
        <v>2040</v>
      </c>
      <c r="I333" s="148"/>
      <c r="J333" s="71">
        <v>1.053426980250538</v>
      </c>
      <c r="K333" s="71">
        <v>0.29678248600445573</v>
      </c>
      <c r="L333" s="71">
        <v>2.4615710717945212</v>
      </c>
      <c r="M333" s="71">
        <v>2.3547935733878842</v>
      </c>
      <c r="N333" s="71">
        <v>5.6787797084533471</v>
      </c>
      <c r="O333" s="71">
        <v>3.6623212037787236</v>
      </c>
      <c r="P333" s="71">
        <v>4.5307950753378083</v>
      </c>
      <c r="Q333" s="71">
        <v>0.29085440068048501</v>
      </c>
      <c r="R333" s="71">
        <v>0</v>
      </c>
      <c r="S333" s="71">
        <v>0.29791932234848251</v>
      </c>
      <c r="T333" s="72"/>
      <c r="U333" s="71">
        <v>74294</v>
      </c>
      <c r="V333" s="71">
        <v>132</v>
      </c>
      <c r="W333" s="71">
        <v>64</v>
      </c>
      <c r="X333" s="71">
        <v>459</v>
      </c>
      <c r="Y333" s="71">
        <v>1245</v>
      </c>
      <c r="Z333" s="71">
        <v>2001</v>
      </c>
      <c r="AA333" s="71">
        <v>907</v>
      </c>
      <c r="AB333" s="71">
        <v>3760</v>
      </c>
      <c r="AC333" s="71">
        <v>0</v>
      </c>
      <c r="AD333" s="71">
        <v>0.29791932234848251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2050</v>
      </c>
      <c r="B334" s="70">
        <v>317</v>
      </c>
      <c r="C334" s="70">
        <v>11</v>
      </c>
      <c r="D334" s="70">
        <v>19</v>
      </c>
      <c r="E334" s="70">
        <v>2014</v>
      </c>
      <c r="F334" s="70" t="s">
        <v>181</v>
      </c>
      <c r="G334" s="70" t="s">
        <v>2039</v>
      </c>
      <c r="H334" s="70" t="s">
        <v>2040</v>
      </c>
      <c r="I334" s="148"/>
      <c r="J334" s="71">
        <v>1.007746123760646</v>
      </c>
      <c r="K334" s="71">
        <v>0.34638118350895919</v>
      </c>
      <c r="L334" s="71">
        <v>2.4989510232055681</v>
      </c>
      <c r="M334" s="71">
        <v>2.385269789741022</v>
      </c>
      <c r="N334" s="71">
        <v>4.4552717986545867</v>
      </c>
      <c r="O334" s="71">
        <v>3.4685641555427584</v>
      </c>
      <c r="P334" s="71">
        <v>4.4689828621590832</v>
      </c>
      <c r="Q334" s="71">
        <v>0.27512395031012998</v>
      </c>
      <c r="R334" s="71">
        <v>0</v>
      </c>
      <c r="S334" s="71">
        <v>0</v>
      </c>
      <c r="T334" s="72"/>
      <c r="U334" s="71">
        <v>77628</v>
      </c>
      <c r="V334" s="71">
        <v>139</v>
      </c>
      <c r="W334" s="71">
        <v>57</v>
      </c>
      <c r="X334" s="71">
        <v>462</v>
      </c>
      <c r="Y334" s="71">
        <v>1241</v>
      </c>
      <c r="Z334" s="71">
        <v>1996</v>
      </c>
      <c r="AA334" s="71">
        <v>890</v>
      </c>
      <c r="AB334" s="71">
        <v>3707</v>
      </c>
      <c r="AC334" s="71">
        <v>0</v>
      </c>
      <c r="AD334" s="71">
        <v>0</v>
      </c>
      <c r="AE334" s="72"/>
      <c r="AF334" s="71"/>
      <c r="AG334" s="71"/>
      <c r="AH334" s="71"/>
      <c r="AI334" s="71"/>
      <c r="AJ334" s="71"/>
      <c r="AK334" s="71"/>
      <c r="AL334" s="71"/>
      <c r="AM334" s="71"/>
      <c r="AN334" s="71"/>
      <c r="AO334" s="71"/>
      <c r="AP334" s="71"/>
      <c r="AQ334" s="72"/>
      <c r="AR334" s="71">
        <v>101</v>
      </c>
      <c r="AS334" s="71">
        <v>15</v>
      </c>
      <c r="AT334" s="71">
        <v>0</v>
      </c>
      <c r="AU334" s="71">
        <v>0</v>
      </c>
      <c r="AV334" s="71">
        <v>0</v>
      </c>
      <c r="AW334" s="71">
        <v>0</v>
      </c>
      <c r="AX334" s="71"/>
      <c r="AY334" s="72"/>
      <c r="AZ334" s="71">
        <v>480.82000000000011</v>
      </c>
      <c r="BA334" s="71">
        <v>346.4</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2051</v>
      </c>
      <c r="B335" s="70">
        <v>318</v>
      </c>
      <c r="C335" s="70">
        <v>12</v>
      </c>
      <c r="D335" s="70">
        <v>19</v>
      </c>
      <c r="E335" s="70">
        <v>2015</v>
      </c>
      <c r="F335" s="70" t="s">
        <v>182</v>
      </c>
      <c r="G335" s="70" t="s">
        <v>2039</v>
      </c>
      <c r="H335" s="70" t="s">
        <v>2040</v>
      </c>
      <c r="I335" s="148"/>
      <c r="J335" s="71">
        <v>0.73093092815155247</v>
      </c>
      <c r="K335" s="71">
        <v>0.32648699773573592</v>
      </c>
      <c r="L335" s="71">
        <v>2.4661760351931048</v>
      </c>
      <c r="M335" s="71">
        <v>2.1317898743185641</v>
      </c>
      <c r="N335" s="71">
        <v>3.9364156692101351</v>
      </c>
      <c r="O335" s="71">
        <v>3.4303376003000103</v>
      </c>
      <c r="P335" s="71">
        <v>4.3669823995286965</v>
      </c>
      <c r="Q335" s="71">
        <v>0.26402486925259899</v>
      </c>
      <c r="R335" s="71">
        <v>0</v>
      </c>
      <c r="S335" s="71">
        <v>0.49305184853101169</v>
      </c>
      <c r="T335" s="72"/>
      <c r="U335" s="71">
        <v>70416</v>
      </c>
      <c r="V335" s="71">
        <v>139</v>
      </c>
      <c r="W335" s="71">
        <v>57</v>
      </c>
      <c r="X335" s="71">
        <v>462</v>
      </c>
      <c r="Y335" s="71">
        <v>1218</v>
      </c>
      <c r="Z335" s="71">
        <v>1993</v>
      </c>
      <c r="AA335" s="71">
        <v>869</v>
      </c>
      <c r="AB335" s="71">
        <v>3634</v>
      </c>
      <c r="AC335" s="71">
        <v>0</v>
      </c>
      <c r="AD335" s="71">
        <v>0.49305184853101169</v>
      </c>
      <c r="AE335" s="72"/>
      <c r="AF335" s="71">
        <v>735481.80209299666</v>
      </c>
      <c r="AG335" s="71">
        <v>246772.16815649421</v>
      </c>
      <c r="AH335" s="71">
        <v>513611.53993436438</v>
      </c>
      <c r="AI335" s="71">
        <v>2830611.4386705891</v>
      </c>
      <c r="AJ335" s="71">
        <v>6546962.8490771139</v>
      </c>
      <c r="AK335" s="71">
        <v>0</v>
      </c>
      <c r="AL335" s="71">
        <v>0</v>
      </c>
      <c r="AM335" s="71">
        <v>498024.45594333991</v>
      </c>
      <c r="AN335" s="71">
        <v>0</v>
      </c>
      <c r="AO335" s="71">
        <v>0</v>
      </c>
      <c r="AP335" s="71">
        <v>11371464.2538749</v>
      </c>
      <c r="AQ335" s="72"/>
      <c r="AR335" s="71">
        <v>104</v>
      </c>
      <c r="AS335" s="71">
        <v>15</v>
      </c>
      <c r="AT335" s="71">
        <v>0</v>
      </c>
      <c r="AU335" s="71">
        <v>0</v>
      </c>
      <c r="AV335" s="71">
        <v>0</v>
      </c>
      <c r="AW335" s="71">
        <v>0</v>
      </c>
      <c r="AX335" s="71"/>
      <c r="AY335" s="72"/>
      <c r="AZ335" s="71">
        <v>499.27</v>
      </c>
      <c r="BA335" s="71">
        <v>346.4</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2052</v>
      </c>
      <c r="B336" s="70">
        <v>319</v>
      </c>
      <c r="C336" s="70">
        <v>13</v>
      </c>
      <c r="D336" s="70">
        <v>19</v>
      </c>
      <c r="E336" s="70">
        <v>2016</v>
      </c>
      <c r="F336" s="70" t="s">
        <v>155</v>
      </c>
      <c r="G336" s="70" t="s">
        <v>2039</v>
      </c>
      <c r="H336" s="70" t="s">
        <v>2040</v>
      </c>
      <c r="I336" s="148"/>
      <c r="J336" s="71">
        <v>0.850981956165902</v>
      </c>
      <c r="K336" s="71">
        <v>0.31370884606607558</v>
      </c>
      <c r="L336" s="71">
        <v>2.4093811907994063</v>
      </c>
      <c r="M336" s="71">
        <v>1.7094944926907703</v>
      </c>
      <c r="N336" s="71">
        <v>3.8965654441537372</v>
      </c>
      <c r="O336" s="71">
        <v>3.4073845690406461</v>
      </c>
      <c r="P336" s="71">
        <v>4.1639246974900352</v>
      </c>
      <c r="Q336" s="71">
        <v>0.25427530026470185</v>
      </c>
      <c r="R336" s="71">
        <v>0</v>
      </c>
      <c r="S336" s="71">
        <v>0.3687000818771608</v>
      </c>
      <c r="T336" s="72"/>
      <c r="U336" s="71">
        <v>87169</v>
      </c>
      <c r="V336" s="71">
        <v>139</v>
      </c>
      <c r="W336" s="71">
        <v>57</v>
      </c>
      <c r="X336" s="71">
        <v>462</v>
      </c>
      <c r="Y336" s="71">
        <v>1222</v>
      </c>
      <c r="Z336" s="71">
        <v>2004</v>
      </c>
      <c r="AA336" s="71">
        <v>857</v>
      </c>
      <c r="AB336" s="71">
        <v>3600</v>
      </c>
      <c r="AC336" s="71">
        <v>0</v>
      </c>
      <c r="AD336" s="71">
        <v>0.3687000818771608</v>
      </c>
      <c r="AE336" s="72"/>
      <c r="AF336" s="71">
        <v>924979.7367560548</v>
      </c>
      <c r="AG336" s="71">
        <v>234423.46459199401</v>
      </c>
      <c r="AH336" s="71">
        <v>428859.88361710618</v>
      </c>
      <c r="AI336" s="71">
        <v>2695229.1880430658</v>
      </c>
      <c r="AJ336" s="71">
        <v>6621392.4592197714</v>
      </c>
      <c r="AK336" s="71">
        <v>0</v>
      </c>
      <c r="AL336" s="71">
        <v>0</v>
      </c>
      <c r="AM336" s="71">
        <v>493748.194685633</v>
      </c>
      <c r="AN336" s="71">
        <v>0</v>
      </c>
      <c r="AO336" s="71">
        <v>0</v>
      </c>
      <c r="AP336" s="71">
        <v>11398632.926913625</v>
      </c>
      <c r="AQ336" s="72"/>
      <c r="AR336" s="71">
        <v>109</v>
      </c>
      <c r="AS336" s="71">
        <v>29</v>
      </c>
      <c r="AT336" s="71">
        <v>0</v>
      </c>
      <c r="AU336" s="71">
        <v>0</v>
      </c>
      <c r="AV336" s="71">
        <v>0</v>
      </c>
      <c r="AW336" s="71">
        <v>0</v>
      </c>
      <c r="AX336" s="71"/>
      <c r="AY336" s="72"/>
      <c r="AZ336" s="71">
        <v>525.07000000000005</v>
      </c>
      <c r="BA336" s="71">
        <v>2477.6999999999998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2053</v>
      </c>
      <c r="B337" s="70">
        <v>320</v>
      </c>
      <c r="C337" s="70">
        <v>14</v>
      </c>
      <c r="D337" s="70">
        <v>19</v>
      </c>
      <c r="E337" s="70">
        <v>2017</v>
      </c>
      <c r="F337" s="70" t="s">
        <v>156</v>
      </c>
      <c r="G337" s="70" t="s">
        <v>2039</v>
      </c>
      <c r="H337" s="70" t="s">
        <v>2040</v>
      </c>
      <c r="I337" s="148"/>
      <c r="J337" s="71">
        <v>0.60868245364892837</v>
      </c>
      <c r="K337" s="71">
        <v>0.301965057345574</v>
      </c>
      <c r="L337" s="71">
        <v>2.2246639917722391</v>
      </c>
      <c r="M337" s="71">
        <v>1.5557737257846871</v>
      </c>
      <c r="N337" s="71">
        <v>3.6582020850891799</v>
      </c>
      <c r="O337" s="71">
        <v>3.3517841717984362</v>
      </c>
      <c r="P337" s="71">
        <v>4.0989241720904488</v>
      </c>
      <c r="Q337" s="71">
        <v>0.24192831616725199</v>
      </c>
      <c r="R337" s="71">
        <v>0</v>
      </c>
      <c r="S337" s="71">
        <v>0.33602187983602405</v>
      </c>
      <c r="T337" s="72"/>
      <c r="U337" s="71">
        <v>67578</v>
      </c>
      <c r="V337" s="71">
        <v>139</v>
      </c>
      <c r="W337" s="71">
        <v>57</v>
      </c>
      <c r="X337" s="71">
        <v>462</v>
      </c>
      <c r="Y337" s="71">
        <v>1218</v>
      </c>
      <c r="Z337" s="71">
        <v>2004</v>
      </c>
      <c r="AA337" s="71">
        <v>849</v>
      </c>
      <c r="AB337" s="71">
        <v>3542</v>
      </c>
      <c r="AC337" s="71">
        <v>0</v>
      </c>
      <c r="AD337" s="71">
        <v>0.33602187983602411</v>
      </c>
      <c r="AE337" s="72"/>
      <c r="AF337" s="71">
        <v>747645.07791140163</v>
      </c>
      <c r="AG337" s="71">
        <v>230229.6951339407</v>
      </c>
      <c r="AH337" s="71">
        <v>517903.99840018252</v>
      </c>
      <c r="AI337" s="71">
        <v>2596501.7386168479</v>
      </c>
      <c r="AJ337" s="71">
        <v>6835610.1464568898</v>
      </c>
      <c r="AK337" s="71">
        <v>0</v>
      </c>
      <c r="AL337" s="71">
        <v>0</v>
      </c>
      <c r="AM337" s="71">
        <v>486553.49666536978</v>
      </c>
      <c r="AN337" s="71">
        <v>0</v>
      </c>
      <c r="AO337" s="71">
        <v>0</v>
      </c>
      <c r="AP337" s="71">
        <v>11414444.153184632</v>
      </c>
      <c r="AQ337" s="72"/>
      <c r="AR337" s="71">
        <v>111</v>
      </c>
      <c r="AS337" s="71">
        <v>30</v>
      </c>
      <c r="AT337" s="71">
        <v>0</v>
      </c>
      <c r="AU337" s="71">
        <v>0</v>
      </c>
      <c r="AV337" s="71">
        <v>0</v>
      </c>
      <c r="AW337" s="71">
        <v>0</v>
      </c>
      <c r="AX337" s="71"/>
      <c r="AY337" s="72"/>
      <c r="AZ337" s="71">
        <v>543.67000000000007</v>
      </c>
      <c r="BA337" s="71">
        <v>2504.6999999999998</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2054</v>
      </c>
      <c r="B338" s="70">
        <v>321</v>
      </c>
      <c r="C338" s="70">
        <v>15</v>
      </c>
      <c r="D338" s="70">
        <v>19</v>
      </c>
      <c r="E338" s="70">
        <v>2018</v>
      </c>
      <c r="F338" s="70" t="s">
        <v>183</v>
      </c>
      <c r="G338" s="70" t="s">
        <v>2039</v>
      </c>
      <c r="H338" s="70" t="s">
        <v>2040</v>
      </c>
      <c r="I338" s="148"/>
      <c r="J338" s="71">
        <v>0.65073106076257159</v>
      </c>
      <c r="K338" s="71">
        <v>0.26442620854353666</v>
      </c>
      <c r="L338" s="71">
        <v>1.9503140405408617</v>
      </c>
      <c r="M338" s="71">
        <v>1.4104657751662644</v>
      </c>
      <c r="N338" s="71">
        <v>2.7517881162019258</v>
      </c>
      <c r="O338" s="71">
        <v>3.2986582031948655</v>
      </c>
      <c r="P338" s="71">
        <v>4.058122507973537</v>
      </c>
      <c r="Q338" s="71">
        <v>0.22272024849802</v>
      </c>
      <c r="R338" s="71">
        <v>0</v>
      </c>
      <c r="S338" s="71">
        <v>0.40842462272753483</v>
      </c>
      <c r="T338" s="72"/>
      <c r="U338" s="71">
        <v>79817</v>
      </c>
      <c r="V338" s="71">
        <v>139</v>
      </c>
      <c r="W338" s="71">
        <v>57</v>
      </c>
      <c r="X338" s="71">
        <v>462</v>
      </c>
      <c r="Y338" s="71">
        <v>1221</v>
      </c>
      <c r="Z338" s="71">
        <v>2010</v>
      </c>
      <c r="AA338" s="71">
        <v>849</v>
      </c>
      <c r="AB338" s="71">
        <v>3514</v>
      </c>
      <c r="AC338" s="71">
        <v>0</v>
      </c>
      <c r="AD338" s="71">
        <v>0.40842462272753483</v>
      </c>
      <c r="AE338" s="72"/>
      <c r="AF338" s="71">
        <v>940202.76578864432</v>
      </c>
      <c r="AG338" s="71">
        <v>205019.51445961141</v>
      </c>
      <c r="AH338" s="71">
        <v>471263.37275017297</v>
      </c>
      <c r="AI338" s="71">
        <v>2549435.1853091479</v>
      </c>
      <c r="AJ338" s="71">
        <v>5997363.3632446555</v>
      </c>
      <c r="AK338" s="71">
        <v>0</v>
      </c>
      <c r="AL338" s="71">
        <v>0</v>
      </c>
      <c r="AM338" s="71">
        <v>483706.0030407341</v>
      </c>
      <c r="AN338" s="71">
        <v>0</v>
      </c>
      <c r="AO338" s="71">
        <v>0</v>
      </c>
      <c r="AP338" s="71">
        <v>10646990.204592967</v>
      </c>
      <c r="AQ338" s="72"/>
      <c r="AR338" s="71">
        <v>112</v>
      </c>
      <c r="AS338" s="71">
        <v>31</v>
      </c>
      <c r="AT338" s="71">
        <v>0</v>
      </c>
      <c r="AU338" s="71">
        <v>0</v>
      </c>
      <c r="AV338" s="71">
        <v>0</v>
      </c>
      <c r="AW338" s="71">
        <v>0</v>
      </c>
      <c r="AX338" s="71"/>
      <c r="AY338" s="72"/>
      <c r="AZ338" s="71">
        <v>552.67000000000007</v>
      </c>
      <c r="BA338" s="71">
        <v>2521</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2055</v>
      </c>
      <c r="B339" s="70">
        <v>322</v>
      </c>
      <c r="C339" s="70">
        <v>16</v>
      </c>
      <c r="D339" s="70">
        <v>19</v>
      </c>
      <c r="E339" s="70">
        <v>2019</v>
      </c>
      <c r="F339" s="70" t="s">
        <v>158</v>
      </c>
      <c r="G339" s="70" t="s">
        <v>2039</v>
      </c>
      <c r="H339" s="70" t="s">
        <v>2040</v>
      </c>
      <c r="I339" s="148"/>
      <c r="J339" s="71">
        <v>0.70927542289125267</v>
      </c>
      <c r="K339" s="71">
        <v>0.24870386856197282</v>
      </c>
      <c r="L339" s="71">
        <v>1.9877900472587775</v>
      </c>
      <c r="M339" s="71">
        <v>1.5760554447785429</v>
      </c>
      <c r="N339" s="71">
        <v>2.5852077625983725</v>
      </c>
      <c r="O339" s="71">
        <v>3.1737816467325239</v>
      </c>
      <c r="P339" s="71">
        <v>4.059831318912118</v>
      </c>
      <c r="Q339" s="71">
        <v>0.212406575670359</v>
      </c>
      <c r="R339" s="71">
        <v>0</v>
      </c>
      <c r="S339" s="71">
        <v>0.36467015661661811</v>
      </c>
      <c r="T339" s="72"/>
      <c r="U339" s="71">
        <v>85391</v>
      </c>
      <c r="V339" s="71">
        <v>139</v>
      </c>
      <c r="W339" s="71">
        <v>57</v>
      </c>
      <c r="X339" s="71">
        <v>462</v>
      </c>
      <c r="Y339" s="71">
        <v>1209</v>
      </c>
      <c r="Z339" s="71">
        <v>1987</v>
      </c>
      <c r="AA339" s="71">
        <v>843</v>
      </c>
      <c r="AB339" s="71">
        <v>3442</v>
      </c>
      <c r="AC339" s="71">
        <v>0</v>
      </c>
      <c r="AD339" s="71">
        <v>0.36467015661661811</v>
      </c>
      <c r="AE339" s="72"/>
      <c r="AF339" s="71">
        <v>1000688.1014980651</v>
      </c>
      <c r="AG339" s="71">
        <v>198653.67925358651</v>
      </c>
      <c r="AH339" s="71">
        <v>523980.77337866789</v>
      </c>
      <c r="AI339" s="71">
        <v>2569809.3942006659</v>
      </c>
      <c r="AJ339" s="71">
        <v>5531895.9568662066</v>
      </c>
      <c r="AK339" s="71">
        <v>0</v>
      </c>
      <c r="AL339" s="71">
        <v>0</v>
      </c>
      <c r="AM339" s="71">
        <v>468774.48863787286</v>
      </c>
      <c r="AN339" s="71">
        <v>0</v>
      </c>
      <c r="AO339" s="71">
        <v>0</v>
      </c>
      <c r="AP339" s="71">
        <v>10293802.393835064</v>
      </c>
      <c r="AQ339" s="72"/>
      <c r="AR339" s="71">
        <v>116</v>
      </c>
      <c r="AS339" s="71">
        <v>31</v>
      </c>
      <c r="AT339" s="71">
        <v>0</v>
      </c>
      <c r="AU339" s="71">
        <v>0</v>
      </c>
      <c r="AV339" s="71">
        <v>0</v>
      </c>
      <c r="AW339" s="71">
        <v>0</v>
      </c>
      <c r="AX339" s="71"/>
      <c r="AY339" s="72"/>
      <c r="AZ339" s="71">
        <v>587.2700000000001</v>
      </c>
      <c r="BA339" s="71">
        <v>2430.5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2056</v>
      </c>
      <c r="B340" s="70">
        <v>323</v>
      </c>
      <c r="C340" s="70">
        <v>17</v>
      </c>
      <c r="D340" s="70">
        <v>19</v>
      </c>
      <c r="E340" s="70">
        <v>2020</v>
      </c>
      <c r="F340" s="70" t="s">
        <v>159</v>
      </c>
      <c r="G340" s="70" t="s">
        <v>2039</v>
      </c>
      <c r="H340" s="70" t="s">
        <v>2040</v>
      </c>
      <c r="I340" s="148"/>
      <c r="J340" s="71">
        <v>0.46760200327484203</v>
      </c>
      <c r="K340" s="71">
        <v>0.27884889192161744</v>
      </c>
      <c r="L340" s="71">
        <v>0.65175191307186109</v>
      </c>
      <c r="M340" s="71">
        <v>1.6009150359181112</v>
      </c>
      <c r="N340" s="71">
        <v>2.6991785436854219</v>
      </c>
      <c r="O340" s="71">
        <v>2.784879752449207</v>
      </c>
      <c r="P340" s="71">
        <v>3.8195989094450447</v>
      </c>
      <c r="Q340" s="71">
        <v>0.20070230244992299</v>
      </c>
      <c r="R340" s="71">
        <v>0</v>
      </c>
      <c r="S340" s="71">
        <v>0.40692717340845003</v>
      </c>
      <c r="T340" s="72"/>
      <c r="U340" s="71">
        <v>56326</v>
      </c>
      <c r="V340" s="71">
        <v>143</v>
      </c>
      <c r="W340" s="71">
        <v>21</v>
      </c>
      <c r="X340" s="71">
        <v>496</v>
      </c>
      <c r="Y340" s="71">
        <v>1202</v>
      </c>
      <c r="Z340" s="71">
        <v>1990</v>
      </c>
      <c r="AA340" s="71">
        <v>843</v>
      </c>
      <c r="AB340" s="71">
        <v>3404</v>
      </c>
      <c r="AC340" s="71">
        <v>0</v>
      </c>
      <c r="AD340" s="71">
        <v>0.40692717340845003</v>
      </c>
      <c r="AE340" s="72"/>
      <c r="AF340" s="71">
        <v>649712.34352443786</v>
      </c>
      <c r="AG340" s="71">
        <v>205059.64847519618</v>
      </c>
      <c r="AH340" s="71">
        <v>199895.92285737293</v>
      </c>
      <c r="AI340" s="71">
        <v>2544531.2311788113</v>
      </c>
      <c r="AJ340" s="71">
        <v>5977107.2946017887</v>
      </c>
      <c r="AK340" s="71"/>
      <c r="AL340" s="71"/>
      <c r="AM340" s="71">
        <v>444259.81922879745</v>
      </c>
      <c r="AN340" s="71"/>
      <c r="AO340" s="71"/>
      <c r="AP340" s="71">
        <v>10020566.259866405</v>
      </c>
      <c r="AQ340" s="72"/>
      <c r="AR340" s="71">
        <v>121</v>
      </c>
      <c r="AS340" s="71">
        <v>31</v>
      </c>
      <c r="AT340" s="71">
        <v>0</v>
      </c>
      <c r="AU340" s="71">
        <v>0</v>
      </c>
      <c r="AV340" s="71">
        <v>0</v>
      </c>
      <c r="AW340" s="71">
        <v>0</v>
      </c>
      <c r="AX340" s="71"/>
      <c r="AY340" s="72"/>
      <c r="AZ340" s="71">
        <v>623</v>
      </c>
      <c r="BA340" s="71">
        <v>2430.5</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2057</v>
      </c>
      <c r="B341" s="70">
        <v>323</v>
      </c>
      <c r="C341" s="70">
        <v>18</v>
      </c>
      <c r="D341" s="70">
        <v>19</v>
      </c>
      <c r="E341" s="70">
        <v>2021</v>
      </c>
      <c r="F341" s="70" t="s">
        <v>160</v>
      </c>
      <c r="G341" s="70" t="s">
        <v>2039</v>
      </c>
      <c r="H341" s="70" t="s">
        <v>2040</v>
      </c>
      <c r="I341" s="148"/>
      <c r="J341" s="71">
        <v>0.38268104935664815</v>
      </c>
      <c r="K341" s="71">
        <v>0.28546318656288527</v>
      </c>
      <c r="L341" s="71">
        <v>0.58228838914932224</v>
      </c>
      <c r="M341" s="71">
        <v>1.4796860071644258</v>
      </c>
      <c r="N341" s="71">
        <v>2.2028322018965127</v>
      </c>
      <c r="O341" s="71">
        <v>2.6639059078053902</v>
      </c>
      <c r="P341" s="71">
        <v>4.0239641748098016</v>
      </c>
      <c r="Q341" s="71">
        <v>0.195246487137026</v>
      </c>
      <c r="R341" s="71">
        <v>0</v>
      </c>
      <c r="S341" s="71">
        <v>0.38499868257966191</v>
      </c>
      <c r="T341" s="72"/>
      <c r="U341" s="71">
        <v>58905</v>
      </c>
      <c r="V341" s="71">
        <v>143</v>
      </c>
      <c r="W341" s="71">
        <v>21</v>
      </c>
      <c r="X341" s="71">
        <v>496</v>
      </c>
      <c r="Y341" s="71">
        <v>1204</v>
      </c>
      <c r="Z341" s="71">
        <v>1960</v>
      </c>
      <c r="AA341" s="71">
        <v>866</v>
      </c>
      <c r="AB341" s="71">
        <v>3344</v>
      </c>
      <c r="AC341" s="71">
        <v>0</v>
      </c>
      <c r="AD341" s="71">
        <v>0.38499868257966191</v>
      </c>
      <c r="AE341" s="72"/>
      <c r="AF341" s="71">
        <v>592294.77235044737</v>
      </c>
      <c r="AG341" s="71">
        <v>219501.27447321775</v>
      </c>
      <c r="AH341" s="71">
        <v>184935.81630594164</v>
      </c>
      <c r="AI341" s="71">
        <v>2820924.6401774832</v>
      </c>
      <c r="AJ341" s="71">
        <v>5578263.6967039332</v>
      </c>
      <c r="AK341" s="71">
        <v>0</v>
      </c>
      <c r="AL341" s="71">
        <v>0</v>
      </c>
      <c r="AM341" s="71">
        <v>438946.44082929299</v>
      </c>
      <c r="AN341" s="71">
        <v>0</v>
      </c>
      <c r="AO341" s="71">
        <v>0</v>
      </c>
      <c r="AP341" s="71">
        <v>9834866.6408403162</v>
      </c>
      <c r="AQ341" s="72"/>
      <c r="AR341" s="71">
        <v>125</v>
      </c>
      <c r="AS341" s="71">
        <v>31</v>
      </c>
      <c r="AT341" s="71">
        <v>0</v>
      </c>
      <c r="AU341" s="71">
        <v>0</v>
      </c>
      <c r="AV341" s="71">
        <v>0</v>
      </c>
      <c r="AW341" s="71">
        <v>0</v>
      </c>
      <c r="AX341" s="71"/>
      <c r="AY341" s="72"/>
      <c r="AZ341" s="71">
        <v>648.41999999999996</v>
      </c>
      <c r="BA341" s="71">
        <v>2430.5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2058</v>
      </c>
      <c r="B342" s="70">
        <v>323</v>
      </c>
      <c r="C342" s="70">
        <v>19</v>
      </c>
      <c r="D342" s="70">
        <v>19</v>
      </c>
      <c r="E342" s="70">
        <v>2022</v>
      </c>
      <c r="F342" s="70" t="s">
        <v>161</v>
      </c>
      <c r="G342" s="70" t="s">
        <v>2039</v>
      </c>
      <c r="H342" s="70" t="s">
        <v>2040</v>
      </c>
      <c r="I342" s="148"/>
      <c r="J342" s="71">
        <v>0.48658466811412243</v>
      </c>
      <c r="K342" s="71">
        <v>0.29199219462837384</v>
      </c>
      <c r="L342" s="71">
        <v>0.52056865467415936</v>
      </c>
      <c r="M342" s="71">
        <v>1.6035700898263934</v>
      </c>
      <c r="N342" s="71">
        <v>2.9913641550299443</v>
      </c>
      <c r="O342" s="71">
        <v>2.8352642907646106</v>
      </c>
      <c r="P342" s="71">
        <v>3.9955801374228179</v>
      </c>
      <c r="Q342" s="71">
        <v>0.19285760405320806</v>
      </c>
      <c r="R342" s="71">
        <v>0</v>
      </c>
      <c r="S342" s="71">
        <v>0.37341497090355869</v>
      </c>
      <c r="T342" s="72"/>
      <c r="U342" s="71">
        <v>73119</v>
      </c>
      <c r="V342" s="71">
        <v>143</v>
      </c>
      <c r="W342" s="71">
        <v>21</v>
      </c>
      <c r="X342" s="71">
        <v>496</v>
      </c>
      <c r="Y342" s="71">
        <v>1200</v>
      </c>
      <c r="Z342" s="71">
        <v>1982</v>
      </c>
      <c r="AA342" s="71">
        <v>873</v>
      </c>
      <c r="AB342" s="71">
        <v>3276</v>
      </c>
      <c r="AC342" s="71">
        <v>0</v>
      </c>
      <c r="AD342" s="71">
        <v>0.37341497090355869</v>
      </c>
      <c r="AE342" s="72"/>
      <c r="AF342" s="71">
        <v>621822.8590864694</v>
      </c>
      <c r="AG342" s="71">
        <v>223753.3268899564</v>
      </c>
      <c r="AH342" s="71">
        <v>185305.32684357977</v>
      </c>
      <c r="AI342" s="71">
        <v>2646902.5558294114</v>
      </c>
      <c r="AJ342" s="71">
        <v>5872669.9222135255</v>
      </c>
      <c r="AK342" s="71">
        <v>0</v>
      </c>
      <c r="AL342" s="71">
        <v>0</v>
      </c>
      <c r="AM342" s="71">
        <v>423021.01647771057</v>
      </c>
      <c r="AN342" s="71">
        <v>0</v>
      </c>
      <c r="AO342" s="71">
        <v>0</v>
      </c>
      <c r="AP342" s="71">
        <v>9973475.0073406547</v>
      </c>
      <c r="AQ342" s="72"/>
      <c r="AR342" s="71">
        <v>134</v>
      </c>
      <c r="AS342" s="71">
        <v>31</v>
      </c>
      <c r="AT342" s="71">
        <v>0</v>
      </c>
      <c r="AU342" s="71">
        <v>0</v>
      </c>
      <c r="AV342" s="71">
        <v>0</v>
      </c>
      <c r="AW342" s="71">
        <v>0</v>
      </c>
      <c r="AX342" s="71"/>
      <c r="AY342" s="72"/>
      <c r="AZ342" s="71">
        <v>705.03</v>
      </c>
      <c r="BA342" s="71">
        <v>2430.4999999999995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2059</v>
      </c>
      <c r="B343" s="70">
        <v>323</v>
      </c>
      <c r="C343" s="70">
        <v>20</v>
      </c>
      <c r="D343" s="70">
        <v>19</v>
      </c>
      <c r="E343" s="70">
        <v>2023</v>
      </c>
      <c r="F343" s="70" t="s">
        <v>1539</v>
      </c>
      <c r="G343" s="70" t="s">
        <v>2039</v>
      </c>
      <c r="H343" s="70" t="s">
        <v>2040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146</v>
      </c>
      <c r="AS343" s="71">
        <v>31</v>
      </c>
      <c r="AT343" s="71">
        <v>0</v>
      </c>
      <c r="AU343" s="71">
        <v>0</v>
      </c>
      <c r="AV343" s="71">
        <v>0</v>
      </c>
      <c r="AW343" s="71">
        <v>0</v>
      </c>
      <c r="AX343" s="71"/>
      <c r="AY343" s="72"/>
      <c r="AZ343" s="71">
        <v>762.64</v>
      </c>
      <c r="BA343" s="71">
        <v>2430.4999999999995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2060</v>
      </c>
      <c r="B344" s="70">
        <v>323</v>
      </c>
      <c r="C344" s="70">
        <v>21</v>
      </c>
      <c r="D344" s="70">
        <v>19</v>
      </c>
      <c r="E344" s="70">
        <v>2024</v>
      </c>
      <c r="F344" s="70" t="s">
        <v>1554</v>
      </c>
      <c r="G344" s="70" t="s">
        <v>2039</v>
      </c>
      <c r="H344" s="70" t="s">
        <v>2040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2061</v>
      </c>
      <c r="B345" s="70">
        <v>324</v>
      </c>
      <c r="C345" s="70">
        <v>1</v>
      </c>
      <c r="D345" s="70">
        <v>20</v>
      </c>
      <c r="E345" s="70">
        <v>1990</v>
      </c>
      <c r="F345" s="70" t="s">
        <v>787</v>
      </c>
      <c r="G345" s="70" t="s">
        <v>2062</v>
      </c>
      <c r="H345" s="70" t="s">
        <v>2063</v>
      </c>
      <c r="I345" s="148"/>
      <c r="J345" s="71">
        <v>11.51382287440669</v>
      </c>
      <c r="K345" s="71">
        <v>1.06992982218171</v>
      </c>
      <c r="L345" s="71">
        <v>7.2112661298709906</v>
      </c>
      <c r="M345" s="71">
        <v>3.2302225702968821</v>
      </c>
      <c r="N345" s="71">
        <v>4.4040618080055438</v>
      </c>
      <c r="O345" s="71">
        <v>3.240851209147428</v>
      </c>
      <c r="P345" s="71">
        <v>7.5408416239977578</v>
      </c>
      <c r="Q345" s="71">
        <v>0.32118777479766197</v>
      </c>
      <c r="R345" s="71">
        <v>0</v>
      </c>
      <c r="S345" s="71">
        <v>0.32792540768016831</v>
      </c>
      <c r="T345" s="72"/>
      <c r="U345" s="71">
        <v>169422</v>
      </c>
      <c r="V345" s="71">
        <v>280</v>
      </c>
      <c r="W345" s="71">
        <v>96</v>
      </c>
      <c r="X345" s="71">
        <v>1299</v>
      </c>
      <c r="Y345" s="71">
        <v>1959</v>
      </c>
      <c r="Z345" s="71">
        <v>1333</v>
      </c>
      <c r="AA345" s="71">
        <v>1831</v>
      </c>
      <c r="AB345" s="71">
        <v>5215</v>
      </c>
      <c r="AC345" s="71">
        <v>0</v>
      </c>
      <c r="AD345" s="71">
        <v>0.32792540768016831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2064</v>
      </c>
      <c r="B346" s="70">
        <v>325</v>
      </c>
      <c r="C346" s="70">
        <v>2</v>
      </c>
      <c r="D346" s="70">
        <v>20</v>
      </c>
      <c r="E346" s="70">
        <v>2005</v>
      </c>
      <c r="F346" s="70" t="s">
        <v>789</v>
      </c>
      <c r="G346" s="70" t="s">
        <v>2062</v>
      </c>
      <c r="H346" s="70" t="s">
        <v>2063</v>
      </c>
      <c r="I346" s="148"/>
      <c r="J346" s="71">
        <v>5.49424676825973</v>
      </c>
      <c r="K346" s="71">
        <v>0.52361473976224249</v>
      </c>
      <c r="L346" s="71">
        <v>4.9258516687536362</v>
      </c>
      <c r="M346" s="71">
        <v>3.0765650732776981</v>
      </c>
      <c r="N346" s="71">
        <v>4.8710619553335848</v>
      </c>
      <c r="O346" s="71">
        <v>4.1599605289076056</v>
      </c>
      <c r="P346" s="71">
        <v>7.7592277928968034</v>
      </c>
      <c r="Q346" s="71">
        <v>0.24967887519374099</v>
      </c>
      <c r="R346" s="71">
        <v>0</v>
      </c>
      <c r="S346" s="71">
        <v>0.41933243330545428</v>
      </c>
      <c r="T346" s="72"/>
      <c r="U346" s="71">
        <v>120351</v>
      </c>
      <c r="V346" s="71">
        <v>165</v>
      </c>
      <c r="W346" s="71">
        <v>43</v>
      </c>
      <c r="X346" s="71">
        <v>658</v>
      </c>
      <c r="Y346" s="71">
        <v>1959</v>
      </c>
      <c r="Z346" s="71">
        <v>1980</v>
      </c>
      <c r="AA346" s="71">
        <v>1543</v>
      </c>
      <c r="AB346" s="71">
        <v>4238</v>
      </c>
      <c r="AC346" s="71">
        <v>0</v>
      </c>
      <c r="AD346" s="71">
        <v>0.41933243330545428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2065</v>
      </c>
      <c r="B347" s="70">
        <v>326</v>
      </c>
      <c r="C347" s="70">
        <v>3</v>
      </c>
      <c r="D347" s="70">
        <v>20</v>
      </c>
      <c r="E347" s="70">
        <v>2006</v>
      </c>
      <c r="F347" s="70" t="s">
        <v>790</v>
      </c>
      <c r="G347" s="70" t="s">
        <v>2062</v>
      </c>
      <c r="H347" s="70" t="s">
        <v>2063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2066</v>
      </c>
      <c r="B348" s="70">
        <v>327</v>
      </c>
      <c r="C348" s="70">
        <v>4</v>
      </c>
      <c r="D348" s="70">
        <v>20</v>
      </c>
      <c r="E348" s="70">
        <v>2007</v>
      </c>
      <c r="F348" s="70" t="s">
        <v>791</v>
      </c>
      <c r="G348" s="70" t="s">
        <v>2062</v>
      </c>
      <c r="H348" s="70" t="s">
        <v>2063</v>
      </c>
      <c r="I348" s="148"/>
      <c r="J348" s="71">
        <v>5.1109276090632427</v>
      </c>
      <c r="K348" s="71">
        <v>0.50249710550375759</v>
      </c>
      <c r="L348" s="71">
        <v>8.4530174654715271</v>
      </c>
      <c r="M348" s="71">
        <v>4.4609266042164908</v>
      </c>
      <c r="N348" s="71">
        <v>5.5325941333550386</v>
      </c>
      <c r="O348" s="71">
        <v>3.8844661940978251</v>
      </c>
      <c r="P348" s="71">
        <v>7.5320895803219816</v>
      </c>
      <c r="Q348" s="71">
        <v>0.25410181072538002</v>
      </c>
      <c r="R348" s="71">
        <v>0</v>
      </c>
      <c r="S348" s="71">
        <v>0.42556224124837599</v>
      </c>
      <c r="T348" s="72"/>
      <c r="U348" s="71">
        <v>127281</v>
      </c>
      <c r="V348" s="71">
        <v>161</v>
      </c>
      <c r="W348" s="71">
        <v>77</v>
      </c>
      <c r="X348" s="71">
        <v>1132</v>
      </c>
      <c r="Y348" s="71">
        <v>1932</v>
      </c>
      <c r="Z348" s="71">
        <v>1922</v>
      </c>
      <c r="AA348" s="71">
        <v>1475</v>
      </c>
      <c r="AB348" s="71">
        <v>4085</v>
      </c>
      <c r="AC348" s="71">
        <v>0</v>
      </c>
      <c r="AD348" s="71">
        <v>0.42556224124837599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2067</v>
      </c>
      <c r="B349" s="70">
        <v>328</v>
      </c>
      <c r="C349" s="70">
        <v>5</v>
      </c>
      <c r="D349" s="70">
        <v>20</v>
      </c>
      <c r="E349" s="70">
        <v>2008</v>
      </c>
      <c r="F349" s="70" t="s">
        <v>792</v>
      </c>
      <c r="G349" s="1064" t="s">
        <v>2062</v>
      </c>
      <c r="H349" s="70" t="s">
        <v>2063</v>
      </c>
      <c r="I349" s="148"/>
      <c r="J349" s="71">
        <v>3.8136362001325779</v>
      </c>
      <c r="K349" s="71">
        <v>0.35783406757774328</v>
      </c>
      <c r="L349" s="71">
        <v>6.7490931075931391</v>
      </c>
      <c r="M349" s="71">
        <v>4.7129309839932034</v>
      </c>
      <c r="N349" s="71">
        <v>4.9133842054365999</v>
      </c>
      <c r="O349" s="71">
        <v>3.7429885832899159</v>
      </c>
      <c r="P349" s="71">
        <v>7.4214920134151203</v>
      </c>
      <c r="Q349" s="71">
        <v>0.24607339608259099</v>
      </c>
      <c r="R349" s="71">
        <v>0</v>
      </c>
      <c r="S349" s="71">
        <v>0.43254489650765549</v>
      </c>
      <c r="T349" s="72"/>
      <c r="U349" s="71">
        <v>101607</v>
      </c>
      <c r="V349" s="71">
        <v>161</v>
      </c>
      <c r="W349" s="71">
        <v>77</v>
      </c>
      <c r="X349" s="71">
        <v>1132</v>
      </c>
      <c r="Y349" s="71">
        <v>1928</v>
      </c>
      <c r="Z349" s="71">
        <v>1917</v>
      </c>
      <c r="AA349" s="71">
        <v>1455</v>
      </c>
      <c r="AB349" s="71">
        <v>4021</v>
      </c>
      <c r="AC349" s="71">
        <v>0</v>
      </c>
      <c r="AD349" s="71">
        <v>0.43254489650765549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2068</v>
      </c>
      <c r="B350" s="70">
        <v>329</v>
      </c>
      <c r="C350" s="70">
        <v>6</v>
      </c>
      <c r="D350" s="70">
        <v>20</v>
      </c>
      <c r="E350" s="70">
        <v>2009</v>
      </c>
      <c r="F350" s="70" t="s">
        <v>176</v>
      </c>
      <c r="G350" s="1064" t="s">
        <v>2062</v>
      </c>
      <c r="H350" s="70" t="s">
        <v>2063</v>
      </c>
      <c r="I350" s="148"/>
      <c r="J350" s="71">
        <v>4.0988015074644464</v>
      </c>
      <c r="K350" s="71">
        <v>0.45978660425131118</v>
      </c>
      <c r="L350" s="71">
        <v>12.01457453339955</v>
      </c>
      <c r="M350" s="71">
        <v>4.6917760114393721</v>
      </c>
      <c r="N350" s="71">
        <v>4.7868778230396654</v>
      </c>
      <c r="O350" s="71">
        <v>3.8099049387671942</v>
      </c>
      <c r="P350" s="71">
        <v>7.2589154993116791</v>
      </c>
      <c r="Q350" s="71">
        <v>0.232664757201168</v>
      </c>
      <c r="R350" s="71">
        <v>0</v>
      </c>
      <c r="S350" s="71">
        <v>0.47966148545716869</v>
      </c>
      <c r="T350" s="72"/>
      <c r="U350" s="71">
        <v>100833</v>
      </c>
      <c r="V350" s="71">
        <v>148</v>
      </c>
      <c r="W350" s="71">
        <v>211</v>
      </c>
      <c r="X350" s="71">
        <v>1084</v>
      </c>
      <c r="Y350" s="71">
        <v>1925</v>
      </c>
      <c r="Z350" s="71">
        <v>1926</v>
      </c>
      <c r="AA350" s="71">
        <v>1461</v>
      </c>
      <c r="AB350" s="71">
        <v>3991</v>
      </c>
      <c r="AC350" s="71">
        <v>0</v>
      </c>
      <c r="AD350" s="71">
        <v>0.47966148545716869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2069</v>
      </c>
      <c r="B351" s="70">
        <v>330</v>
      </c>
      <c r="C351" s="70">
        <v>7</v>
      </c>
      <c r="D351" s="70">
        <v>20</v>
      </c>
      <c r="E351" s="70">
        <v>2010</v>
      </c>
      <c r="F351" s="70" t="s">
        <v>177</v>
      </c>
      <c r="G351" s="70" t="s">
        <v>2062</v>
      </c>
      <c r="H351" s="70" t="s">
        <v>2063</v>
      </c>
      <c r="I351" s="148"/>
      <c r="J351" s="71">
        <v>4.4260930215206482</v>
      </c>
      <c r="K351" s="71">
        <v>0.37666531921848712</v>
      </c>
      <c r="L351" s="71">
        <v>10.6854475757881</v>
      </c>
      <c r="M351" s="71">
        <v>4.3660469408271219</v>
      </c>
      <c r="N351" s="71">
        <v>4.5688223162097472</v>
      </c>
      <c r="O351" s="71">
        <v>3.7844069830076501</v>
      </c>
      <c r="P351" s="71">
        <v>7.3123520296186184</v>
      </c>
      <c r="Q351" s="71">
        <v>0.23867126440667499</v>
      </c>
      <c r="R351" s="71">
        <v>0</v>
      </c>
      <c r="S351" s="71">
        <v>0.42308972248444648</v>
      </c>
      <c r="T351" s="72"/>
      <c r="U351" s="71">
        <v>118369</v>
      </c>
      <c r="V351" s="71">
        <v>148</v>
      </c>
      <c r="W351" s="71">
        <v>211</v>
      </c>
      <c r="X351" s="71">
        <v>1084</v>
      </c>
      <c r="Y351" s="71">
        <v>1907</v>
      </c>
      <c r="Z351" s="71">
        <v>1922</v>
      </c>
      <c r="AA351" s="71">
        <v>1435</v>
      </c>
      <c r="AB351" s="71">
        <v>3923</v>
      </c>
      <c r="AC351" s="71">
        <v>0</v>
      </c>
      <c r="AD351" s="71">
        <v>0.42308972248444648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2070</v>
      </c>
      <c r="B352" s="70">
        <v>331</v>
      </c>
      <c r="C352" s="70">
        <v>8</v>
      </c>
      <c r="D352" s="70">
        <v>20</v>
      </c>
      <c r="E352" s="70">
        <v>2011</v>
      </c>
      <c r="F352" s="70" t="s">
        <v>178</v>
      </c>
      <c r="G352" s="70" t="s">
        <v>2062</v>
      </c>
      <c r="H352" s="70" t="s">
        <v>2063</v>
      </c>
      <c r="I352" s="148"/>
      <c r="J352" s="71">
        <v>7.2849973027878097</v>
      </c>
      <c r="K352" s="71">
        <v>0.54853547926814605</v>
      </c>
      <c r="L352" s="71">
        <v>10.28869863097021</v>
      </c>
      <c r="M352" s="71">
        <v>6.1225968381066131</v>
      </c>
      <c r="N352" s="71">
        <v>6.1487582800359899</v>
      </c>
      <c r="O352" s="71">
        <v>3.6827405140539766</v>
      </c>
      <c r="P352" s="71">
        <v>6.9624800376378166</v>
      </c>
      <c r="Q352" s="71">
        <v>0.27291851557437602</v>
      </c>
      <c r="R352" s="71">
        <v>0</v>
      </c>
      <c r="S352" s="71">
        <v>0.4626664655862307</v>
      </c>
      <c r="T352" s="72"/>
      <c r="U352" s="71">
        <v>183817</v>
      </c>
      <c r="V352" s="71">
        <v>148</v>
      </c>
      <c r="W352" s="71">
        <v>211</v>
      </c>
      <c r="X352" s="71">
        <v>1084</v>
      </c>
      <c r="Y352" s="71">
        <v>1889</v>
      </c>
      <c r="Z352" s="71">
        <v>1911</v>
      </c>
      <c r="AA352" s="71">
        <v>1407</v>
      </c>
      <c r="AB352" s="71">
        <v>3889</v>
      </c>
      <c r="AC352" s="71">
        <v>0</v>
      </c>
      <c r="AD352" s="71">
        <v>0.4626664655862307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2071</v>
      </c>
      <c r="B353" s="70">
        <v>332</v>
      </c>
      <c r="C353" s="70">
        <v>9</v>
      </c>
      <c r="D353" s="70">
        <v>20</v>
      </c>
      <c r="E353" s="70">
        <v>2012</v>
      </c>
      <c r="F353" s="70" t="s">
        <v>179</v>
      </c>
      <c r="G353" s="70" t="s">
        <v>2062</v>
      </c>
      <c r="H353" s="70" t="s">
        <v>2063</v>
      </c>
      <c r="I353" s="148"/>
      <c r="J353" s="71">
        <v>5.821889299177486</v>
      </c>
      <c r="K353" s="71">
        <v>0.66237300486551276</v>
      </c>
      <c r="L353" s="71">
        <v>10.059499798945129</v>
      </c>
      <c r="M353" s="71">
        <v>6.2522746927529163</v>
      </c>
      <c r="N353" s="71">
        <v>7.5572632998811606</v>
      </c>
      <c r="O353" s="71">
        <v>3.7321509300068407</v>
      </c>
      <c r="P353" s="71">
        <v>6.9373971415835198</v>
      </c>
      <c r="Q353" s="71">
        <v>0.292250695122585</v>
      </c>
      <c r="R353" s="71">
        <v>0</v>
      </c>
      <c r="S353" s="71">
        <v>0.3103125707402255</v>
      </c>
      <c r="T353" s="72"/>
      <c r="U353" s="71">
        <v>142393</v>
      </c>
      <c r="V353" s="71">
        <v>148</v>
      </c>
      <c r="W353" s="71">
        <v>211</v>
      </c>
      <c r="X353" s="71">
        <v>1084</v>
      </c>
      <c r="Y353" s="71">
        <v>1879</v>
      </c>
      <c r="Z353" s="71">
        <v>1952</v>
      </c>
      <c r="AA353" s="71">
        <v>1394</v>
      </c>
      <c r="AB353" s="71">
        <v>3833</v>
      </c>
      <c r="AC353" s="71">
        <v>0</v>
      </c>
      <c r="AD353" s="71">
        <v>0.3103125707402255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2072</v>
      </c>
      <c r="B354" s="70">
        <v>333</v>
      </c>
      <c r="C354" s="70">
        <v>10</v>
      </c>
      <c r="D354" s="70">
        <v>20</v>
      </c>
      <c r="E354" s="70">
        <v>2013</v>
      </c>
      <c r="F354" s="70" t="s">
        <v>180</v>
      </c>
      <c r="G354" s="70" t="s">
        <v>2062</v>
      </c>
      <c r="H354" s="70" t="s">
        <v>2063</v>
      </c>
      <c r="I354" s="148"/>
      <c r="J354" s="71">
        <v>5.5168292018735086</v>
      </c>
      <c r="K354" s="71">
        <v>0.66720896228858662</v>
      </c>
      <c r="L354" s="71">
        <v>10.362230585339089</v>
      </c>
      <c r="M354" s="71">
        <v>6.4803268916816874</v>
      </c>
      <c r="N354" s="71">
        <v>7.6837072482071171</v>
      </c>
      <c r="O354" s="71">
        <v>3.5946021210501811</v>
      </c>
      <c r="P354" s="71">
        <v>6.9335651208036149</v>
      </c>
      <c r="Q354" s="71">
        <v>0.29356182196341502</v>
      </c>
      <c r="R354" s="71">
        <v>0</v>
      </c>
      <c r="S354" s="71">
        <v>0.45058375668196482</v>
      </c>
      <c r="T354" s="72"/>
      <c r="U354" s="71">
        <v>143137</v>
      </c>
      <c r="V354" s="71">
        <v>148</v>
      </c>
      <c r="W354" s="71">
        <v>211</v>
      </c>
      <c r="X354" s="71">
        <v>1084</v>
      </c>
      <c r="Y354" s="71">
        <v>1869</v>
      </c>
      <c r="Z354" s="71">
        <v>1964</v>
      </c>
      <c r="AA354" s="71">
        <v>1388</v>
      </c>
      <c r="AB354" s="71">
        <v>3795</v>
      </c>
      <c r="AC354" s="71">
        <v>0</v>
      </c>
      <c r="AD354" s="71">
        <v>0.45058375668196482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2073</v>
      </c>
      <c r="B355" s="70">
        <v>334</v>
      </c>
      <c r="C355" s="70">
        <v>11</v>
      </c>
      <c r="D355" s="70">
        <v>20</v>
      </c>
      <c r="E355" s="70">
        <v>2014</v>
      </c>
      <c r="F355" s="70" t="s">
        <v>181</v>
      </c>
      <c r="G355" s="70" t="s">
        <v>2062</v>
      </c>
      <c r="H355" s="70" t="s">
        <v>2063</v>
      </c>
      <c r="I355" s="148"/>
      <c r="J355" s="71">
        <v>3.978267923339327</v>
      </c>
      <c r="K355" s="71">
        <v>0.48396572376571217</v>
      </c>
      <c r="L355" s="71">
        <v>3.754058170666315</v>
      </c>
      <c r="M355" s="71">
        <v>6.1945528492211936</v>
      </c>
      <c r="N355" s="71">
        <v>7.6226727993890426</v>
      </c>
      <c r="O355" s="71">
        <v>3.3799385183019361</v>
      </c>
      <c r="P355" s="71">
        <v>6.7838155581763155</v>
      </c>
      <c r="Q355" s="71">
        <v>0.27482708065778499</v>
      </c>
      <c r="R355" s="71">
        <v>0</v>
      </c>
      <c r="S355" s="71">
        <v>0.40289422354613419</v>
      </c>
      <c r="T355" s="72"/>
      <c r="U355" s="71">
        <v>111287</v>
      </c>
      <c r="V355" s="71">
        <v>122</v>
      </c>
      <c r="W355" s="71">
        <v>70</v>
      </c>
      <c r="X355" s="71">
        <v>1058</v>
      </c>
      <c r="Y355" s="71">
        <v>1859</v>
      </c>
      <c r="Z355" s="71">
        <v>1945</v>
      </c>
      <c r="AA355" s="71">
        <v>1351</v>
      </c>
      <c r="AB355" s="71">
        <v>3703</v>
      </c>
      <c r="AC355" s="71">
        <v>0</v>
      </c>
      <c r="AD355" s="71">
        <v>0.40289422354613419</v>
      </c>
      <c r="AE355" s="72"/>
      <c r="AF355" s="71"/>
      <c r="AG355" s="71"/>
      <c r="AH355" s="71"/>
      <c r="AI355" s="71"/>
      <c r="AJ355" s="71"/>
      <c r="AK355" s="71"/>
      <c r="AL355" s="71"/>
      <c r="AM355" s="71"/>
      <c r="AN355" s="71"/>
      <c r="AO355" s="71"/>
      <c r="AP355" s="71"/>
      <c r="AQ355" s="72"/>
      <c r="AR355" s="71">
        <v>57</v>
      </c>
      <c r="AS355" s="71">
        <v>15</v>
      </c>
      <c r="AT355" s="71">
        <v>0</v>
      </c>
      <c r="AU355" s="71">
        <v>0</v>
      </c>
      <c r="AV355" s="71">
        <v>0</v>
      </c>
      <c r="AW355" s="71">
        <v>0</v>
      </c>
      <c r="AX355" s="71"/>
      <c r="AY355" s="72"/>
      <c r="AZ355" s="71">
        <v>253.52799999999999</v>
      </c>
      <c r="BA355" s="71">
        <v>281.3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2074</v>
      </c>
      <c r="B356" s="70">
        <v>335</v>
      </c>
      <c r="C356" s="70">
        <v>12</v>
      </c>
      <c r="D356" s="70">
        <v>20</v>
      </c>
      <c r="E356" s="70">
        <v>2015</v>
      </c>
      <c r="F356" s="70" t="s">
        <v>182</v>
      </c>
      <c r="G356" s="70" t="s">
        <v>2062</v>
      </c>
      <c r="H356" s="70" t="s">
        <v>2063</v>
      </c>
      <c r="I356" s="148"/>
      <c r="J356" s="71">
        <v>3.921081392125942</v>
      </c>
      <c r="K356" s="71">
        <v>0.53726739371995813</v>
      </c>
      <c r="L356" s="71">
        <v>4.473477670187374</v>
      </c>
      <c r="M356" s="71">
        <v>5.9231935672829907</v>
      </c>
      <c r="N356" s="71">
        <v>6.2875101464868752</v>
      </c>
      <c r="O356" s="71">
        <v>3.2978057411815449</v>
      </c>
      <c r="P356" s="71">
        <v>6.6384162828278566</v>
      </c>
      <c r="Q356" s="71">
        <v>0.261409322941897</v>
      </c>
      <c r="R356" s="71">
        <v>0</v>
      </c>
      <c r="S356" s="71">
        <v>0.47721100750209722</v>
      </c>
      <c r="T356" s="72"/>
      <c r="U356" s="71">
        <v>113240</v>
      </c>
      <c r="V356" s="71">
        <v>122</v>
      </c>
      <c r="W356" s="71">
        <v>70</v>
      </c>
      <c r="X356" s="71">
        <v>1058</v>
      </c>
      <c r="Y356" s="71">
        <v>1814</v>
      </c>
      <c r="Z356" s="71">
        <v>1916</v>
      </c>
      <c r="AA356" s="71">
        <v>1321</v>
      </c>
      <c r="AB356" s="71">
        <v>3598</v>
      </c>
      <c r="AC356" s="71">
        <v>0</v>
      </c>
      <c r="AD356" s="71">
        <v>0.47721100750209722</v>
      </c>
      <c r="AE356" s="72"/>
      <c r="AF356" s="71">
        <v>1285885.5205784091</v>
      </c>
      <c r="AG356" s="71">
        <v>426539.89222493971</v>
      </c>
      <c r="AH356" s="71">
        <v>548313.81010791636</v>
      </c>
      <c r="AI356" s="71">
        <v>6570888.0342029436</v>
      </c>
      <c r="AJ356" s="71">
        <v>8930065.0406310018</v>
      </c>
      <c r="AK356" s="71">
        <v>0</v>
      </c>
      <c r="AL356" s="71">
        <v>0</v>
      </c>
      <c r="AM356" s="71">
        <v>493090.80695766013</v>
      </c>
      <c r="AN356" s="71">
        <v>0</v>
      </c>
      <c r="AO356" s="71">
        <v>0</v>
      </c>
      <c r="AP356" s="71">
        <v>18254783.104702871</v>
      </c>
      <c r="AQ356" s="72"/>
      <c r="AR356" s="71">
        <v>60</v>
      </c>
      <c r="AS356" s="71">
        <v>19</v>
      </c>
      <c r="AT356" s="71">
        <v>0</v>
      </c>
      <c r="AU356" s="71">
        <v>0</v>
      </c>
      <c r="AV356" s="71">
        <v>0</v>
      </c>
      <c r="AW356" s="71">
        <v>0</v>
      </c>
      <c r="AX356" s="71"/>
      <c r="AY356" s="72"/>
      <c r="AZ356" s="71">
        <v>269.82799999999997</v>
      </c>
      <c r="BA356" s="71">
        <v>349.1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2075</v>
      </c>
      <c r="B357" s="70">
        <v>336</v>
      </c>
      <c r="C357" s="70">
        <v>13</v>
      </c>
      <c r="D357" s="70">
        <v>20</v>
      </c>
      <c r="E357" s="70">
        <v>2016</v>
      </c>
      <c r="F357" s="70" t="s">
        <v>155</v>
      </c>
      <c r="G357" s="70" t="s">
        <v>2062</v>
      </c>
      <c r="H357" s="70" t="s">
        <v>2063</v>
      </c>
      <c r="I357" s="148"/>
      <c r="J357" s="71">
        <v>3.2630020819353529</v>
      </c>
      <c r="K357" s="71">
        <v>0.46197009498742519</v>
      </c>
      <c r="L357" s="71">
        <v>4.2930733865129582</v>
      </c>
      <c r="M357" s="71">
        <v>4.3105918155078999</v>
      </c>
      <c r="N357" s="71">
        <v>4.6357053092517324</v>
      </c>
      <c r="O357" s="71">
        <v>3.2730615246523174</v>
      </c>
      <c r="P357" s="71">
        <v>6.3697844555536021</v>
      </c>
      <c r="Q357" s="71">
        <v>0.24989611453792093</v>
      </c>
      <c r="R357" s="71">
        <v>0</v>
      </c>
      <c r="S357" s="71">
        <v>0.61499485953696531</v>
      </c>
      <c r="T357" s="72"/>
      <c r="U357" s="71">
        <v>99687</v>
      </c>
      <c r="V357" s="71">
        <v>122</v>
      </c>
      <c r="W357" s="71">
        <v>70</v>
      </c>
      <c r="X357" s="71">
        <v>1058</v>
      </c>
      <c r="Y357" s="71">
        <v>1810</v>
      </c>
      <c r="Z357" s="71">
        <v>1925</v>
      </c>
      <c r="AA357" s="71">
        <v>1311</v>
      </c>
      <c r="AB357" s="71">
        <v>3538</v>
      </c>
      <c r="AC357" s="71">
        <v>0</v>
      </c>
      <c r="AD357" s="71">
        <v>0.61499485953696531</v>
      </c>
      <c r="AE357" s="72"/>
      <c r="AF357" s="71">
        <v>1188155.268106106</v>
      </c>
      <c r="AG357" s="71">
        <v>419593.65998158097</v>
      </c>
      <c r="AH357" s="71">
        <v>472860.12258481019</v>
      </c>
      <c r="AI357" s="71">
        <v>6200363.8459258387</v>
      </c>
      <c r="AJ357" s="71">
        <v>8250885.1211251263</v>
      </c>
      <c r="AK357" s="71">
        <v>0</v>
      </c>
      <c r="AL357" s="71">
        <v>0</v>
      </c>
      <c r="AM357" s="71">
        <v>485244.75355493609</v>
      </c>
      <c r="AN357" s="71">
        <v>0</v>
      </c>
      <c r="AO357" s="71">
        <v>0</v>
      </c>
      <c r="AP357" s="71">
        <v>17017102.771278396</v>
      </c>
      <c r="AQ357" s="72"/>
      <c r="AR357" s="71">
        <v>62</v>
      </c>
      <c r="AS357" s="71">
        <v>24</v>
      </c>
      <c r="AT357" s="71">
        <v>0</v>
      </c>
      <c r="AU357" s="71">
        <v>0</v>
      </c>
      <c r="AV357" s="71">
        <v>0</v>
      </c>
      <c r="AW357" s="71">
        <v>0</v>
      </c>
      <c r="AX357" s="71"/>
      <c r="AY357" s="72"/>
      <c r="AZ357" s="71">
        <v>281.32799999999997</v>
      </c>
      <c r="BA357" s="71">
        <v>2422.3000000000002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2076</v>
      </c>
      <c r="B358" s="70">
        <v>337</v>
      </c>
      <c r="C358" s="70">
        <v>14</v>
      </c>
      <c r="D358" s="70">
        <v>20</v>
      </c>
      <c r="E358" s="70">
        <v>2017</v>
      </c>
      <c r="F358" s="70" t="s">
        <v>156</v>
      </c>
      <c r="G358" s="70" t="s">
        <v>2062</v>
      </c>
      <c r="H358" s="70" t="s">
        <v>2063</v>
      </c>
      <c r="I358" s="148"/>
      <c r="J358" s="71">
        <v>3.4609951365456104</v>
      </c>
      <c r="K358" s="71">
        <v>0.48226524514114028</v>
      </c>
      <c r="L358" s="71">
        <v>4.0751656972419763</v>
      </c>
      <c r="M358" s="71">
        <v>4.1073815726408309</v>
      </c>
      <c r="N358" s="71">
        <v>5.944096396463066</v>
      </c>
      <c r="O358" s="71">
        <v>3.214635318461375</v>
      </c>
      <c r="P358" s="71">
        <v>6.2183914412868067</v>
      </c>
      <c r="Q358" s="71">
        <v>0.24520684783750299</v>
      </c>
      <c r="R358" s="71">
        <v>0</v>
      </c>
      <c r="S358" s="71">
        <v>0.30551811005589063</v>
      </c>
      <c r="T358" s="72"/>
      <c r="U358" s="71">
        <v>108924</v>
      </c>
      <c r="V358" s="71">
        <v>122</v>
      </c>
      <c r="W358" s="71">
        <v>70</v>
      </c>
      <c r="X358" s="71">
        <v>1058</v>
      </c>
      <c r="Y358" s="71">
        <v>1900</v>
      </c>
      <c r="Z358" s="71">
        <v>1922</v>
      </c>
      <c r="AA358" s="71">
        <v>1288</v>
      </c>
      <c r="AB358" s="71">
        <v>3590</v>
      </c>
      <c r="AC358" s="71">
        <v>0</v>
      </c>
      <c r="AD358" s="71">
        <v>0.30551811005589058</v>
      </c>
      <c r="AE358" s="72"/>
      <c r="AF358" s="71">
        <v>1295440.012804792</v>
      </c>
      <c r="AG358" s="71">
        <v>428258.57532687759</v>
      </c>
      <c r="AH358" s="71">
        <v>582219.66860561073</v>
      </c>
      <c r="AI358" s="71">
        <v>6064240.441882614</v>
      </c>
      <c r="AJ358" s="71">
        <v>9315359.2869140562</v>
      </c>
      <c r="AK358" s="71">
        <v>0</v>
      </c>
      <c r="AL358" s="71">
        <v>0</v>
      </c>
      <c r="AM358" s="71">
        <v>493147.10700979037</v>
      </c>
      <c r="AN358" s="71">
        <v>0</v>
      </c>
      <c r="AO358" s="71">
        <v>0</v>
      </c>
      <c r="AP358" s="71">
        <v>18178665.092543744</v>
      </c>
      <c r="AQ358" s="72"/>
      <c r="AR358" s="71">
        <v>64</v>
      </c>
      <c r="AS358" s="71">
        <v>25</v>
      </c>
      <c r="AT358" s="71">
        <v>0</v>
      </c>
      <c r="AU358" s="71">
        <v>0</v>
      </c>
      <c r="AV358" s="71">
        <v>0</v>
      </c>
      <c r="AW358" s="71">
        <v>0</v>
      </c>
      <c r="AX358" s="71"/>
      <c r="AY358" s="72"/>
      <c r="AZ358" s="71">
        <v>289.72800000000001</v>
      </c>
      <c r="BA358" s="71">
        <v>2446.5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2077</v>
      </c>
      <c r="B359" s="70">
        <v>338</v>
      </c>
      <c r="C359" s="70">
        <v>15</v>
      </c>
      <c r="D359" s="70">
        <v>20</v>
      </c>
      <c r="E359" s="70">
        <v>2018</v>
      </c>
      <c r="F359" s="70" t="s">
        <v>183</v>
      </c>
      <c r="G359" s="70" t="s">
        <v>2062</v>
      </c>
      <c r="H359" s="70" t="s">
        <v>2063</v>
      </c>
      <c r="I359" s="148"/>
      <c r="J359" s="71">
        <v>3.60749979785203</v>
      </c>
      <c r="K359" s="71">
        <v>0.48401668413964355</v>
      </c>
      <c r="L359" s="71">
        <v>3.6358126497597083</v>
      </c>
      <c r="M359" s="71">
        <v>3.954149246111867</v>
      </c>
      <c r="N359" s="71">
        <v>4.4458107377709348</v>
      </c>
      <c r="O359" s="71">
        <v>3.1509570896189762</v>
      </c>
      <c r="P359" s="71">
        <v>6.1421524413969308</v>
      </c>
      <c r="Q359" s="71">
        <v>0.22202305933083699</v>
      </c>
      <c r="R359" s="71">
        <v>0</v>
      </c>
      <c r="S359" s="71">
        <v>0.54549654647483115</v>
      </c>
      <c r="T359" s="72"/>
      <c r="U359" s="71">
        <v>115124</v>
      </c>
      <c r="V359" s="71">
        <v>122</v>
      </c>
      <c r="W359" s="71">
        <v>70</v>
      </c>
      <c r="X359" s="71">
        <v>1058</v>
      </c>
      <c r="Y359" s="71">
        <v>1860</v>
      </c>
      <c r="Z359" s="71">
        <v>1920</v>
      </c>
      <c r="AA359" s="71">
        <v>1285</v>
      </c>
      <c r="AB359" s="71">
        <v>3503</v>
      </c>
      <c r="AC359" s="71">
        <v>0</v>
      </c>
      <c r="AD359" s="71">
        <v>0.54549654647483115</v>
      </c>
      <c r="AE359" s="72"/>
      <c r="AF359" s="71">
        <v>1358119.307536684</v>
      </c>
      <c r="AG359" s="71">
        <v>433740.87590562372</v>
      </c>
      <c r="AH359" s="71">
        <v>526873.24251604767</v>
      </c>
      <c r="AI359" s="71">
        <v>5722204.2693327488</v>
      </c>
      <c r="AJ359" s="71">
        <v>7472508.7953661606</v>
      </c>
      <c r="AK359" s="71">
        <v>0</v>
      </c>
      <c r="AL359" s="71">
        <v>0</v>
      </c>
      <c r="AM359" s="71">
        <v>482191.84082290588</v>
      </c>
      <c r="AN359" s="71">
        <v>0</v>
      </c>
      <c r="AO359" s="71">
        <v>0</v>
      </c>
      <c r="AP359" s="71">
        <v>15995638.33148017</v>
      </c>
      <c r="AQ359" s="72"/>
      <c r="AR359" s="71">
        <v>64</v>
      </c>
      <c r="AS359" s="71">
        <v>25</v>
      </c>
      <c r="AT359" s="71">
        <v>0</v>
      </c>
      <c r="AU359" s="71">
        <v>0</v>
      </c>
      <c r="AV359" s="71">
        <v>0</v>
      </c>
      <c r="AW359" s="71">
        <v>0</v>
      </c>
      <c r="AX359" s="71"/>
      <c r="AY359" s="72"/>
      <c r="AZ359" s="71">
        <v>290.02800000000002</v>
      </c>
      <c r="BA359" s="71">
        <v>2447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2078</v>
      </c>
      <c r="B360" s="70">
        <v>339</v>
      </c>
      <c r="C360" s="70">
        <v>16</v>
      </c>
      <c r="D360" s="70">
        <v>20</v>
      </c>
      <c r="E360" s="70">
        <v>2019</v>
      </c>
      <c r="F360" s="70" t="s">
        <v>158</v>
      </c>
      <c r="G360" s="70" t="s">
        <v>2062</v>
      </c>
      <c r="H360" s="70" t="s">
        <v>2063</v>
      </c>
      <c r="I360" s="148"/>
      <c r="J360" s="71">
        <v>3.6584949125813999</v>
      </c>
      <c r="K360" s="71">
        <v>0.36772121808600711</v>
      </c>
      <c r="L360" s="71">
        <v>3.6094259729049005</v>
      </c>
      <c r="M360" s="71">
        <v>3.2938792092211928</v>
      </c>
      <c r="N360" s="71">
        <v>3.1859346543123026</v>
      </c>
      <c r="O360" s="71">
        <v>3.0907234456101826</v>
      </c>
      <c r="P360" s="71">
        <v>6.178841734477162</v>
      </c>
      <c r="Q360" s="71">
        <v>0.21456643335439901</v>
      </c>
      <c r="R360" s="71">
        <v>0</v>
      </c>
      <c r="S360" s="71">
        <v>0.47034448265570494</v>
      </c>
      <c r="T360" s="72"/>
      <c r="U360" s="71">
        <v>124868</v>
      </c>
      <c r="V360" s="71">
        <v>122</v>
      </c>
      <c r="W360" s="71">
        <v>70</v>
      </c>
      <c r="X360" s="71">
        <v>1058</v>
      </c>
      <c r="Y360" s="71">
        <v>1860</v>
      </c>
      <c r="Z360" s="71">
        <v>1935</v>
      </c>
      <c r="AA360" s="71">
        <v>1283</v>
      </c>
      <c r="AB360" s="71">
        <v>3477</v>
      </c>
      <c r="AC360" s="71">
        <v>0</v>
      </c>
      <c r="AD360" s="71">
        <v>0.47034448265570489</v>
      </c>
      <c r="AE360" s="72"/>
      <c r="AF360" s="71">
        <v>1362757.4041747691</v>
      </c>
      <c r="AG360" s="71">
        <v>298708.85643261689</v>
      </c>
      <c r="AH360" s="71">
        <v>584269.27184233582</v>
      </c>
      <c r="AI360" s="71">
        <v>5950974.8799447613</v>
      </c>
      <c r="AJ360" s="71">
        <v>6384730.0207545664</v>
      </c>
      <c r="AK360" s="71">
        <v>0</v>
      </c>
      <c r="AL360" s="71">
        <v>0</v>
      </c>
      <c r="AM360" s="71">
        <v>473541.22515801393</v>
      </c>
      <c r="AN360" s="71">
        <v>0</v>
      </c>
      <c r="AO360" s="71">
        <v>0</v>
      </c>
      <c r="AP360" s="71">
        <v>15054981.658307062</v>
      </c>
      <c r="AQ360" s="72"/>
      <c r="AR360" s="71">
        <v>65</v>
      </c>
      <c r="AS360" s="71">
        <v>25</v>
      </c>
      <c r="AT360" s="71">
        <v>0</v>
      </c>
      <c r="AU360" s="71">
        <v>0</v>
      </c>
      <c r="AV360" s="71">
        <v>0</v>
      </c>
      <c r="AW360" s="71">
        <v>0</v>
      </c>
      <c r="AX360" s="71"/>
      <c r="AY360" s="72"/>
      <c r="AZ360" s="71">
        <v>293.78800000000001</v>
      </c>
      <c r="BA360" s="71">
        <v>2446.5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2079</v>
      </c>
      <c r="B361" s="70">
        <v>340</v>
      </c>
      <c r="C361" s="70">
        <v>17</v>
      </c>
      <c r="D361" s="70">
        <v>20</v>
      </c>
      <c r="E361" s="70">
        <v>2020</v>
      </c>
      <c r="F361" s="70" t="s">
        <v>159</v>
      </c>
      <c r="G361" s="70" t="s">
        <v>2062</v>
      </c>
      <c r="H361" s="70" t="s">
        <v>2063</v>
      </c>
      <c r="I361" s="148"/>
      <c r="J361" s="71">
        <v>3.879277912171085</v>
      </c>
      <c r="K361" s="71">
        <v>0.55140676731370575</v>
      </c>
      <c r="L361" s="71">
        <v>6.1393976584710783</v>
      </c>
      <c r="M361" s="71">
        <v>5.1104925984324581</v>
      </c>
      <c r="N361" s="71">
        <v>5.7010304210173688</v>
      </c>
      <c r="O361" s="71">
        <v>2.7079107140649321</v>
      </c>
      <c r="P361" s="71">
        <v>5.853999752079476</v>
      </c>
      <c r="Q361" s="71">
        <v>0.20194047764129999</v>
      </c>
      <c r="R361" s="71">
        <v>0</v>
      </c>
      <c r="S361" s="71">
        <v>0.47673206870493212</v>
      </c>
      <c r="T361" s="72"/>
      <c r="U361" s="71">
        <v>124395</v>
      </c>
      <c r="V361" s="71">
        <v>135</v>
      </c>
      <c r="W361" s="71">
        <v>104</v>
      </c>
      <c r="X361" s="71">
        <v>1202</v>
      </c>
      <c r="Y361" s="71">
        <v>1862</v>
      </c>
      <c r="Z361" s="71">
        <v>1935</v>
      </c>
      <c r="AA361" s="71">
        <v>1292</v>
      </c>
      <c r="AB361" s="71">
        <v>3425</v>
      </c>
      <c r="AC361" s="71">
        <v>0</v>
      </c>
      <c r="AD361" s="71">
        <v>0.47673206870493212</v>
      </c>
      <c r="AE361" s="72"/>
      <c r="AF361" s="71">
        <v>1300184.4828494829</v>
      </c>
      <c r="AG361" s="71">
        <v>463480.58241015952</v>
      </c>
      <c r="AH361" s="71">
        <v>1055027.985751586</v>
      </c>
      <c r="AI361" s="71">
        <v>7162307.1412134375</v>
      </c>
      <c r="AJ361" s="71">
        <v>8840358.4480556604</v>
      </c>
      <c r="AK361" s="71"/>
      <c r="AL361" s="71"/>
      <c r="AM361" s="71">
        <v>447000.55254366365</v>
      </c>
      <c r="AN361" s="71"/>
      <c r="AO361" s="71"/>
      <c r="AP361" s="71">
        <v>19268359.192823991</v>
      </c>
      <c r="AQ361" s="72"/>
      <c r="AR361" s="71">
        <v>69</v>
      </c>
      <c r="AS361" s="71">
        <v>25</v>
      </c>
      <c r="AT361" s="71">
        <v>0</v>
      </c>
      <c r="AU361" s="71">
        <v>0</v>
      </c>
      <c r="AV361" s="71">
        <v>0</v>
      </c>
      <c r="AW361" s="71">
        <v>0</v>
      </c>
      <c r="AX361" s="71"/>
      <c r="AY361" s="72"/>
      <c r="AZ361" s="71">
        <v>315.29300000000012</v>
      </c>
      <c r="BA361" s="71">
        <v>2446.5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2080</v>
      </c>
      <c r="B362" s="70">
        <v>340</v>
      </c>
      <c r="C362" s="70">
        <v>18</v>
      </c>
      <c r="D362" s="70">
        <v>20</v>
      </c>
      <c r="E362" s="70">
        <v>2021</v>
      </c>
      <c r="F362" s="70" t="s">
        <v>160</v>
      </c>
      <c r="G362" s="70" t="s">
        <v>2062</v>
      </c>
      <c r="H362" s="70" t="s">
        <v>2063</v>
      </c>
      <c r="I362" s="148"/>
      <c r="J362" s="71">
        <v>3.7831805335306998</v>
      </c>
      <c r="K362" s="71">
        <v>0.56317676649274862</v>
      </c>
      <c r="L362" s="71">
        <v>5.9735336842982427</v>
      </c>
      <c r="M362" s="71">
        <v>4.9433871859397636</v>
      </c>
      <c r="N362" s="71">
        <v>4.5210135754668341</v>
      </c>
      <c r="O362" s="71">
        <v>2.6326457874586939</v>
      </c>
      <c r="P362" s="71">
        <v>6.1056454107391218</v>
      </c>
      <c r="Q362" s="71">
        <v>0.195012938707436</v>
      </c>
      <c r="R362" s="71">
        <v>0</v>
      </c>
      <c r="S362" s="71">
        <v>0.40322917907766498</v>
      </c>
      <c r="T362" s="72"/>
      <c r="U362" s="71">
        <v>134396</v>
      </c>
      <c r="V362" s="71">
        <v>135</v>
      </c>
      <c r="W362" s="71">
        <v>104</v>
      </c>
      <c r="X362" s="71">
        <v>1202</v>
      </c>
      <c r="Y362" s="71">
        <v>1849</v>
      </c>
      <c r="Z362" s="71">
        <v>1937</v>
      </c>
      <c r="AA362" s="71">
        <v>1314</v>
      </c>
      <c r="AB362" s="71">
        <v>3340</v>
      </c>
      <c r="AC362" s="71">
        <v>0</v>
      </c>
      <c r="AD362" s="71">
        <v>0.40322917907766498</v>
      </c>
      <c r="AE362" s="72"/>
      <c r="AF362" s="71">
        <v>1242441.6016946435</v>
      </c>
      <c r="AG362" s="71">
        <v>495334.11618311529</v>
      </c>
      <c r="AH362" s="71">
        <v>1015617.8149616455</v>
      </c>
      <c r="AI362" s="71">
        <v>7651148.7818772923</v>
      </c>
      <c r="AJ362" s="71">
        <v>7179727.1151615707</v>
      </c>
      <c r="AK362" s="71">
        <v>0</v>
      </c>
      <c r="AL362" s="71">
        <v>0</v>
      </c>
      <c r="AM362" s="71">
        <v>438421.38527806173</v>
      </c>
      <c r="AN362" s="71">
        <v>0</v>
      </c>
      <c r="AO362" s="71">
        <v>0</v>
      </c>
      <c r="AP362" s="71">
        <v>18022690.815156329</v>
      </c>
      <c r="AQ362" s="72"/>
      <c r="AR362" s="71">
        <v>72</v>
      </c>
      <c r="AS362" s="71">
        <v>25</v>
      </c>
      <c r="AT362" s="71">
        <v>0</v>
      </c>
      <c r="AU362" s="71">
        <v>0</v>
      </c>
      <c r="AV362" s="71">
        <v>0</v>
      </c>
      <c r="AW362" s="71">
        <v>0</v>
      </c>
      <c r="AX362" s="71"/>
      <c r="AY362" s="72"/>
      <c r="AZ362" s="71">
        <v>327.6930000000001</v>
      </c>
      <c r="BA362" s="71">
        <v>2446.5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2081</v>
      </c>
      <c r="B363" s="70">
        <v>340</v>
      </c>
      <c r="C363" s="70">
        <v>19</v>
      </c>
      <c r="D363" s="70">
        <v>20</v>
      </c>
      <c r="E363" s="70">
        <v>2022</v>
      </c>
      <c r="F363" s="70" t="s">
        <v>161</v>
      </c>
      <c r="G363" s="70" t="s">
        <v>2062</v>
      </c>
      <c r="H363" s="70" t="s">
        <v>2063</v>
      </c>
      <c r="I363" s="148"/>
      <c r="J363" s="71">
        <v>2.8548301323926006</v>
      </c>
      <c r="K363" s="71">
        <v>0.41142386294361533</v>
      </c>
      <c r="L363" s="71">
        <v>4.7087872753942452</v>
      </c>
      <c r="M363" s="71">
        <v>3.7737351033026458</v>
      </c>
      <c r="N363" s="71">
        <v>4.1513355490291035</v>
      </c>
      <c r="O363" s="71">
        <v>2.696505140308421</v>
      </c>
      <c r="P363" s="71">
        <v>6.096349075655433</v>
      </c>
      <c r="Q363" s="71">
        <v>0.19421161043087098</v>
      </c>
      <c r="R363" s="71">
        <v>0</v>
      </c>
      <c r="S363" s="71">
        <v>0.45229363905206371</v>
      </c>
      <c r="T363" s="72"/>
      <c r="U363" s="71">
        <v>117873</v>
      </c>
      <c r="V363" s="71">
        <v>135</v>
      </c>
      <c r="W363" s="71">
        <v>104</v>
      </c>
      <c r="X363" s="71">
        <v>1202</v>
      </c>
      <c r="Y363" s="71">
        <v>1847</v>
      </c>
      <c r="Z363" s="71">
        <v>1885</v>
      </c>
      <c r="AA363" s="71">
        <v>1332</v>
      </c>
      <c r="AB363" s="71">
        <v>3299</v>
      </c>
      <c r="AC363" s="71">
        <v>0</v>
      </c>
      <c r="AD363" s="71">
        <v>0.45229363905206371</v>
      </c>
      <c r="AE363" s="72"/>
      <c r="AF363" s="71">
        <v>1096157.5852810454</v>
      </c>
      <c r="AG363" s="71">
        <v>287701.91269053344</v>
      </c>
      <c r="AH363" s="71">
        <v>901370.38222272496</v>
      </c>
      <c r="AI363" s="71">
        <v>6683934.878576627</v>
      </c>
      <c r="AJ363" s="71">
        <v>8707724.4835967049</v>
      </c>
      <c r="AK363" s="71">
        <v>0</v>
      </c>
      <c r="AL363" s="71">
        <v>0</v>
      </c>
      <c r="AM363" s="71">
        <v>425990.94424907427</v>
      </c>
      <c r="AN363" s="71">
        <v>0</v>
      </c>
      <c r="AO363" s="71">
        <v>0</v>
      </c>
      <c r="AP363" s="71">
        <v>18102880.186616711</v>
      </c>
      <c r="AQ363" s="72"/>
      <c r="AR363" s="71">
        <v>77</v>
      </c>
      <c r="AS363" s="71">
        <v>25</v>
      </c>
      <c r="AT363" s="71">
        <v>0</v>
      </c>
      <c r="AU363" s="71">
        <v>0</v>
      </c>
      <c r="AV363" s="71">
        <v>0</v>
      </c>
      <c r="AW363" s="71">
        <v>1</v>
      </c>
      <c r="AX363" s="71"/>
      <c r="AY363" s="72"/>
      <c r="AZ363" s="71">
        <v>353.09300000000007</v>
      </c>
      <c r="BA363" s="71">
        <v>2446.5</v>
      </c>
      <c r="BB363" s="71">
        <v>0</v>
      </c>
      <c r="BC363" s="71">
        <v>0</v>
      </c>
      <c r="BD363" s="71">
        <v>0</v>
      </c>
      <c r="BE363" s="71">
        <v>1990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2082</v>
      </c>
      <c r="B364" s="70">
        <v>340</v>
      </c>
      <c r="C364" s="70">
        <v>20</v>
      </c>
      <c r="D364" s="70">
        <v>20</v>
      </c>
      <c r="E364" s="70">
        <v>2023</v>
      </c>
      <c r="F364" s="70" t="s">
        <v>1539</v>
      </c>
      <c r="G364" s="70" t="s">
        <v>2062</v>
      </c>
      <c r="H364" s="70" t="s">
        <v>2063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v>
      </c>
      <c r="AS364" s="71">
        <v>25</v>
      </c>
      <c r="AT364" s="71">
        <v>0</v>
      </c>
      <c r="AU364" s="71">
        <v>0</v>
      </c>
      <c r="AV364" s="71">
        <v>0</v>
      </c>
      <c r="AW364" s="71">
        <v>1</v>
      </c>
      <c r="AX364" s="71"/>
      <c r="AY364" s="72"/>
      <c r="AZ364" s="71">
        <v>387.89300000000009</v>
      </c>
      <c r="BA364" s="71">
        <v>2446.5</v>
      </c>
      <c r="BB364" s="71">
        <v>0</v>
      </c>
      <c r="BC364" s="71">
        <v>0</v>
      </c>
      <c r="BD364" s="71">
        <v>0</v>
      </c>
      <c r="BE364" s="71">
        <v>1990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2083</v>
      </c>
      <c r="B365" s="70">
        <v>340</v>
      </c>
      <c r="C365" s="70">
        <v>21</v>
      </c>
      <c r="D365" s="70">
        <v>20</v>
      </c>
      <c r="E365" s="70">
        <v>2024</v>
      </c>
      <c r="F365" s="70" t="s">
        <v>1554</v>
      </c>
      <c r="G365" s="70" t="s">
        <v>2062</v>
      </c>
      <c r="H365" s="70" t="s">
        <v>2063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2084</v>
      </c>
      <c r="B366" s="70">
        <v>290</v>
      </c>
      <c r="C366" s="70">
        <v>1</v>
      </c>
      <c r="D366" s="70">
        <v>18</v>
      </c>
      <c r="E366" s="70">
        <v>1990</v>
      </c>
      <c r="F366" s="70" t="s">
        <v>787</v>
      </c>
      <c r="G366" s="70" t="s">
        <v>2085</v>
      </c>
      <c r="H366" s="70" t="s">
        <v>2086</v>
      </c>
      <c r="I366" s="148"/>
      <c r="J366" s="71">
        <v>13.796308354803701</v>
      </c>
      <c r="K366" s="71">
        <v>1.987012526908889</v>
      </c>
      <c r="L366" s="71">
        <v>3.7558677759744752</v>
      </c>
      <c r="M366" s="71">
        <v>2.6707151966888771</v>
      </c>
      <c r="N366" s="71">
        <v>4.0466111559009592</v>
      </c>
      <c r="O366" s="71">
        <v>2.4239524797599299</v>
      </c>
      <c r="P366" s="71">
        <v>7.2031305299683659</v>
      </c>
      <c r="Q366" s="71">
        <v>0.30917787717819001</v>
      </c>
      <c r="R366" s="71">
        <v>0</v>
      </c>
      <c r="S366" s="71">
        <v>0.31566357556173441</v>
      </c>
      <c r="T366" s="72"/>
      <c r="U366" s="71">
        <v>203008</v>
      </c>
      <c r="V366" s="71">
        <v>520</v>
      </c>
      <c r="W366" s="71">
        <v>50</v>
      </c>
      <c r="X366" s="71">
        <v>1074</v>
      </c>
      <c r="Y366" s="71">
        <v>1800</v>
      </c>
      <c r="Z366" s="71">
        <v>997</v>
      </c>
      <c r="AA366" s="71">
        <v>1749</v>
      </c>
      <c r="AB366" s="71">
        <v>5020</v>
      </c>
      <c r="AC366" s="71">
        <v>0</v>
      </c>
      <c r="AD366" s="71">
        <v>0.31566357556173441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2087</v>
      </c>
      <c r="B367" s="70">
        <v>291</v>
      </c>
      <c r="C367" s="70">
        <v>2</v>
      </c>
      <c r="D367" s="70">
        <v>18</v>
      </c>
      <c r="E367" s="70">
        <v>2005</v>
      </c>
      <c r="F367" s="70" t="s">
        <v>789</v>
      </c>
      <c r="G367" s="70" t="s">
        <v>2085</v>
      </c>
      <c r="H367" s="70" t="s">
        <v>2086</v>
      </c>
      <c r="I367" s="148"/>
      <c r="J367" s="71">
        <v>13.547417135835319</v>
      </c>
      <c r="K367" s="71">
        <v>0.93615968624158508</v>
      </c>
      <c r="L367" s="71">
        <v>1.2601015896811629</v>
      </c>
      <c r="M367" s="71">
        <v>3.5488037851333929</v>
      </c>
      <c r="N367" s="71">
        <v>4.4607887431691937</v>
      </c>
      <c r="O367" s="71">
        <v>4.0002852762828676</v>
      </c>
      <c r="P367" s="71">
        <v>8.1313488924913351</v>
      </c>
      <c r="Q367" s="71">
        <v>0.25085716153255</v>
      </c>
      <c r="R367" s="71">
        <v>0</v>
      </c>
      <c r="S367" s="71">
        <v>0</v>
      </c>
      <c r="T367" s="72"/>
      <c r="U367" s="71">
        <v>296755</v>
      </c>
      <c r="V367" s="71">
        <v>295</v>
      </c>
      <c r="W367" s="71">
        <v>11</v>
      </c>
      <c r="X367" s="71">
        <v>759</v>
      </c>
      <c r="Y367" s="71">
        <v>1794</v>
      </c>
      <c r="Z367" s="71">
        <v>1904</v>
      </c>
      <c r="AA367" s="71">
        <v>1617</v>
      </c>
      <c r="AB367" s="71">
        <v>4258</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2088</v>
      </c>
      <c r="B368" s="70">
        <v>292</v>
      </c>
      <c r="C368" s="70">
        <v>3</v>
      </c>
      <c r="D368" s="70">
        <v>18</v>
      </c>
      <c r="E368" s="70">
        <v>2006</v>
      </c>
      <c r="F368" s="70" t="s">
        <v>790</v>
      </c>
      <c r="G368" s="1064" t="s">
        <v>2085</v>
      </c>
      <c r="H368" s="70" t="s">
        <v>2086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2089</v>
      </c>
      <c r="B369" s="70">
        <v>293</v>
      </c>
      <c r="C369" s="70">
        <v>4</v>
      </c>
      <c r="D369" s="70">
        <v>18</v>
      </c>
      <c r="E369" s="70">
        <v>2007</v>
      </c>
      <c r="F369" s="70" t="s">
        <v>791</v>
      </c>
      <c r="G369" s="1064" t="s">
        <v>2085</v>
      </c>
      <c r="H369" s="70" t="s">
        <v>2086</v>
      </c>
      <c r="I369" s="148"/>
      <c r="J369" s="71">
        <v>10.587383254717199</v>
      </c>
      <c r="K369" s="71">
        <v>0.82084930899061026</v>
      </c>
      <c r="L369" s="71">
        <v>1.317353371242316</v>
      </c>
      <c r="M369" s="71">
        <v>4.070792563741727</v>
      </c>
      <c r="N369" s="71">
        <v>5.1345451765556858</v>
      </c>
      <c r="O369" s="71">
        <v>3.7490555619414501</v>
      </c>
      <c r="P369" s="71">
        <v>7.889544679049127</v>
      </c>
      <c r="Q369" s="71">
        <v>0.25410181072538002</v>
      </c>
      <c r="R369" s="71">
        <v>0</v>
      </c>
      <c r="S369" s="71">
        <v>0</v>
      </c>
      <c r="T369" s="72"/>
      <c r="U369" s="71">
        <v>263665</v>
      </c>
      <c r="V369" s="71">
        <v>263</v>
      </c>
      <c r="W369" s="71">
        <v>12</v>
      </c>
      <c r="X369" s="71">
        <v>1033</v>
      </c>
      <c r="Y369" s="71">
        <v>1793</v>
      </c>
      <c r="Z369" s="71">
        <v>1855</v>
      </c>
      <c r="AA369" s="71">
        <v>1545</v>
      </c>
      <c r="AB369" s="71">
        <v>4085</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2090</v>
      </c>
      <c r="B370" s="70">
        <v>294</v>
      </c>
      <c r="C370" s="70">
        <v>5</v>
      </c>
      <c r="D370" s="70">
        <v>18</v>
      </c>
      <c r="E370" s="70">
        <v>2008</v>
      </c>
      <c r="F370" s="70" t="s">
        <v>792</v>
      </c>
      <c r="G370" s="70" t="s">
        <v>2085</v>
      </c>
      <c r="H370" s="70" t="s">
        <v>2086</v>
      </c>
      <c r="I370" s="148"/>
      <c r="J370" s="71">
        <v>12.036185206675871</v>
      </c>
      <c r="K370" s="71">
        <v>0.58453639610525765</v>
      </c>
      <c r="L370" s="71">
        <v>1.051806718066463</v>
      </c>
      <c r="M370" s="71">
        <v>4.3007576912234784</v>
      </c>
      <c r="N370" s="71">
        <v>4.5769906809979943</v>
      </c>
      <c r="O370" s="71">
        <v>3.6004543284228521</v>
      </c>
      <c r="P370" s="71">
        <v>7.7683383755541104</v>
      </c>
      <c r="Q370" s="71">
        <v>0.24540022837383499</v>
      </c>
      <c r="R370" s="71">
        <v>0</v>
      </c>
      <c r="S370" s="71">
        <v>0</v>
      </c>
      <c r="T370" s="72"/>
      <c r="U370" s="71">
        <v>320681</v>
      </c>
      <c r="V370" s="71">
        <v>263</v>
      </c>
      <c r="W370" s="71">
        <v>12</v>
      </c>
      <c r="X370" s="71">
        <v>1033</v>
      </c>
      <c r="Y370" s="71">
        <v>1796</v>
      </c>
      <c r="Z370" s="71">
        <v>1844</v>
      </c>
      <c r="AA370" s="71">
        <v>1523</v>
      </c>
      <c r="AB370" s="71">
        <v>4010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2091</v>
      </c>
      <c r="B371" s="70">
        <v>295</v>
      </c>
      <c r="C371" s="70">
        <v>6</v>
      </c>
      <c r="D371" s="70">
        <v>18</v>
      </c>
      <c r="E371" s="70">
        <v>2009</v>
      </c>
      <c r="F371" s="70" t="s">
        <v>176</v>
      </c>
      <c r="G371" s="70" t="s">
        <v>2085</v>
      </c>
      <c r="H371" s="70" t="s">
        <v>2086</v>
      </c>
      <c r="I371" s="148"/>
      <c r="J371" s="71">
        <v>13.118945243224241</v>
      </c>
      <c r="K371" s="71">
        <v>0.64618657894778853</v>
      </c>
      <c r="L371" s="71">
        <v>4.7830533687467414</v>
      </c>
      <c r="M371" s="71">
        <v>4.5619298118607912</v>
      </c>
      <c r="N371" s="71">
        <v>4.4362545643131233</v>
      </c>
      <c r="O371" s="71">
        <v>3.6536315793888918</v>
      </c>
      <c r="P371" s="71">
        <v>7.5023698863522483</v>
      </c>
      <c r="Q371" s="71">
        <v>0.22916691569977199</v>
      </c>
      <c r="R371" s="71">
        <v>0</v>
      </c>
      <c r="S371" s="71">
        <v>0</v>
      </c>
      <c r="T371" s="72"/>
      <c r="U371" s="71">
        <v>322734</v>
      </c>
      <c r="V371" s="71">
        <v>208</v>
      </c>
      <c r="W371" s="71">
        <v>84</v>
      </c>
      <c r="X371" s="71">
        <v>1054</v>
      </c>
      <c r="Y371" s="71">
        <v>1784</v>
      </c>
      <c r="Z371" s="71">
        <v>1847</v>
      </c>
      <c r="AA371" s="71">
        <v>1510</v>
      </c>
      <c r="AB371" s="71">
        <v>3931</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2092</v>
      </c>
      <c r="B372" s="70">
        <v>296</v>
      </c>
      <c r="C372" s="70">
        <v>7</v>
      </c>
      <c r="D372" s="70">
        <v>18</v>
      </c>
      <c r="E372" s="70">
        <v>2010</v>
      </c>
      <c r="F372" s="70" t="s">
        <v>177</v>
      </c>
      <c r="G372" s="70" t="s">
        <v>2085</v>
      </c>
      <c r="H372" s="70" t="s">
        <v>2086</v>
      </c>
      <c r="I372" s="148"/>
      <c r="J372" s="71">
        <v>8.9302612335805005</v>
      </c>
      <c r="K372" s="71">
        <v>0.52936747565841424</v>
      </c>
      <c r="L372" s="71">
        <v>4.2539222576597169</v>
      </c>
      <c r="M372" s="71">
        <v>4.2452153834241582</v>
      </c>
      <c r="N372" s="71">
        <v>4.2573661541188894</v>
      </c>
      <c r="O372" s="71">
        <v>3.6564223555906379</v>
      </c>
      <c r="P372" s="71">
        <v>7.5263720890220904</v>
      </c>
      <c r="Q372" s="71">
        <v>0.23441253677260199</v>
      </c>
      <c r="R372" s="71">
        <v>0</v>
      </c>
      <c r="S372" s="71">
        <v>0</v>
      </c>
      <c r="T372" s="72"/>
      <c r="U372" s="71">
        <v>238826</v>
      </c>
      <c r="V372" s="71">
        <v>208</v>
      </c>
      <c r="W372" s="71">
        <v>84</v>
      </c>
      <c r="X372" s="71">
        <v>1054</v>
      </c>
      <c r="Y372" s="71">
        <v>1777</v>
      </c>
      <c r="Z372" s="71">
        <v>1857</v>
      </c>
      <c r="AA372" s="71">
        <v>1477</v>
      </c>
      <c r="AB372" s="71">
        <v>3853</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2093</v>
      </c>
      <c r="B373" s="70">
        <v>297</v>
      </c>
      <c r="C373" s="70">
        <v>8</v>
      </c>
      <c r="D373" s="70">
        <v>18</v>
      </c>
      <c r="E373" s="70">
        <v>2011</v>
      </c>
      <c r="F373" s="70" t="s">
        <v>178</v>
      </c>
      <c r="G373" s="70" t="s">
        <v>2085</v>
      </c>
      <c r="H373" s="70" t="s">
        <v>2086</v>
      </c>
      <c r="I373" s="148"/>
      <c r="J373" s="71">
        <v>4.555595347333778</v>
      </c>
      <c r="K373" s="71">
        <v>0.77091472762009716</v>
      </c>
      <c r="L373" s="71">
        <v>4.0959748104336384</v>
      </c>
      <c r="M373" s="71">
        <v>5.953152276166394</v>
      </c>
      <c r="N373" s="71">
        <v>5.7483891596313166</v>
      </c>
      <c r="O373" s="71">
        <v>3.5979469072416403</v>
      </c>
      <c r="P373" s="71">
        <v>7.0960883965690318</v>
      </c>
      <c r="Q373" s="71">
        <v>0.26688328997926303</v>
      </c>
      <c r="R373" s="71">
        <v>0</v>
      </c>
      <c r="S373" s="71">
        <v>0</v>
      </c>
      <c r="T373" s="72"/>
      <c r="U373" s="71">
        <v>114948</v>
      </c>
      <c r="V373" s="71">
        <v>208</v>
      </c>
      <c r="W373" s="71">
        <v>84</v>
      </c>
      <c r="X373" s="71">
        <v>1054</v>
      </c>
      <c r="Y373" s="71">
        <v>1766</v>
      </c>
      <c r="Z373" s="71">
        <v>1867</v>
      </c>
      <c r="AA373" s="71">
        <v>1434</v>
      </c>
      <c r="AB373" s="71">
        <v>3803</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2094</v>
      </c>
      <c r="B374" s="70">
        <v>298</v>
      </c>
      <c r="C374" s="70">
        <v>9</v>
      </c>
      <c r="D374" s="70">
        <v>18</v>
      </c>
      <c r="E374" s="70">
        <v>2012</v>
      </c>
      <c r="F374" s="70" t="s">
        <v>179</v>
      </c>
      <c r="G374" s="70" t="s">
        <v>2085</v>
      </c>
      <c r="H374" s="70" t="s">
        <v>2086</v>
      </c>
      <c r="I374" s="148"/>
      <c r="J374" s="71">
        <v>11.248246816032511</v>
      </c>
      <c r="K374" s="71">
        <v>0.9309026014326125</v>
      </c>
      <c r="L374" s="71">
        <v>4.0047297777791027</v>
      </c>
      <c r="M374" s="71">
        <v>6.079241260296655</v>
      </c>
      <c r="N374" s="71">
        <v>7.0947378717351617</v>
      </c>
      <c r="O374" s="71">
        <v>3.5677221492790809</v>
      </c>
      <c r="P374" s="71">
        <v>7.0269761577589165</v>
      </c>
      <c r="Q374" s="71">
        <v>0.285922281948785</v>
      </c>
      <c r="R374" s="71">
        <v>0</v>
      </c>
      <c r="S374" s="71">
        <v>0</v>
      </c>
      <c r="T374" s="72"/>
      <c r="U374" s="71">
        <v>275112</v>
      </c>
      <c r="V374" s="71">
        <v>208</v>
      </c>
      <c r="W374" s="71">
        <v>84</v>
      </c>
      <c r="X374" s="71">
        <v>1054</v>
      </c>
      <c r="Y374" s="71">
        <v>1764</v>
      </c>
      <c r="Z374" s="71">
        <v>1866</v>
      </c>
      <c r="AA374" s="71">
        <v>1412</v>
      </c>
      <c r="AB374" s="71">
        <v>3750</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2095</v>
      </c>
      <c r="B375" s="70">
        <v>299</v>
      </c>
      <c r="C375" s="70">
        <v>10</v>
      </c>
      <c r="D375" s="70">
        <v>18</v>
      </c>
      <c r="E375" s="70">
        <v>2013</v>
      </c>
      <c r="F375" s="70" t="s">
        <v>180</v>
      </c>
      <c r="G375" s="70" t="s">
        <v>2085</v>
      </c>
      <c r="H375" s="70" t="s">
        <v>2086</v>
      </c>
      <c r="I375" s="148"/>
      <c r="J375" s="71">
        <v>11.95578293237919</v>
      </c>
      <c r="K375" s="71">
        <v>0.93769908213531106</v>
      </c>
      <c r="L375" s="71">
        <v>4.125248195111296</v>
      </c>
      <c r="M375" s="71">
        <v>6.3009820515059944</v>
      </c>
      <c r="N375" s="71">
        <v>7.2890384970953548</v>
      </c>
      <c r="O375" s="71">
        <v>3.4774664103845949</v>
      </c>
      <c r="P375" s="71">
        <v>6.8936022094445155</v>
      </c>
      <c r="Q375" s="71">
        <v>0.288069624503757</v>
      </c>
      <c r="R375" s="71">
        <v>0</v>
      </c>
      <c r="S375" s="71">
        <v>0</v>
      </c>
      <c r="T375" s="72"/>
      <c r="U375" s="71">
        <v>310199</v>
      </c>
      <c r="V375" s="71">
        <v>208</v>
      </c>
      <c r="W375" s="71">
        <v>84</v>
      </c>
      <c r="X375" s="71">
        <v>1054</v>
      </c>
      <c r="Y375" s="71">
        <v>1773</v>
      </c>
      <c r="Z375" s="71">
        <v>1900</v>
      </c>
      <c r="AA375" s="71">
        <v>1380</v>
      </c>
      <c r="AB375" s="71">
        <v>3724</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2096</v>
      </c>
      <c r="B376" s="70">
        <v>300</v>
      </c>
      <c r="C376" s="70">
        <v>11</v>
      </c>
      <c r="D376" s="70">
        <v>18</v>
      </c>
      <c r="E376" s="70">
        <v>2014</v>
      </c>
      <c r="F376" s="70" t="s">
        <v>181</v>
      </c>
      <c r="G376" s="70" t="s">
        <v>2085</v>
      </c>
      <c r="H376" s="70" t="s">
        <v>2086</v>
      </c>
      <c r="I376" s="148"/>
      <c r="J376" s="71">
        <v>12.249563347192341</v>
      </c>
      <c r="K376" s="71">
        <v>0.79735336456482098</v>
      </c>
      <c r="L376" s="71">
        <v>1.072588048761804</v>
      </c>
      <c r="M376" s="71">
        <v>5.8666748156140223</v>
      </c>
      <c r="N376" s="71">
        <v>7.2208320600990348</v>
      </c>
      <c r="O376" s="71">
        <v>3.3086904569906874</v>
      </c>
      <c r="P376" s="71">
        <v>6.949519417110305</v>
      </c>
      <c r="Q376" s="71">
        <v>0.27237790602594403</v>
      </c>
      <c r="R376" s="71">
        <v>0</v>
      </c>
      <c r="S376" s="71">
        <v>0</v>
      </c>
      <c r="T376" s="72"/>
      <c r="U376" s="71">
        <v>342666</v>
      </c>
      <c r="V376" s="71">
        <v>201</v>
      </c>
      <c r="W376" s="71">
        <v>20</v>
      </c>
      <c r="X376" s="71">
        <v>1002</v>
      </c>
      <c r="Y376" s="71">
        <v>1761</v>
      </c>
      <c r="Z376" s="71">
        <v>1904</v>
      </c>
      <c r="AA376" s="71">
        <v>1384</v>
      </c>
      <c r="AB376" s="71">
        <v>3670</v>
      </c>
      <c r="AC376" s="71">
        <v>0</v>
      </c>
      <c r="AD376" s="71">
        <v>0</v>
      </c>
      <c r="AE376" s="72"/>
      <c r="AF376" s="71"/>
      <c r="AG376" s="71"/>
      <c r="AH376" s="71"/>
      <c r="AI376" s="71"/>
      <c r="AJ376" s="71"/>
      <c r="AK376" s="71"/>
      <c r="AL376" s="71"/>
      <c r="AM376" s="71"/>
      <c r="AN376" s="71"/>
      <c r="AO376" s="71"/>
      <c r="AP376" s="71"/>
      <c r="AQ376" s="72"/>
      <c r="AR376" s="71">
        <v>155</v>
      </c>
      <c r="AS376" s="71">
        <v>25</v>
      </c>
      <c r="AT376" s="71">
        <v>1</v>
      </c>
      <c r="AU376" s="71">
        <v>1</v>
      </c>
      <c r="AV376" s="71">
        <v>0</v>
      </c>
      <c r="AW376" s="71">
        <v>0</v>
      </c>
      <c r="AX376" s="71"/>
      <c r="AY376" s="72"/>
      <c r="AZ376" s="71">
        <v>657.63599999999997</v>
      </c>
      <c r="BA376" s="71">
        <v>1012.4160000000001</v>
      </c>
      <c r="BB376" s="71">
        <v>1200</v>
      </c>
      <c r="BC376" s="71">
        <v>53</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2097</v>
      </c>
      <c r="B377" s="70">
        <v>301</v>
      </c>
      <c r="C377" s="70">
        <v>12</v>
      </c>
      <c r="D377" s="70">
        <v>18</v>
      </c>
      <c r="E377" s="70">
        <v>2015</v>
      </c>
      <c r="F377" s="70" t="s">
        <v>182</v>
      </c>
      <c r="G377" s="70" t="s">
        <v>2085</v>
      </c>
      <c r="H377" s="70" t="s">
        <v>2086</v>
      </c>
      <c r="I377" s="148"/>
      <c r="J377" s="71">
        <v>11.978585091051359</v>
      </c>
      <c r="K377" s="71">
        <v>0.88517005030911144</v>
      </c>
      <c r="L377" s="71">
        <v>1.278136477196393</v>
      </c>
      <c r="M377" s="71">
        <v>5.6096785958578046</v>
      </c>
      <c r="N377" s="71">
        <v>6.2701796334039459</v>
      </c>
      <c r="O377" s="71">
        <v>3.2874785833281583</v>
      </c>
      <c r="P377" s="71">
        <v>6.8293775385034499</v>
      </c>
      <c r="Q377" s="71">
        <v>0.267148994012605</v>
      </c>
      <c r="R377" s="71">
        <v>0</v>
      </c>
      <c r="S377" s="71">
        <v>0</v>
      </c>
      <c r="T377" s="72"/>
      <c r="U377" s="71">
        <v>345939</v>
      </c>
      <c r="V377" s="71">
        <v>201</v>
      </c>
      <c r="W377" s="71">
        <v>20</v>
      </c>
      <c r="X377" s="71">
        <v>1002</v>
      </c>
      <c r="Y377" s="71">
        <v>1809</v>
      </c>
      <c r="Z377" s="71">
        <v>1910</v>
      </c>
      <c r="AA377" s="71">
        <v>1359</v>
      </c>
      <c r="AB377" s="71">
        <v>3677</v>
      </c>
      <c r="AC377" s="71">
        <v>0</v>
      </c>
      <c r="AD377" s="71">
        <v>0</v>
      </c>
      <c r="AE377" s="72"/>
      <c r="AF377" s="71">
        <v>3928275.7956850431</v>
      </c>
      <c r="AG377" s="71">
        <v>702741.95358371222</v>
      </c>
      <c r="AH377" s="71">
        <v>156661.08860226179</v>
      </c>
      <c r="AI377" s="71">
        <v>6223090.5579124298</v>
      </c>
      <c r="AJ377" s="71">
        <v>8905450.7488982808</v>
      </c>
      <c r="AK377" s="71">
        <v>0</v>
      </c>
      <c r="AL377" s="71">
        <v>0</v>
      </c>
      <c r="AM377" s="71">
        <v>503917.42556512408</v>
      </c>
      <c r="AN377" s="71">
        <v>0</v>
      </c>
      <c r="AO377" s="71">
        <v>0</v>
      </c>
      <c r="AP377" s="71">
        <v>20420137.570246853</v>
      </c>
      <c r="AQ377" s="72"/>
      <c r="AR377" s="71">
        <v>160</v>
      </c>
      <c r="AS377" s="71">
        <v>25</v>
      </c>
      <c r="AT377" s="71">
        <v>1</v>
      </c>
      <c r="AU377" s="71">
        <v>1</v>
      </c>
      <c r="AV377" s="71">
        <v>0</v>
      </c>
      <c r="AW377" s="71">
        <v>0</v>
      </c>
      <c r="AX377" s="71"/>
      <c r="AY377" s="72"/>
      <c r="AZ377" s="71">
        <v>682.03600000000006</v>
      </c>
      <c r="BA377" s="71">
        <v>1012.4160000000001</v>
      </c>
      <c r="BB377" s="71">
        <v>1200</v>
      </c>
      <c r="BC377" s="71">
        <v>53</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2098</v>
      </c>
      <c r="B378" s="70">
        <v>302</v>
      </c>
      <c r="C378" s="70">
        <v>13</v>
      </c>
      <c r="D378" s="70">
        <v>18</v>
      </c>
      <c r="E378" s="70">
        <v>2016</v>
      </c>
      <c r="F378" s="70" t="s">
        <v>155</v>
      </c>
      <c r="G378" s="70" t="s">
        <v>2085</v>
      </c>
      <c r="H378" s="70" t="s">
        <v>2086</v>
      </c>
      <c r="I378" s="148"/>
      <c r="J378" s="71">
        <v>12.476145922136984</v>
      </c>
      <c r="K378" s="71">
        <v>0.7611146646923973</v>
      </c>
      <c r="L378" s="71">
        <v>1.2265923961465595</v>
      </c>
      <c r="M378" s="71">
        <v>4.0824319462560634</v>
      </c>
      <c r="N378" s="71">
        <v>4.6280218197888834</v>
      </c>
      <c r="O378" s="71">
        <v>3.2356551072277195</v>
      </c>
      <c r="P378" s="71">
        <v>6.656449049663185</v>
      </c>
      <c r="Q378" s="71">
        <v>0.25702994935090284</v>
      </c>
      <c r="R378" s="71">
        <v>0</v>
      </c>
      <c r="S378" s="71">
        <v>0</v>
      </c>
      <c r="T378" s="72"/>
      <c r="U378" s="71">
        <v>381155</v>
      </c>
      <c r="V378" s="71">
        <v>201</v>
      </c>
      <c r="W378" s="71">
        <v>20</v>
      </c>
      <c r="X378" s="71">
        <v>1002</v>
      </c>
      <c r="Y378" s="71">
        <v>1807</v>
      </c>
      <c r="Z378" s="71">
        <v>1903</v>
      </c>
      <c r="AA378" s="71">
        <v>1370</v>
      </c>
      <c r="AB378" s="71">
        <v>3639</v>
      </c>
      <c r="AC378" s="71">
        <v>0</v>
      </c>
      <c r="AD378" s="71">
        <v>0</v>
      </c>
      <c r="AE378" s="72"/>
      <c r="AF378" s="71">
        <v>4542932.5911601596</v>
      </c>
      <c r="AG378" s="71">
        <v>691297.75128112943</v>
      </c>
      <c r="AH378" s="71">
        <v>135102.8921670886</v>
      </c>
      <c r="AI378" s="71">
        <v>5872178.2359335441</v>
      </c>
      <c r="AJ378" s="71">
        <v>8237209.6209243657</v>
      </c>
      <c r="AK378" s="71">
        <v>0</v>
      </c>
      <c r="AL378" s="71">
        <v>0</v>
      </c>
      <c r="AM378" s="71">
        <v>499097.13346139417</v>
      </c>
      <c r="AN378" s="71">
        <v>0</v>
      </c>
      <c r="AO378" s="71">
        <v>0</v>
      </c>
      <c r="AP378" s="71">
        <v>19977818.224927679</v>
      </c>
      <c r="AQ378" s="72"/>
      <c r="AR378" s="71">
        <v>165</v>
      </c>
      <c r="AS378" s="71">
        <v>25</v>
      </c>
      <c r="AT378" s="71">
        <v>1</v>
      </c>
      <c r="AU378" s="71">
        <v>1</v>
      </c>
      <c r="AV378" s="71">
        <v>0</v>
      </c>
      <c r="AW378" s="71">
        <v>0</v>
      </c>
      <c r="AX378" s="71"/>
      <c r="AY378" s="72"/>
      <c r="AZ378" s="71">
        <v>707.93600000000004</v>
      </c>
      <c r="BA378" s="71">
        <v>1012.4160000000001</v>
      </c>
      <c r="BB378" s="71">
        <v>1200</v>
      </c>
      <c r="BC378" s="71">
        <v>53</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2099</v>
      </c>
      <c r="B379" s="70">
        <v>303</v>
      </c>
      <c r="C379" s="70">
        <v>14</v>
      </c>
      <c r="D379" s="70">
        <v>18</v>
      </c>
      <c r="E379" s="70">
        <v>2017</v>
      </c>
      <c r="F379" s="70" t="s">
        <v>156</v>
      </c>
      <c r="G379" s="70" t="s">
        <v>2085</v>
      </c>
      <c r="H379" s="70" t="s">
        <v>2086</v>
      </c>
      <c r="I379" s="148"/>
      <c r="J379" s="71">
        <v>12.76768617340684</v>
      </c>
      <c r="K379" s="71">
        <v>0.7945517563390917</v>
      </c>
      <c r="L379" s="71">
        <v>1.1643330563548504</v>
      </c>
      <c r="M379" s="71">
        <v>3.8899776330681588</v>
      </c>
      <c r="N379" s="71">
        <v>5.6844332380912581</v>
      </c>
      <c r="O379" s="71">
        <v>3.1761667376473208</v>
      </c>
      <c r="P379" s="71">
        <v>6.5660033852096706</v>
      </c>
      <c r="Q379" s="71">
        <v>0.24677781092949799</v>
      </c>
      <c r="R379" s="71">
        <v>0</v>
      </c>
      <c r="S379" s="71">
        <v>0</v>
      </c>
      <c r="T379" s="72"/>
      <c r="U379" s="71">
        <v>401823</v>
      </c>
      <c r="V379" s="71">
        <v>201</v>
      </c>
      <c r="W379" s="71">
        <v>20</v>
      </c>
      <c r="X379" s="71">
        <v>1002</v>
      </c>
      <c r="Y379" s="71">
        <v>1817</v>
      </c>
      <c r="Z379" s="71">
        <v>1899</v>
      </c>
      <c r="AA379" s="71">
        <v>1360</v>
      </c>
      <c r="AB379" s="71">
        <v>3613</v>
      </c>
      <c r="AC379" s="71">
        <v>0</v>
      </c>
      <c r="AD379" s="71">
        <v>0</v>
      </c>
      <c r="AE379" s="72"/>
      <c r="AF379" s="71">
        <v>4778906.3224382158</v>
      </c>
      <c r="AG379" s="71">
        <v>705573.554431987</v>
      </c>
      <c r="AH379" s="71">
        <v>166348.4767444602</v>
      </c>
      <c r="AI379" s="71">
        <v>5743259.8513859911</v>
      </c>
      <c r="AJ379" s="71">
        <v>8908425.1706962325</v>
      </c>
      <c r="AK379" s="71">
        <v>0</v>
      </c>
      <c r="AL379" s="71">
        <v>0</v>
      </c>
      <c r="AM379" s="71">
        <v>496306.54529982532</v>
      </c>
      <c r="AN379" s="71">
        <v>0</v>
      </c>
      <c r="AO379" s="71">
        <v>0</v>
      </c>
      <c r="AP379" s="71">
        <v>20798819.920996711</v>
      </c>
      <c r="AQ379" s="72"/>
      <c r="AR379" s="71">
        <v>170</v>
      </c>
      <c r="AS379" s="71">
        <v>25</v>
      </c>
      <c r="AT379" s="71">
        <v>1</v>
      </c>
      <c r="AU379" s="71">
        <v>1</v>
      </c>
      <c r="AV379" s="71">
        <v>0</v>
      </c>
      <c r="AW379" s="71">
        <v>0</v>
      </c>
      <c r="AX379" s="71"/>
      <c r="AY379" s="72"/>
      <c r="AZ379" s="71">
        <v>739.53600000000006</v>
      </c>
      <c r="BA379" s="71">
        <v>1012.4160000000001</v>
      </c>
      <c r="BB379" s="71">
        <v>1200</v>
      </c>
      <c r="BC379" s="71">
        <v>53</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2100</v>
      </c>
      <c r="B380" s="70">
        <v>304</v>
      </c>
      <c r="C380" s="70">
        <v>15</v>
      </c>
      <c r="D380" s="70">
        <v>18</v>
      </c>
      <c r="E380" s="70">
        <v>2018</v>
      </c>
      <c r="F380" s="70" t="s">
        <v>183</v>
      </c>
      <c r="G380" s="70" t="s">
        <v>2085</v>
      </c>
      <c r="H380" s="70" t="s">
        <v>2086</v>
      </c>
      <c r="I380" s="148"/>
      <c r="J380" s="71">
        <v>12.088590059554608</v>
      </c>
      <c r="K380" s="71">
        <v>0.79743732386941268</v>
      </c>
      <c r="L380" s="71">
        <v>1.0388036142170596</v>
      </c>
      <c r="M380" s="71">
        <v>3.744855902272298</v>
      </c>
      <c r="N380" s="71">
        <v>4.3000072673386622</v>
      </c>
      <c r="O380" s="71">
        <v>3.1066467555462092</v>
      </c>
      <c r="P380" s="71">
        <v>6.4002662404906552</v>
      </c>
      <c r="Q380" s="71">
        <v>0.22449491183266501</v>
      </c>
      <c r="R380" s="71">
        <v>0</v>
      </c>
      <c r="S380" s="71">
        <v>0</v>
      </c>
      <c r="T380" s="72"/>
      <c r="U380" s="71">
        <v>385776</v>
      </c>
      <c r="V380" s="71">
        <v>201</v>
      </c>
      <c r="W380" s="71">
        <v>20</v>
      </c>
      <c r="X380" s="71">
        <v>1002</v>
      </c>
      <c r="Y380" s="71">
        <v>1799</v>
      </c>
      <c r="Z380" s="71">
        <v>1893</v>
      </c>
      <c r="AA380" s="71">
        <v>1339</v>
      </c>
      <c r="AB380" s="71">
        <v>3542</v>
      </c>
      <c r="AC380" s="71">
        <v>0</v>
      </c>
      <c r="AD380" s="71">
        <v>0</v>
      </c>
      <c r="AE380" s="72"/>
      <c r="AF380" s="71">
        <v>4551004.4298692886</v>
      </c>
      <c r="AG380" s="71">
        <v>714605.86931992113</v>
      </c>
      <c r="AH380" s="71">
        <v>150535.21214744219</v>
      </c>
      <c r="AI380" s="71">
        <v>5419327.6728463266</v>
      </c>
      <c r="AJ380" s="71">
        <v>7227442.6467009261</v>
      </c>
      <c r="AK380" s="71">
        <v>0</v>
      </c>
      <c r="AL380" s="71">
        <v>0</v>
      </c>
      <c r="AM380" s="71">
        <v>487560.23414066032</v>
      </c>
      <c r="AN380" s="71">
        <v>0</v>
      </c>
      <c r="AO380" s="71">
        <v>0</v>
      </c>
      <c r="AP380" s="71">
        <v>18550476.065024566</v>
      </c>
      <c r="AQ380" s="72"/>
      <c r="AR380" s="71">
        <v>176</v>
      </c>
      <c r="AS380" s="71">
        <v>25</v>
      </c>
      <c r="AT380" s="71">
        <v>1</v>
      </c>
      <c r="AU380" s="71">
        <v>1</v>
      </c>
      <c r="AV380" s="71">
        <v>0</v>
      </c>
      <c r="AW380" s="71">
        <v>0</v>
      </c>
      <c r="AX380" s="71"/>
      <c r="AY380" s="72"/>
      <c r="AZ380" s="71">
        <v>764.53600000000029</v>
      </c>
      <c r="BA380" s="71">
        <v>762.61599999999999</v>
      </c>
      <c r="BB380" s="71">
        <v>1200</v>
      </c>
      <c r="BC380" s="71">
        <v>53</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2101</v>
      </c>
      <c r="B381" s="70">
        <v>305</v>
      </c>
      <c r="C381" s="70">
        <v>16</v>
      </c>
      <c r="D381" s="70">
        <v>18</v>
      </c>
      <c r="E381" s="70">
        <v>2019</v>
      </c>
      <c r="F381" s="70" t="s">
        <v>158</v>
      </c>
      <c r="G381" s="70" t="s">
        <v>2085</v>
      </c>
      <c r="H381" s="70" t="s">
        <v>2086</v>
      </c>
      <c r="I381" s="148"/>
      <c r="J381" s="71">
        <v>11.649330114417642</v>
      </c>
      <c r="K381" s="71">
        <v>0.60583577733842153</v>
      </c>
      <c r="L381" s="71">
        <v>1.0312645636871145</v>
      </c>
      <c r="M381" s="71">
        <v>3.1195339958786721</v>
      </c>
      <c r="N381" s="71">
        <v>3.0523309430024317</v>
      </c>
      <c r="O381" s="71">
        <v>3.0028734251923228</v>
      </c>
      <c r="P381" s="71">
        <v>6.2751603897301189</v>
      </c>
      <c r="Q381" s="71">
        <v>0.21413446181759099</v>
      </c>
      <c r="R381" s="71">
        <v>0</v>
      </c>
      <c r="S381" s="71">
        <v>0</v>
      </c>
      <c r="T381" s="72"/>
      <c r="U381" s="71">
        <v>397603</v>
      </c>
      <c r="V381" s="71">
        <v>201</v>
      </c>
      <c r="W381" s="71">
        <v>20</v>
      </c>
      <c r="X381" s="71">
        <v>1002</v>
      </c>
      <c r="Y381" s="71">
        <v>1782</v>
      </c>
      <c r="Z381" s="71">
        <v>1880</v>
      </c>
      <c r="AA381" s="71">
        <v>1303</v>
      </c>
      <c r="AB381" s="71">
        <v>3470</v>
      </c>
      <c r="AC381" s="71">
        <v>0</v>
      </c>
      <c r="AD381" s="71">
        <v>0</v>
      </c>
      <c r="AE381" s="72"/>
      <c r="AF381" s="71">
        <v>4339273.7304361453</v>
      </c>
      <c r="AG381" s="71">
        <v>492135.08313898358</v>
      </c>
      <c r="AH381" s="71">
        <v>166934.07766923879</v>
      </c>
      <c r="AI381" s="71">
        <v>5635989.4420648869</v>
      </c>
      <c r="AJ381" s="71">
        <v>6116983.2779487288</v>
      </c>
      <c r="AK381" s="71">
        <v>0</v>
      </c>
      <c r="AL381" s="71">
        <v>0</v>
      </c>
      <c r="AM381" s="71">
        <v>472587.8778539857</v>
      </c>
      <c r="AN381" s="71">
        <v>0</v>
      </c>
      <c r="AO381" s="71">
        <v>0</v>
      </c>
      <c r="AP381" s="71">
        <v>17223903.489111971</v>
      </c>
      <c r="AQ381" s="72"/>
      <c r="AR381" s="71">
        <v>180</v>
      </c>
      <c r="AS381" s="71">
        <v>25</v>
      </c>
      <c r="AT381" s="71">
        <v>1</v>
      </c>
      <c r="AU381" s="71">
        <v>1</v>
      </c>
      <c r="AV381" s="71">
        <v>0</v>
      </c>
      <c r="AW381" s="71">
        <v>0</v>
      </c>
      <c r="AX381" s="71"/>
      <c r="AY381" s="72"/>
      <c r="AZ381" s="71">
        <v>790.64200000000005</v>
      </c>
      <c r="BA381" s="71">
        <v>762.41599999999994</v>
      </c>
      <c r="BB381" s="71">
        <v>1200</v>
      </c>
      <c r="BC381" s="71">
        <v>53</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2102</v>
      </c>
      <c r="B382" s="70">
        <v>306</v>
      </c>
      <c r="C382" s="70">
        <v>17</v>
      </c>
      <c r="D382" s="70">
        <v>18</v>
      </c>
      <c r="E382" s="70">
        <v>2020</v>
      </c>
      <c r="F382" s="70" t="s">
        <v>159</v>
      </c>
      <c r="G382" s="70" t="s">
        <v>2085</v>
      </c>
      <c r="H382" s="70" t="s">
        <v>2086</v>
      </c>
      <c r="I382" s="148"/>
      <c r="J382" s="71">
        <v>12.61290011763672</v>
      </c>
      <c r="K382" s="71">
        <v>0.71478655022147042</v>
      </c>
      <c r="L382" s="71">
        <v>2.0071107729616986</v>
      </c>
      <c r="M382" s="71">
        <v>4.0475781644822799</v>
      </c>
      <c r="N382" s="71">
        <v>5.4377175229467491</v>
      </c>
      <c r="O382" s="71">
        <v>2.584760252650093</v>
      </c>
      <c r="P382" s="71">
        <v>5.8857164690025074</v>
      </c>
      <c r="Q382" s="71">
        <v>0.20070230244992299</v>
      </c>
      <c r="R382" s="71">
        <v>0</v>
      </c>
      <c r="S382" s="71">
        <v>0</v>
      </c>
      <c r="T382" s="72"/>
      <c r="U382" s="71">
        <v>404452</v>
      </c>
      <c r="V382" s="71">
        <v>175</v>
      </c>
      <c r="W382" s="71">
        <v>34</v>
      </c>
      <c r="X382" s="71">
        <v>952</v>
      </c>
      <c r="Y382" s="71">
        <v>1776</v>
      </c>
      <c r="Z382" s="71">
        <v>1847</v>
      </c>
      <c r="AA382" s="71">
        <v>1299</v>
      </c>
      <c r="AB382" s="71">
        <v>3404</v>
      </c>
      <c r="AC382" s="71">
        <v>0</v>
      </c>
      <c r="AD382" s="71">
        <v>0</v>
      </c>
      <c r="AE382" s="72"/>
      <c r="AF382" s="71">
        <v>4227358.1290038899</v>
      </c>
      <c r="AG382" s="71">
        <v>600808.16238354018</v>
      </c>
      <c r="AH382" s="71">
        <v>344912.99534186471</v>
      </c>
      <c r="AI382" s="71">
        <v>5672642.5943720406</v>
      </c>
      <c r="AJ382" s="71">
        <v>8432049.73348381</v>
      </c>
      <c r="AK382" s="71"/>
      <c r="AL382" s="71"/>
      <c r="AM382" s="71">
        <v>444259.81922879745</v>
      </c>
      <c r="AN382" s="71"/>
      <c r="AO382" s="71"/>
      <c r="AP382" s="71">
        <v>19722031.433813944</v>
      </c>
      <c r="AQ382" s="72"/>
      <c r="AR382" s="71">
        <v>186</v>
      </c>
      <c r="AS382" s="71">
        <v>25</v>
      </c>
      <c r="AT382" s="71">
        <v>1</v>
      </c>
      <c r="AU382" s="71">
        <v>1</v>
      </c>
      <c r="AV382" s="71">
        <v>0</v>
      </c>
      <c r="AW382" s="71">
        <v>0</v>
      </c>
      <c r="AX382" s="71"/>
      <c r="AY382" s="72"/>
      <c r="AZ382" s="71">
        <v>816.34200000000033</v>
      </c>
      <c r="BA382" s="71">
        <v>762.41600000000017</v>
      </c>
      <c r="BB382" s="71">
        <v>1200</v>
      </c>
      <c r="BC382" s="71">
        <v>53</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2103</v>
      </c>
      <c r="B383" s="70">
        <v>306</v>
      </c>
      <c r="C383" s="70">
        <v>18</v>
      </c>
      <c r="D383" s="70">
        <v>18</v>
      </c>
      <c r="E383" s="70">
        <v>2021</v>
      </c>
      <c r="F383" s="70" t="s">
        <v>160</v>
      </c>
      <c r="G383" s="70" t="s">
        <v>2085</v>
      </c>
      <c r="H383" s="70" t="s">
        <v>2086</v>
      </c>
      <c r="I383" s="148"/>
      <c r="J383" s="71">
        <v>10.76622761047466</v>
      </c>
      <c r="K383" s="71">
        <v>0.73004395656467425</v>
      </c>
      <c r="L383" s="71">
        <v>1.9528860121744254</v>
      </c>
      <c r="M383" s="71">
        <v>3.915228453423174</v>
      </c>
      <c r="N383" s="71">
        <v>4.298508310259975</v>
      </c>
      <c r="O383" s="71">
        <v>2.513041848740901</v>
      </c>
      <c r="P383" s="71">
        <v>6.0684725315260977</v>
      </c>
      <c r="Q383" s="71">
        <v>0.195188100029628</v>
      </c>
      <c r="R383" s="71">
        <v>0</v>
      </c>
      <c r="S383" s="71">
        <v>0</v>
      </c>
      <c r="T383" s="72"/>
      <c r="U383" s="71">
        <v>382466</v>
      </c>
      <c r="V383" s="71">
        <v>175</v>
      </c>
      <c r="W383" s="71">
        <v>34</v>
      </c>
      <c r="X383" s="71">
        <v>952</v>
      </c>
      <c r="Y383" s="71">
        <v>1758</v>
      </c>
      <c r="Z383" s="71">
        <v>1849</v>
      </c>
      <c r="AA383" s="71">
        <v>1306</v>
      </c>
      <c r="AB383" s="71">
        <v>3343</v>
      </c>
      <c r="AC383" s="71">
        <v>0</v>
      </c>
      <c r="AD383" s="71">
        <v>0</v>
      </c>
      <c r="AE383" s="72"/>
      <c r="AF383" s="71">
        <v>3535757.5347015057</v>
      </c>
      <c r="AG383" s="71">
        <v>642099.78023737168</v>
      </c>
      <c r="AH383" s="71">
        <v>332028.90104515332</v>
      </c>
      <c r="AI383" s="71">
        <v>6059811.6808212828</v>
      </c>
      <c r="AJ383" s="71">
        <v>6826371.156546263</v>
      </c>
      <c r="AK383" s="71">
        <v>0</v>
      </c>
      <c r="AL383" s="71">
        <v>0</v>
      </c>
      <c r="AM383" s="71">
        <v>438815.17694148514</v>
      </c>
      <c r="AN383" s="71">
        <v>0</v>
      </c>
      <c r="AO383" s="71">
        <v>0</v>
      </c>
      <c r="AP383" s="71">
        <v>17834884.230293058</v>
      </c>
      <c r="AQ383" s="72"/>
      <c r="AR383" s="71">
        <v>192</v>
      </c>
      <c r="AS383" s="71">
        <v>25</v>
      </c>
      <c r="AT383" s="71">
        <v>1</v>
      </c>
      <c r="AU383" s="71">
        <v>2</v>
      </c>
      <c r="AV383" s="71">
        <v>0</v>
      </c>
      <c r="AW383" s="71">
        <v>0</v>
      </c>
      <c r="AX383" s="71"/>
      <c r="AY383" s="72"/>
      <c r="AZ383" s="71">
        <v>842.94200000000023</v>
      </c>
      <c r="BA383" s="71">
        <v>762.41600000000017</v>
      </c>
      <c r="BB383" s="71">
        <v>1200</v>
      </c>
      <c r="BC383" s="71">
        <v>56.4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2104</v>
      </c>
      <c r="B384" s="70">
        <v>306</v>
      </c>
      <c r="C384" s="70">
        <v>19</v>
      </c>
      <c r="D384" s="70">
        <v>18</v>
      </c>
      <c r="E384" s="70">
        <v>2022</v>
      </c>
      <c r="F384" s="70" t="s">
        <v>161</v>
      </c>
      <c r="G384" s="70" t="s">
        <v>2085</v>
      </c>
      <c r="H384" s="70" t="s">
        <v>2086</v>
      </c>
      <c r="I384" s="148"/>
      <c r="J384" s="71">
        <v>9.7346333732318264</v>
      </c>
      <c r="K384" s="71">
        <v>0.53332722974172353</v>
      </c>
      <c r="L384" s="71">
        <v>1.5394112246481189</v>
      </c>
      <c r="M384" s="71">
        <v>2.9888484345624944</v>
      </c>
      <c r="N384" s="71">
        <v>3.8636414774125769</v>
      </c>
      <c r="O384" s="71">
        <v>2.6249798050217255</v>
      </c>
      <c r="P384" s="71">
        <v>5.9132755298399546</v>
      </c>
      <c r="Q384" s="71">
        <v>0.19050281035292468</v>
      </c>
      <c r="R384" s="71">
        <v>0</v>
      </c>
      <c r="S384" s="71">
        <v>0</v>
      </c>
      <c r="T384" s="72"/>
      <c r="U384" s="71">
        <v>401933</v>
      </c>
      <c r="V384" s="71">
        <v>175</v>
      </c>
      <c r="W384" s="71">
        <v>34</v>
      </c>
      <c r="X384" s="71">
        <v>952</v>
      </c>
      <c r="Y384" s="71">
        <v>1719</v>
      </c>
      <c r="Z384" s="71">
        <v>1835</v>
      </c>
      <c r="AA384" s="71">
        <v>1292</v>
      </c>
      <c r="AB384" s="71">
        <v>3236</v>
      </c>
      <c r="AC384" s="71">
        <v>0</v>
      </c>
      <c r="AD384" s="71">
        <v>0</v>
      </c>
      <c r="AE384" s="72"/>
      <c r="AF384" s="71">
        <v>3737767.8240544181</v>
      </c>
      <c r="AG384" s="71">
        <v>372946.92385809898</v>
      </c>
      <c r="AH384" s="71">
        <v>294678.77880358318</v>
      </c>
      <c r="AI384" s="71">
        <v>5293765.3946796581</v>
      </c>
      <c r="AJ384" s="71">
        <v>8104265.5047659641</v>
      </c>
      <c r="AK384" s="71">
        <v>0</v>
      </c>
      <c r="AL384" s="71">
        <v>0</v>
      </c>
      <c r="AM384" s="71">
        <v>417855.92470142595</v>
      </c>
      <c r="AN384" s="71">
        <v>0</v>
      </c>
      <c r="AO384" s="71">
        <v>0</v>
      </c>
      <c r="AP384" s="71">
        <v>18221280.350863148</v>
      </c>
      <c r="AQ384" s="72"/>
      <c r="AR384" s="71">
        <v>195</v>
      </c>
      <c r="AS384" s="71">
        <v>25</v>
      </c>
      <c r="AT384" s="71">
        <v>1</v>
      </c>
      <c r="AU384" s="71">
        <v>2</v>
      </c>
      <c r="AV384" s="71">
        <v>0</v>
      </c>
      <c r="AW384" s="71">
        <v>0</v>
      </c>
      <c r="AX384" s="71"/>
      <c r="AY384" s="72"/>
      <c r="AZ384" s="71">
        <v>863.19200000000023</v>
      </c>
      <c r="BA384" s="71">
        <v>762.41600000000017</v>
      </c>
      <c r="BB384" s="71">
        <v>1200</v>
      </c>
      <c r="BC384" s="71">
        <v>56.4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2105</v>
      </c>
      <c r="B385" s="70">
        <v>306</v>
      </c>
      <c r="C385" s="70">
        <v>20</v>
      </c>
      <c r="D385" s="70">
        <v>18</v>
      </c>
      <c r="E385" s="70">
        <v>2023</v>
      </c>
      <c r="F385" s="70" t="s">
        <v>1539</v>
      </c>
      <c r="G385" s="70" t="s">
        <v>2085</v>
      </c>
      <c r="H385" s="70" t="s">
        <v>2086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204</v>
      </c>
      <c r="AS385" s="71">
        <v>25</v>
      </c>
      <c r="AT385" s="71">
        <v>2</v>
      </c>
      <c r="AU385" s="71">
        <v>3</v>
      </c>
      <c r="AV385" s="71">
        <v>0</v>
      </c>
      <c r="AW385" s="71">
        <v>0</v>
      </c>
      <c r="AX385" s="71"/>
      <c r="AY385" s="72"/>
      <c r="AZ385" s="71">
        <v>903.09200000000021</v>
      </c>
      <c r="BA385" s="71">
        <v>762.41600000000017</v>
      </c>
      <c r="BB385" s="71">
        <v>3190</v>
      </c>
      <c r="BC385" s="71">
        <v>7556.4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2106</v>
      </c>
      <c r="B386" s="70">
        <v>306</v>
      </c>
      <c r="C386" s="70">
        <v>21</v>
      </c>
      <c r="D386" s="70">
        <v>18</v>
      </c>
      <c r="E386" s="70">
        <v>2024</v>
      </c>
      <c r="F386" s="70" t="s">
        <v>1554</v>
      </c>
      <c r="G386" s="1064" t="s">
        <v>2085</v>
      </c>
      <c r="H386" s="70" t="s">
        <v>2086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2107</v>
      </c>
      <c r="B387" s="70">
        <v>239</v>
      </c>
      <c r="C387" s="70">
        <v>1</v>
      </c>
      <c r="D387" s="70">
        <v>15</v>
      </c>
      <c r="E387" s="70">
        <v>1990</v>
      </c>
      <c r="F387" s="70" t="s">
        <v>787</v>
      </c>
      <c r="G387" s="1064" t="s">
        <v>1657</v>
      </c>
      <c r="H387" s="70" t="s">
        <v>1658</v>
      </c>
      <c r="I387" s="148"/>
      <c r="J387" s="71">
        <v>11.14246923157693</v>
      </c>
      <c r="K387" s="71">
        <v>1.6833351437227819</v>
      </c>
      <c r="L387" s="71">
        <v>23.596768965320042</v>
      </c>
      <c r="M387" s="71">
        <v>8.6990031379967103</v>
      </c>
      <c r="N387" s="71">
        <v>13.5373758961092</v>
      </c>
      <c r="O387" s="71">
        <v>5.2028669074084748</v>
      </c>
      <c r="P387" s="71">
        <v>5.3704300806625209</v>
      </c>
      <c r="Q387" s="71">
        <v>0.41067690936736501</v>
      </c>
      <c r="R387" s="71">
        <v>0</v>
      </c>
      <c r="S387" s="71">
        <v>0.33441932024451559</v>
      </c>
      <c r="T387" s="72"/>
      <c r="U387" s="71">
        <v>312841</v>
      </c>
      <c r="V387" s="71">
        <v>308</v>
      </c>
      <c r="W387" s="71">
        <v>276</v>
      </c>
      <c r="X387" s="71">
        <v>2917</v>
      </c>
      <c r="Y387" s="71">
        <v>2896</v>
      </c>
      <c r="Z387" s="71">
        <v>2140</v>
      </c>
      <c r="AA387" s="71">
        <v>1304</v>
      </c>
      <c r="AB387" s="71">
        <v>6668</v>
      </c>
      <c r="AC387" s="71">
        <v>0</v>
      </c>
      <c r="AD387" s="71">
        <v>0.33441932024451559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2108</v>
      </c>
      <c r="B388" s="70">
        <v>240</v>
      </c>
      <c r="C388" s="70">
        <v>2</v>
      </c>
      <c r="D388" s="70">
        <v>15</v>
      </c>
      <c r="E388" s="70">
        <v>2005</v>
      </c>
      <c r="F388" s="70" t="s">
        <v>789</v>
      </c>
      <c r="G388" s="70" t="s">
        <v>1657</v>
      </c>
      <c r="H388" s="70" t="s">
        <v>1658</v>
      </c>
      <c r="I388" s="148"/>
      <c r="J388" s="71">
        <v>3.258143916146877</v>
      </c>
      <c r="K388" s="71">
        <v>0.79006853150554346</v>
      </c>
      <c r="L388" s="71">
        <v>9.234353284268753</v>
      </c>
      <c r="M388" s="71">
        <v>10.246487313595869</v>
      </c>
      <c r="N388" s="71">
        <v>11.46271719562367</v>
      </c>
      <c r="O388" s="71">
        <v>5.0780932314998397</v>
      </c>
      <c r="P388" s="71">
        <v>4.6112844368673809</v>
      </c>
      <c r="Q388" s="71">
        <v>0.27860580481151498</v>
      </c>
      <c r="R388" s="71">
        <v>0</v>
      </c>
      <c r="S388" s="71">
        <v>0.89465851371479543</v>
      </c>
      <c r="T388" s="72"/>
      <c r="U388" s="71">
        <v>100629</v>
      </c>
      <c r="V388" s="71">
        <v>241</v>
      </c>
      <c r="W388" s="71">
        <v>82</v>
      </c>
      <c r="X388" s="71">
        <v>1664</v>
      </c>
      <c r="Y388" s="71">
        <v>2337</v>
      </c>
      <c r="Z388" s="71">
        <v>2417</v>
      </c>
      <c r="AA388" s="71">
        <v>917</v>
      </c>
      <c r="AB388" s="71">
        <v>4729</v>
      </c>
      <c r="AC388" s="71">
        <v>0</v>
      </c>
      <c r="AD388" s="71">
        <v>0.89465851371479543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2109</v>
      </c>
      <c r="B389" s="70">
        <v>241</v>
      </c>
      <c r="C389" s="70">
        <v>3</v>
      </c>
      <c r="D389" s="70">
        <v>15</v>
      </c>
      <c r="E389" s="70">
        <v>2006</v>
      </c>
      <c r="F389" s="70" t="s">
        <v>790</v>
      </c>
      <c r="G389" s="70" t="s">
        <v>1657</v>
      </c>
      <c r="H389" s="70" t="s">
        <v>1658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2110</v>
      </c>
      <c r="B390" s="70">
        <v>242</v>
      </c>
      <c r="C390" s="70">
        <v>4</v>
      </c>
      <c r="D390" s="70">
        <v>15</v>
      </c>
      <c r="E390" s="70">
        <v>2007</v>
      </c>
      <c r="F390" s="70" t="s">
        <v>791</v>
      </c>
      <c r="G390" s="70" t="s">
        <v>1657</v>
      </c>
      <c r="H390" s="70" t="s">
        <v>1658</v>
      </c>
      <c r="I390" s="148"/>
      <c r="J390" s="71">
        <v>2.6164871850888729</v>
      </c>
      <c r="K390" s="71">
        <v>0.91669793696914614</v>
      </c>
      <c r="L390" s="71">
        <v>1.8055139646518019</v>
      </c>
      <c r="M390" s="71">
        <v>9.6995955629105932</v>
      </c>
      <c r="N390" s="71">
        <v>11.109759102349621</v>
      </c>
      <c r="O390" s="71">
        <v>4.7232036917828388</v>
      </c>
      <c r="P390" s="71">
        <v>4.381378210112719</v>
      </c>
      <c r="Q390" s="71">
        <v>0.280413944369648</v>
      </c>
      <c r="R390" s="71">
        <v>0</v>
      </c>
      <c r="S390" s="71">
        <v>1.7188746836581481</v>
      </c>
      <c r="T390" s="72"/>
      <c r="U390" s="71">
        <v>85926</v>
      </c>
      <c r="V390" s="71">
        <v>305</v>
      </c>
      <c r="W390" s="71">
        <v>22</v>
      </c>
      <c r="X390" s="71">
        <v>1973</v>
      </c>
      <c r="Y390" s="71">
        <v>2271</v>
      </c>
      <c r="Z390" s="71">
        <v>2337</v>
      </c>
      <c r="AA390" s="71">
        <v>858</v>
      </c>
      <c r="AB390" s="71">
        <v>4508</v>
      </c>
      <c r="AC390" s="71">
        <v>0</v>
      </c>
      <c r="AD390" s="71">
        <v>1.7188746836581481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2111</v>
      </c>
      <c r="B391" s="70">
        <v>243</v>
      </c>
      <c r="C391" s="70">
        <v>5</v>
      </c>
      <c r="D391" s="70">
        <v>15</v>
      </c>
      <c r="E391" s="70">
        <v>2008</v>
      </c>
      <c r="F391" s="70" t="s">
        <v>792</v>
      </c>
      <c r="G391" s="70" t="s">
        <v>1657</v>
      </c>
      <c r="H391" s="70" t="s">
        <v>1658</v>
      </c>
      <c r="I391" s="148"/>
      <c r="J391" s="71">
        <v>2.9081396721992898</v>
      </c>
      <c r="K391" s="71">
        <v>0.80454679617535829</v>
      </c>
      <c r="L391" s="71">
        <v>7.440649196094328</v>
      </c>
      <c r="M391" s="71">
        <v>11.34946607355069</v>
      </c>
      <c r="N391" s="71">
        <v>11.110560191990571</v>
      </c>
      <c r="O391" s="71">
        <v>4.4732325739787164</v>
      </c>
      <c r="P391" s="71">
        <v>4.1264515730947302</v>
      </c>
      <c r="Q391" s="71">
        <v>0.26945067469575901</v>
      </c>
      <c r="R391" s="71">
        <v>0</v>
      </c>
      <c r="S391" s="71">
        <v>1.0355542490296119</v>
      </c>
      <c r="T391" s="72"/>
      <c r="U391" s="71">
        <v>100345</v>
      </c>
      <c r="V391" s="71">
        <v>305</v>
      </c>
      <c r="W391" s="71">
        <v>105</v>
      </c>
      <c r="X391" s="71">
        <v>1973</v>
      </c>
      <c r="Y391" s="71">
        <v>2241</v>
      </c>
      <c r="Z391" s="71">
        <v>2291</v>
      </c>
      <c r="AA391" s="71">
        <v>809</v>
      </c>
      <c r="AB391" s="71">
        <v>4403</v>
      </c>
      <c r="AC391" s="71">
        <v>0</v>
      </c>
      <c r="AD391" s="71">
        <v>1.0355542490296119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2112</v>
      </c>
      <c r="B392" s="70">
        <v>244</v>
      </c>
      <c r="C392" s="70">
        <v>6</v>
      </c>
      <c r="D392" s="70">
        <v>15</v>
      </c>
      <c r="E392" s="70">
        <v>2009</v>
      </c>
      <c r="F392" s="70" t="s">
        <v>176</v>
      </c>
      <c r="G392" s="70" t="s">
        <v>1657</v>
      </c>
      <c r="H392" s="70" t="s">
        <v>1658</v>
      </c>
      <c r="I392" s="148"/>
      <c r="J392" s="71">
        <v>0.74911575153169885</v>
      </c>
      <c r="K392" s="71">
        <v>0.53198196992014246</v>
      </c>
      <c r="L392" s="71">
        <v>8.5338504425915431</v>
      </c>
      <c r="M392" s="71">
        <v>8.1942384458503223</v>
      </c>
      <c r="N392" s="71">
        <v>9.5006002727969481</v>
      </c>
      <c r="O392" s="71">
        <v>4.4547798141763861</v>
      </c>
      <c r="P392" s="71">
        <v>3.9201124770410098</v>
      </c>
      <c r="Q392" s="71">
        <v>0.25236926432569701</v>
      </c>
      <c r="R392" s="71">
        <v>0</v>
      </c>
      <c r="S392" s="71">
        <v>0.80490794498195672</v>
      </c>
      <c r="T392" s="72"/>
      <c r="U392" s="71">
        <v>26103</v>
      </c>
      <c r="V392" s="71">
        <v>247</v>
      </c>
      <c r="W392" s="71">
        <v>138</v>
      </c>
      <c r="X392" s="71">
        <v>1799</v>
      </c>
      <c r="Y392" s="71">
        <v>2231</v>
      </c>
      <c r="Z392" s="71">
        <v>2252</v>
      </c>
      <c r="AA392" s="71">
        <v>789</v>
      </c>
      <c r="AB392" s="71">
        <v>4329</v>
      </c>
      <c r="AC392" s="71">
        <v>0</v>
      </c>
      <c r="AD392" s="71">
        <v>0.80490794498195672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2113</v>
      </c>
      <c r="B393" s="70">
        <v>245</v>
      </c>
      <c r="C393" s="70">
        <v>7</v>
      </c>
      <c r="D393" s="70">
        <v>15</v>
      </c>
      <c r="E393" s="70">
        <v>2010</v>
      </c>
      <c r="F393" s="70" t="s">
        <v>177</v>
      </c>
      <c r="G393" s="70" t="s">
        <v>1657</v>
      </c>
      <c r="H393" s="70" t="s">
        <v>1658</v>
      </c>
      <c r="I393" s="148"/>
      <c r="J393" s="71">
        <v>0.6928903448540692</v>
      </c>
      <c r="K393" s="71">
        <v>0.55480730781228427</v>
      </c>
      <c r="L393" s="71">
        <v>7.7692366706744478</v>
      </c>
      <c r="M393" s="71">
        <v>7.3349862417842129</v>
      </c>
      <c r="N393" s="71">
        <v>9.1949491711965941</v>
      </c>
      <c r="O393" s="71">
        <v>4.3928262118054464</v>
      </c>
      <c r="P393" s="71">
        <v>3.8982225105632349</v>
      </c>
      <c r="Q393" s="71">
        <v>0.25716631013179098</v>
      </c>
      <c r="R393" s="71">
        <v>0</v>
      </c>
      <c r="S393" s="71">
        <v>0.77791324626081026</v>
      </c>
      <c r="T393" s="72"/>
      <c r="U393" s="71">
        <v>27027</v>
      </c>
      <c r="V393" s="71">
        <v>247</v>
      </c>
      <c r="W393" s="71">
        <v>138</v>
      </c>
      <c r="X393" s="71">
        <v>1799</v>
      </c>
      <c r="Y393" s="71">
        <v>2196</v>
      </c>
      <c r="Z393" s="71">
        <v>2231</v>
      </c>
      <c r="AA393" s="71">
        <v>765</v>
      </c>
      <c r="AB393" s="71">
        <v>4227</v>
      </c>
      <c r="AC393" s="71">
        <v>0</v>
      </c>
      <c r="AD393" s="71">
        <v>0.77791324626081026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2114</v>
      </c>
      <c r="B394" s="70">
        <v>246</v>
      </c>
      <c r="C394" s="70">
        <v>8</v>
      </c>
      <c r="D394" s="70">
        <v>15</v>
      </c>
      <c r="E394" s="70">
        <v>2011</v>
      </c>
      <c r="F394" s="70" t="s">
        <v>178</v>
      </c>
      <c r="G394" s="70" t="s">
        <v>1657</v>
      </c>
      <c r="H394" s="70" t="s">
        <v>1658</v>
      </c>
      <c r="I394" s="148"/>
      <c r="J394" s="71">
        <v>1.158132364570388</v>
      </c>
      <c r="K394" s="71">
        <v>0.77738823605038576</v>
      </c>
      <c r="L394" s="71">
        <v>7.249263917934802</v>
      </c>
      <c r="M394" s="71">
        <v>9.266149814155197</v>
      </c>
      <c r="N394" s="71">
        <v>10.861126524361371</v>
      </c>
      <c r="O394" s="71">
        <v>4.2107734292035266</v>
      </c>
      <c r="P394" s="71">
        <v>3.6816525572157324</v>
      </c>
      <c r="Q394" s="71">
        <v>0.28807675660396398</v>
      </c>
      <c r="R394" s="71">
        <v>0</v>
      </c>
      <c r="S394" s="71">
        <v>0.61869845632563325</v>
      </c>
      <c r="T394" s="72"/>
      <c r="U394" s="71">
        <v>42545</v>
      </c>
      <c r="V394" s="71">
        <v>247</v>
      </c>
      <c r="W394" s="71">
        <v>138</v>
      </c>
      <c r="X394" s="71">
        <v>1799</v>
      </c>
      <c r="Y394" s="71">
        <v>2155</v>
      </c>
      <c r="Z394" s="71">
        <v>2185</v>
      </c>
      <c r="AA394" s="71">
        <v>744</v>
      </c>
      <c r="AB394" s="71">
        <v>4105</v>
      </c>
      <c r="AC394" s="71">
        <v>0</v>
      </c>
      <c r="AD394" s="71">
        <v>0.61869845632563325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2115</v>
      </c>
      <c r="B395" s="70">
        <v>247</v>
      </c>
      <c r="C395" s="70">
        <v>9</v>
      </c>
      <c r="D395" s="70">
        <v>15</v>
      </c>
      <c r="E395" s="70">
        <v>2012</v>
      </c>
      <c r="F395" s="70" t="s">
        <v>179</v>
      </c>
      <c r="G395" s="70" t="s">
        <v>1657</v>
      </c>
      <c r="H395" s="70" t="s">
        <v>1658</v>
      </c>
      <c r="I395" s="148"/>
      <c r="J395" s="71">
        <v>0.50346639650888336</v>
      </c>
      <c r="K395" s="71">
        <v>0.87575791419766491</v>
      </c>
      <c r="L395" s="71">
        <v>7.3142917305788417</v>
      </c>
      <c r="M395" s="71">
        <v>11.50852862750078</v>
      </c>
      <c r="N395" s="71">
        <v>11.89229803726119</v>
      </c>
      <c r="O395" s="71">
        <v>4.1336630689932328</v>
      </c>
      <c r="P395" s="71">
        <v>3.6826928872107638</v>
      </c>
      <c r="Q395" s="71">
        <v>0.30925354015580597</v>
      </c>
      <c r="R395" s="71">
        <v>0</v>
      </c>
      <c r="S395" s="71">
        <v>0.79914164966223988</v>
      </c>
      <c r="T395" s="72"/>
      <c r="U395" s="71">
        <v>17721</v>
      </c>
      <c r="V395" s="71">
        <v>247</v>
      </c>
      <c r="W395" s="71">
        <v>138</v>
      </c>
      <c r="X395" s="71">
        <v>1799</v>
      </c>
      <c r="Y395" s="71">
        <v>2148</v>
      </c>
      <c r="Z395" s="71">
        <v>2162</v>
      </c>
      <c r="AA395" s="71">
        <v>740</v>
      </c>
      <c r="AB395" s="71">
        <v>4056</v>
      </c>
      <c r="AC395" s="71">
        <v>0</v>
      </c>
      <c r="AD395" s="71">
        <v>0.79914164966223988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2116</v>
      </c>
      <c r="B396" s="70">
        <v>248</v>
      </c>
      <c r="C396" s="70">
        <v>10</v>
      </c>
      <c r="D396" s="70">
        <v>15</v>
      </c>
      <c r="E396" s="70">
        <v>2013</v>
      </c>
      <c r="F396" s="70" t="s">
        <v>180</v>
      </c>
      <c r="G396" s="70" t="s">
        <v>1657</v>
      </c>
      <c r="H396" s="70" t="s">
        <v>1658</v>
      </c>
      <c r="I396" s="148"/>
      <c r="J396" s="71">
        <v>1.0315363866563809</v>
      </c>
      <c r="K396" s="71">
        <v>0.72381690326535897</v>
      </c>
      <c r="L396" s="71">
        <v>6.4590963418664762</v>
      </c>
      <c r="M396" s="71">
        <v>10.7032067717931</v>
      </c>
      <c r="N396" s="71">
        <v>11.664723097488171</v>
      </c>
      <c r="O396" s="71">
        <v>3.9752931807133365</v>
      </c>
      <c r="P396" s="71">
        <v>3.6416202975978642</v>
      </c>
      <c r="Q396" s="71">
        <v>0.31437028839507802</v>
      </c>
      <c r="R396" s="71">
        <v>0</v>
      </c>
      <c r="S396" s="71">
        <v>1.0943101032008189</v>
      </c>
      <c r="T396" s="72"/>
      <c r="U396" s="71">
        <v>36969</v>
      </c>
      <c r="V396" s="71">
        <v>247</v>
      </c>
      <c r="W396" s="71">
        <v>138</v>
      </c>
      <c r="X396" s="71">
        <v>1799</v>
      </c>
      <c r="Y396" s="71">
        <v>2174</v>
      </c>
      <c r="Z396" s="71">
        <v>2172</v>
      </c>
      <c r="AA396" s="71">
        <v>729</v>
      </c>
      <c r="AB396" s="71">
        <v>4064</v>
      </c>
      <c r="AC396" s="71">
        <v>0</v>
      </c>
      <c r="AD396" s="71">
        <v>1.0943101032008189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2117</v>
      </c>
      <c r="B397" s="70">
        <v>249</v>
      </c>
      <c r="C397" s="70">
        <v>11</v>
      </c>
      <c r="D397" s="70">
        <v>15</v>
      </c>
      <c r="E397" s="70">
        <v>2014</v>
      </c>
      <c r="F397" s="70" t="s">
        <v>181</v>
      </c>
      <c r="G397" s="70" t="s">
        <v>1657</v>
      </c>
      <c r="H397" s="70" t="s">
        <v>1658</v>
      </c>
      <c r="I397" s="148"/>
      <c r="J397" s="71">
        <v>1.458428266499262</v>
      </c>
      <c r="K397" s="71">
        <v>0.61719892601392057</v>
      </c>
      <c r="L397" s="71">
        <v>5.5940735557776211</v>
      </c>
      <c r="M397" s="71">
        <v>9.9190005770358649</v>
      </c>
      <c r="N397" s="71">
        <v>12.357117442454101</v>
      </c>
      <c r="O397" s="71">
        <v>3.7483431280088828</v>
      </c>
      <c r="P397" s="71">
        <v>3.5400369863170265</v>
      </c>
      <c r="Q397" s="71">
        <v>0.297760261301387</v>
      </c>
      <c r="R397" s="71">
        <v>0</v>
      </c>
      <c r="S397" s="71">
        <v>1.118658151649419</v>
      </c>
      <c r="T397" s="72"/>
      <c r="U397" s="71">
        <v>58050</v>
      </c>
      <c r="V397" s="71">
        <v>183</v>
      </c>
      <c r="W397" s="71">
        <v>122</v>
      </c>
      <c r="X397" s="71">
        <v>1585</v>
      </c>
      <c r="Y397" s="71">
        <v>2175</v>
      </c>
      <c r="Z397" s="71">
        <v>2157</v>
      </c>
      <c r="AA397" s="71">
        <v>705</v>
      </c>
      <c r="AB397" s="71">
        <v>4012</v>
      </c>
      <c r="AC397" s="71">
        <v>0</v>
      </c>
      <c r="AD397" s="71">
        <v>1.118658151649419</v>
      </c>
      <c r="AE397" s="72"/>
      <c r="AF397" s="71"/>
      <c r="AG397" s="71"/>
      <c r="AH397" s="71"/>
      <c r="AI397" s="71"/>
      <c r="AJ397" s="71"/>
      <c r="AK397" s="71"/>
      <c r="AL397" s="71"/>
      <c r="AM397" s="71"/>
      <c r="AN397" s="71"/>
      <c r="AO397" s="71"/>
      <c r="AP397" s="71"/>
      <c r="AQ397" s="72"/>
      <c r="AR397" s="71">
        <v>4</v>
      </c>
      <c r="AS397" s="71">
        <v>0</v>
      </c>
      <c r="AT397" s="71">
        <v>0</v>
      </c>
      <c r="AU397" s="71">
        <v>0</v>
      </c>
      <c r="AV397" s="71">
        <v>0</v>
      </c>
      <c r="AW397" s="71">
        <v>0</v>
      </c>
      <c r="AX397" s="71"/>
      <c r="AY397" s="72"/>
      <c r="AZ397" s="71">
        <v>23.2</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2118</v>
      </c>
      <c r="B398" s="70">
        <v>250</v>
      </c>
      <c r="C398" s="70">
        <v>12</v>
      </c>
      <c r="D398" s="70">
        <v>15</v>
      </c>
      <c r="E398" s="70">
        <v>2015</v>
      </c>
      <c r="F398" s="70" t="s">
        <v>182</v>
      </c>
      <c r="G398" s="70" t="s">
        <v>1657</v>
      </c>
      <c r="H398" s="70" t="s">
        <v>1658</v>
      </c>
      <c r="I398" s="148"/>
      <c r="J398" s="71">
        <v>0.88280181214800013</v>
      </c>
      <c r="K398" s="71">
        <v>0.591829610498248</v>
      </c>
      <c r="L398" s="71">
        <v>5.8883460120923994</v>
      </c>
      <c r="M398" s="71">
        <v>9.5973555740495886</v>
      </c>
      <c r="N398" s="71">
        <v>11.138168442313781</v>
      </c>
      <c r="O398" s="71">
        <v>3.6833529677079886</v>
      </c>
      <c r="P398" s="71">
        <v>3.4373026021606767</v>
      </c>
      <c r="Q398" s="71">
        <v>0.28226103936333202</v>
      </c>
      <c r="R398" s="71">
        <v>0</v>
      </c>
      <c r="S398" s="71">
        <v>1.632642033070494</v>
      </c>
      <c r="T398" s="72"/>
      <c r="U398" s="71">
        <v>35230</v>
      </c>
      <c r="V398" s="71">
        <v>183</v>
      </c>
      <c r="W398" s="71">
        <v>122</v>
      </c>
      <c r="X398" s="71">
        <v>1585</v>
      </c>
      <c r="Y398" s="71">
        <v>2130</v>
      </c>
      <c r="Z398" s="71">
        <v>2140</v>
      </c>
      <c r="AA398" s="71">
        <v>684</v>
      </c>
      <c r="AB398" s="71">
        <v>3885</v>
      </c>
      <c r="AC398" s="71">
        <v>0</v>
      </c>
      <c r="AD398" s="71">
        <v>1.632642033070494</v>
      </c>
      <c r="AE398" s="72"/>
      <c r="AF398" s="71">
        <v>271880.49901754141</v>
      </c>
      <c r="AG398" s="71">
        <v>394288.64486313489</v>
      </c>
      <c r="AH398" s="71">
        <v>761374.11751004471</v>
      </c>
      <c r="AI398" s="71">
        <v>10080728.6452909</v>
      </c>
      <c r="AJ398" s="71">
        <v>9433871.4350753743</v>
      </c>
      <c r="AK398" s="71">
        <v>0</v>
      </c>
      <c r="AL398" s="71">
        <v>0</v>
      </c>
      <c r="AM398" s="71">
        <v>532422.95303794043</v>
      </c>
      <c r="AN398" s="71">
        <v>0</v>
      </c>
      <c r="AO398" s="71">
        <v>0</v>
      </c>
      <c r="AP398" s="71">
        <v>21474566.294794936</v>
      </c>
      <c r="AQ398" s="72"/>
      <c r="AR398" s="71">
        <v>6</v>
      </c>
      <c r="AS398" s="71">
        <v>1</v>
      </c>
      <c r="AT398" s="71">
        <v>0</v>
      </c>
      <c r="AU398" s="71">
        <v>0</v>
      </c>
      <c r="AV398" s="71">
        <v>0</v>
      </c>
      <c r="AW398" s="71">
        <v>0</v>
      </c>
      <c r="AX398" s="71"/>
      <c r="AY398" s="72"/>
      <c r="AZ398" s="71">
        <v>36.9</v>
      </c>
      <c r="BA398" s="71">
        <v>1000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2119</v>
      </c>
      <c r="B399" s="70">
        <v>251</v>
      </c>
      <c r="C399" s="70">
        <v>13</v>
      </c>
      <c r="D399" s="70">
        <v>15</v>
      </c>
      <c r="E399" s="70">
        <v>2016</v>
      </c>
      <c r="F399" s="70" t="s">
        <v>155</v>
      </c>
      <c r="G399" s="70" t="s">
        <v>1657</v>
      </c>
      <c r="H399" s="70" t="s">
        <v>1658</v>
      </c>
      <c r="I399" s="148"/>
      <c r="J399" s="71">
        <v>1.8154533387869414</v>
      </c>
      <c r="K399" s="71">
        <v>0.55825988570663831</v>
      </c>
      <c r="L399" s="71">
        <v>6.3320221316184542</v>
      </c>
      <c r="M399" s="71">
        <v>8.2286193638610214</v>
      </c>
      <c r="N399" s="71">
        <v>11.172567031962211</v>
      </c>
      <c r="O399" s="71">
        <v>3.5961169478647537</v>
      </c>
      <c r="P399" s="71">
        <v>3.7460746111608141</v>
      </c>
      <c r="Q399" s="71">
        <v>0.26762475352859871</v>
      </c>
      <c r="R399" s="71">
        <v>0</v>
      </c>
      <c r="S399" s="71">
        <v>1.5835244544316422</v>
      </c>
      <c r="T399" s="72"/>
      <c r="U399" s="71">
        <v>68962</v>
      </c>
      <c r="V399" s="71">
        <v>183</v>
      </c>
      <c r="W399" s="71">
        <v>122</v>
      </c>
      <c r="X399" s="71">
        <v>1585</v>
      </c>
      <c r="Y399" s="71">
        <v>2101</v>
      </c>
      <c r="Z399" s="71">
        <v>2115</v>
      </c>
      <c r="AA399" s="71">
        <v>771</v>
      </c>
      <c r="AB399" s="71">
        <v>3789</v>
      </c>
      <c r="AC399" s="71">
        <v>0</v>
      </c>
      <c r="AD399" s="71">
        <v>1.583524454431642</v>
      </c>
      <c r="AE399" s="72"/>
      <c r="AF399" s="71">
        <v>568901.73589769937</v>
      </c>
      <c r="AG399" s="71">
        <v>375837.71481884562</v>
      </c>
      <c r="AH399" s="71">
        <v>645302.08175845048</v>
      </c>
      <c r="AI399" s="71">
        <v>10062577.058866961</v>
      </c>
      <c r="AJ399" s="71">
        <v>9242992.9469972141</v>
      </c>
      <c r="AK399" s="71">
        <v>0</v>
      </c>
      <c r="AL399" s="71">
        <v>0</v>
      </c>
      <c r="AM399" s="71">
        <v>519669.97490662878</v>
      </c>
      <c r="AN399" s="71">
        <v>0</v>
      </c>
      <c r="AO399" s="71">
        <v>0</v>
      </c>
      <c r="AP399" s="71">
        <v>21415281.513245799</v>
      </c>
      <c r="AQ399" s="72"/>
      <c r="AR399" s="71">
        <v>7</v>
      </c>
      <c r="AS399" s="71">
        <v>1</v>
      </c>
      <c r="AT399" s="71">
        <v>0</v>
      </c>
      <c r="AU399" s="71">
        <v>0</v>
      </c>
      <c r="AV399" s="71">
        <v>0</v>
      </c>
      <c r="AW399" s="71">
        <v>0</v>
      </c>
      <c r="AX399" s="71"/>
      <c r="AY399" s="72"/>
      <c r="AZ399" s="71">
        <v>39.6</v>
      </c>
      <c r="BA399" s="71">
        <v>1000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2120</v>
      </c>
      <c r="B400" s="70">
        <v>252</v>
      </c>
      <c r="C400" s="70">
        <v>14</v>
      </c>
      <c r="D400" s="70">
        <v>15</v>
      </c>
      <c r="E400" s="70">
        <v>2017</v>
      </c>
      <c r="F400" s="70" t="s">
        <v>156</v>
      </c>
      <c r="G400" s="70" t="s">
        <v>1657</v>
      </c>
      <c r="H400" s="70" t="s">
        <v>1658</v>
      </c>
      <c r="I400" s="148"/>
      <c r="J400" s="71">
        <v>2.4286728019971746</v>
      </c>
      <c r="K400" s="71">
        <v>0.570458016047098</v>
      </c>
      <c r="L400" s="71">
        <v>5.7159800470408992</v>
      </c>
      <c r="M400" s="71">
        <v>8.2507541070915913</v>
      </c>
      <c r="N400" s="71">
        <v>10.709242127103128</v>
      </c>
      <c r="O400" s="71">
        <v>3.4956232131031597</v>
      </c>
      <c r="P400" s="71">
        <v>3.7175166225084171</v>
      </c>
      <c r="Q400" s="71">
        <v>0.253129966040609</v>
      </c>
      <c r="R400" s="71">
        <v>0</v>
      </c>
      <c r="S400" s="71">
        <v>1.420504275494898</v>
      </c>
      <c r="T400" s="72"/>
      <c r="U400" s="71">
        <v>90778</v>
      </c>
      <c r="V400" s="71">
        <v>183</v>
      </c>
      <c r="W400" s="71">
        <v>122</v>
      </c>
      <c r="X400" s="71">
        <v>1585</v>
      </c>
      <c r="Y400" s="71">
        <v>2058</v>
      </c>
      <c r="Z400" s="71">
        <v>2090</v>
      </c>
      <c r="AA400" s="71">
        <v>770</v>
      </c>
      <c r="AB400" s="71">
        <v>3706</v>
      </c>
      <c r="AC400" s="71">
        <v>0</v>
      </c>
      <c r="AD400" s="71">
        <v>1.420504275494898</v>
      </c>
      <c r="AE400" s="72"/>
      <c r="AF400" s="71">
        <v>735871.28557167773</v>
      </c>
      <c r="AG400" s="71">
        <v>376929.72940203868</v>
      </c>
      <c r="AH400" s="71">
        <v>788304.76787649153</v>
      </c>
      <c r="AI400" s="71">
        <v>9813622.5684028324</v>
      </c>
      <c r="AJ400" s="71">
        <v>8210007.3069070894</v>
      </c>
      <c r="AK400" s="71">
        <v>0</v>
      </c>
      <c r="AL400" s="71">
        <v>0</v>
      </c>
      <c r="AM400" s="71">
        <v>509081.66534214019</v>
      </c>
      <c r="AN400" s="71">
        <v>0</v>
      </c>
      <c r="AO400" s="71">
        <v>0</v>
      </c>
      <c r="AP400" s="71">
        <v>20433817.323502269</v>
      </c>
      <c r="AQ400" s="72"/>
      <c r="AR400" s="71">
        <v>7</v>
      </c>
      <c r="AS400" s="71">
        <v>1</v>
      </c>
      <c r="AT400" s="71">
        <v>0</v>
      </c>
      <c r="AU400" s="71">
        <v>0</v>
      </c>
      <c r="AV400" s="71">
        <v>0</v>
      </c>
      <c r="AW400" s="71">
        <v>0</v>
      </c>
      <c r="AX400" s="71"/>
      <c r="AY400" s="72"/>
      <c r="AZ400" s="71">
        <v>39.6</v>
      </c>
      <c r="BA400" s="71">
        <v>1000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2121</v>
      </c>
      <c r="B401" s="70">
        <v>253</v>
      </c>
      <c r="C401" s="70">
        <v>15</v>
      </c>
      <c r="D401" s="70">
        <v>15</v>
      </c>
      <c r="E401" s="70">
        <v>2018</v>
      </c>
      <c r="F401" s="70" t="s">
        <v>183</v>
      </c>
      <c r="G401" s="70" t="s">
        <v>1657</v>
      </c>
      <c r="H401" s="70" t="s">
        <v>1658</v>
      </c>
      <c r="I401" s="148"/>
      <c r="J401" s="71">
        <v>2.6183972091165422</v>
      </c>
      <c r="K401" s="71">
        <v>0.53094190203887337</v>
      </c>
      <c r="L401" s="71">
        <v>5.2436754547901998</v>
      </c>
      <c r="M401" s="71">
        <v>8.2914474565412135</v>
      </c>
      <c r="N401" s="71">
        <v>9.7352530849120811</v>
      </c>
      <c r="O401" s="71">
        <v>3.344609660751809</v>
      </c>
      <c r="P401" s="71">
        <v>3.6613920389961474</v>
      </c>
      <c r="Q401" s="71">
        <v>0.22779071516843599</v>
      </c>
      <c r="R401" s="71">
        <v>0</v>
      </c>
      <c r="S401" s="71">
        <v>1.3136556407646651</v>
      </c>
      <c r="T401" s="72"/>
      <c r="U401" s="71">
        <v>102262</v>
      </c>
      <c r="V401" s="71">
        <v>183</v>
      </c>
      <c r="W401" s="71">
        <v>122</v>
      </c>
      <c r="X401" s="71">
        <v>1585</v>
      </c>
      <c r="Y401" s="71">
        <v>2032</v>
      </c>
      <c r="Z401" s="71">
        <v>2038</v>
      </c>
      <c r="AA401" s="71">
        <v>766</v>
      </c>
      <c r="AB401" s="71">
        <v>3594</v>
      </c>
      <c r="AC401" s="71">
        <v>0</v>
      </c>
      <c r="AD401" s="71">
        <v>1.3136556407646649</v>
      </c>
      <c r="AE401" s="72"/>
      <c r="AF401" s="71">
        <v>832133.87872946158</v>
      </c>
      <c r="AG401" s="71">
        <v>341031.23527452542</v>
      </c>
      <c r="AH401" s="71">
        <v>742977.34072018391</v>
      </c>
      <c r="AI401" s="71">
        <v>10031526.83981904</v>
      </c>
      <c r="AJ401" s="71">
        <v>7530238.4996776339</v>
      </c>
      <c r="AK401" s="71">
        <v>0</v>
      </c>
      <c r="AL401" s="71">
        <v>0</v>
      </c>
      <c r="AM401" s="71">
        <v>494718.09189766599</v>
      </c>
      <c r="AN401" s="71">
        <v>0</v>
      </c>
      <c r="AO401" s="71">
        <v>0</v>
      </c>
      <c r="AP401" s="71">
        <v>19972625.886118509</v>
      </c>
      <c r="AQ401" s="72"/>
      <c r="AR401" s="71">
        <v>7</v>
      </c>
      <c r="AS401" s="71">
        <v>2</v>
      </c>
      <c r="AT401" s="71">
        <v>0</v>
      </c>
      <c r="AU401" s="71">
        <v>0</v>
      </c>
      <c r="AV401" s="71">
        <v>0</v>
      </c>
      <c r="AW401" s="71">
        <v>0</v>
      </c>
      <c r="AX401" s="71"/>
      <c r="AY401" s="72"/>
      <c r="AZ401" s="71">
        <v>39.4</v>
      </c>
      <c r="BA401" s="71">
        <v>1040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2122</v>
      </c>
      <c r="B402" s="70">
        <v>254</v>
      </c>
      <c r="C402" s="70">
        <v>16</v>
      </c>
      <c r="D402" s="70">
        <v>15</v>
      </c>
      <c r="E402" s="70">
        <v>2019</v>
      </c>
      <c r="F402" s="70" t="s">
        <v>158</v>
      </c>
      <c r="G402" s="70" t="s">
        <v>1657</v>
      </c>
      <c r="H402" s="70" t="s">
        <v>1658</v>
      </c>
      <c r="I402" s="148"/>
      <c r="J402" s="71">
        <v>1.9688396042824625</v>
      </c>
      <c r="K402" s="71">
        <v>0.4926749890705483</v>
      </c>
      <c r="L402" s="71">
        <v>5.2671689100276913</v>
      </c>
      <c r="M402" s="71">
        <v>7.4381812564004761</v>
      </c>
      <c r="N402" s="71">
        <v>9.7778822467259072</v>
      </c>
      <c r="O402" s="71">
        <v>3.2185052934907072</v>
      </c>
      <c r="P402" s="71">
        <v>3.3470732700402404</v>
      </c>
      <c r="Q402" s="71">
        <v>0.21660287059934999</v>
      </c>
      <c r="R402" s="71">
        <v>0</v>
      </c>
      <c r="S402" s="71">
        <v>1.1787544476423077</v>
      </c>
      <c r="T402" s="72"/>
      <c r="U402" s="71">
        <v>80888</v>
      </c>
      <c r="V402" s="71">
        <v>183</v>
      </c>
      <c r="W402" s="71">
        <v>122</v>
      </c>
      <c r="X402" s="71">
        <v>1585</v>
      </c>
      <c r="Y402" s="71">
        <v>2016</v>
      </c>
      <c r="Z402" s="71">
        <v>2015</v>
      </c>
      <c r="AA402" s="71">
        <v>695</v>
      </c>
      <c r="AB402" s="71">
        <v>3510</v>
      </c>
      <c r="AC402" s="71">
        <v>0</v>
      </c>
      <c r="AD402" s="71">
        <v>1.178754447642308</v>
      </c>
      <c r="AE402" s="72"/>
      <c r="AF402" s="71">
        <v>645876.93764338526</v>
      </c>
      <c r="AG402" s="71">
        <v>340930.24635479588</v>
      </c>
      <c r="AH402" s="71">
        <v>802193.59904791403</v>
      </c>
      <c r="AI402" s="71">
        <v>9830063.5335104167</v>
      </c>
      <c r="AJ402" s="71">
        <v>7880690.3443681737</v>
      </c>
      <c r="AK402" s="71">
        <v>0</v>
      </c>
      <c r="AL402" s="71">
        <v>0</v>
      </c>
      <c r="AM402" s="71">
        <v>478035.57673414692</v>
      </c>
      <c r="AN402" s="71">
        <v>0</v>
      </c>
      <c r="AO402" s="71">
        <v>0</v>
      </c>
      <c r="AP402" s="71">
        <v>19977790.237658832</v>
      </c>
      <c r="AQ402" s="72"/>
      <c r="AR402" s="71">
        <v>7</v>
      </c>
      <c r="AS402" s="71">
        <v>3</v>
      </c>
      <c r="AT402" s="71">
        <v>0</v>
      </c>
      <c r="AU402" s="71">
        <v>0</v>
      </c>
      <c r="AV402" s="71">
        <v>0</v>
      </c>
      <c r="AW402" s="71">
        <v>0</v>
      </c>
      <c r="AX402" s="71"/>
      <c r="AY402" s="72"/>
      <c r="AZ402" s="71">
        <v>39.6</v>
      </c>
      <c r="BA402" s="71">
        <v>1089.5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2123</v>
      </c>
      <c r="B403" s="70">
        <v>255</v>
      </c>
      <c r="C403" s="70">
        <v>17</v>
      </c>
      <c r="D403" s="70">
        <v>15</v>
      </c>
      <c r="E403" s="70">
        <v>2020</v>
      </c>
      <c r="F403" s="70" t="s">
        <v>159</v>
      </c>
      <c r="G403" s="70" t="s">
        <v>1657</v>
      </c>
      <c r="H403" s="70" t="s">
        <v>1658</v>
      </c>
      <c r="I403" s="148"/>
      <c r="J403" s="71">
        <v>1.4990838041289181</v>
      </c>
      <c r="K403" s="71">
        <v>0.47140515243885933</v>
      </c>
      <c r="L403" s="71">
        <v>5.9277129819196377</v>
      </c>
      <c r="M403" s="71">
        <v>6.3816815247860887</v>
      </c>
      <c r="N403" s="71">
        <v>8.699700910052977</v>
      </c>
      <c r="O403" s="71">
        <v>2.7694859447723523</v>
      </c>
      <c r="P403" s="71">
        <v>3.1580788136218225</v>
      </c>
      <c r="Q403" s="71">
        <v>0.20034853810952899</v>
      </c>
      <c r="R403" s="71">
        <v>0</v>
      </c>
      <c r="S403" s="71">
        <v>1.344301785271885</v>
      </c>
      <c r="T403" s="72"/>
      <c r="U403" s="71">
        <v>69816</v>
      </c>
      <c r="V403" s="71">
        <v>162</v>
      </c>
      <c r="W403" s="71">
        <v>122</v>
      </c>
      <c r="X403" s="71">
        <v>1430</v>
      </c>
      <c r="Y403" s="71">
        <v>1957</v>
      </c>
      <c r="Z403" s="71">
        <v>1979</v>
      </c>
      <c r="AA403" s="71">
        <v>697</v>
      </c>
      <c r="AB403" s="71">
        <v>3398</v>
      </c>
      <c r="AC403" s="71">
        <v>0</v>
      </c>
      <c r="AD403" s="71">
        <v>1.344301785271885</v>
      </c>
      <c r="AE403" s="72"/>
      <c r="AF403" s="71">
        <v>545116.86542593094</v>
      </c>
      <c r="AG403" s="71">
        <v>302029.56209612387</v>
      </c>
      <c r="AH403" s="71">
        <v>869288.96102969907</v>
      </c>
      <c r="AI403" s="71">
        <v>8210604.7710319925</v>
      </c>
      <c r="AJ403" s="71">
        <v>8036396.6648273878</v>
      </c>
      <c r="AK403" s="71"/>
      <c r="AL403" s="71"/>
      <c r="AM403" s="71">
        <v>443476.75256740703</v>
      </c>
      <c r="AN403" s="71"/>
      <c r="AO403" s="71"/>
      <c r="AP403" s="71">
        <v>18406913.576978542</v>
      </c>
      <c r="AQ403" s="72"/>
      <c r="AR403" s="71">
        <v>9</v>
      </c>
      <c r="AS403" s="71">
        <v>4</v>
      </c>
      <c r="AT403" s="71">
        <v>0</v>
      </c>
      <c r="AU403" s="71">
        <v>0</v>
      </c>
      <c r="AV403" s="71">
        <v>0</v>
      </c>
      <c r="AW403" s="71">
        <v>0</v>
      </c>
      <c r="AX403" s="71"/>
      <c r="AY403" s="72"/>
      <c r="AZ403" s="71">
        <v>50.4</v>
      </c>
      <c r="BA403" s="71">
        <v>1139</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2124</v>
      </c>
      <c r="B404" s="70">
        <v>255</v>
      </c>
      <c r="C404" s="70">
        <v>18</v>
      </c>
      <c r="D404" s="70">
        <v>15</v>
      </c>
      <c r="E404" s="70">
        <v>2021</v>
      </c>
      <c r="F404" s="70" t="s">
        <v>160</v>
      </c>
      <c r="G404" s="70" t="s">
        <v>1657</v>
      </c>
      <c r="H404" s="70" t="s">
        <v>1658</v>
      </c>
      <c r="I404" s="148"/>
      <c r="J404" s="71">
        <v>2.288804856877237</v>
      </c>
      <c r="K404" s="71">
        <v>0.45409401582366127</v>
      </c>
      <c r="L404" s="71">
        <v>5.4095653290455354</v>
      </c>
      <c r="M404" s="71">
        <v>6.4813410146391472</v>
      </c>
      <c r="N404" s="71">
        <v>8.4456151229106062</v>
      </c>
      <c r="O404" s="71">
        <v>2.6543919581346564</v>
      </c>
      <c r="P404" s="71">
        <v>3.2247472717297945</v>
      </c>
      <c r="Q404" s="71">
        <v>0.193144551270718</v>
      </c>
      <c r="R404" s="71">
        <v>0</v>
      </c>
      <c r="S404" s="71">
        <v>1.089986429925454</v>
      </c>
      <c r="T404" s="72"/>
      <c r="U404" s="71">
        <v>109466</v>
      </c>
      <c r="V404" s="71">
        <v>162</v>
      </c>
      <c r="W404" s="71">
        <v>122</v>
      </c>
      <c r="X404" s="71">
        <v>1430</v>
      </c>
      <c r="Y404" s="71">
        <v>1923</v>
      </c>
      <c r="Z404" s="71">
        <v>1953</v>
      </c>
      <c r="AA404" s="71">
        <v>694</v>
      </c>
      <c r="AB404" s="71">
        <v>3308</v>
      </c>
      <c r="AC404" s="71">
        <v>0</v>
      </c>
      <c r="AD404" s="71">
        <v>1.089986429925454</v>
      </c>
      <c r="AE404" s="72"/>
      <c r="AF404" s="71">
        <v>838462.4419409231</v>
      </c>
      <c r="AG404" s="71">
        <v>307245.13854845689</v>
      </c>
      <c r="AH404" s="71">
        <v>779368.1430346166</v>
      </c>
      <c r="AI404" s="71">
        <v>9009467.3111392371</v>
      </c>
      <c r="AJ404" s="71">
        <v>7692392.0187870059</v>
      </c>
      <c r="AK404" s="71">
        <v>0</v>
      </c>
      <c r="AL404" s="71">
        <v>0</v>
      </c>
      <c r="AM404" s="71">
        <v>434220.94086821208</v>
      </c>
      <c r="AN404" s="71">
        <v>0</v>
      </c>
      <c r="AO404" s="71">
        <v>0</v>
      </c>
      <c r="AP404" s="71">
        <v>19061155.994318455</v>
      </c>
      <c r="AQ404" s="72"/>
      <c r="AR404" s="71">
        <v>9</v>
      </c>
      <c r="AS404" s="71">
        <v>5</v>
      </c>
      <c r="AT404" s="71">
        <v>0</v>
      </c>
      <c r="AU404" s="71">
        <v>0</v>
      </c>
      <c r="AV404" s="71">
        <v>0</v>
      </c>
      <c r="AW404" s="71">
        <v>0</v>
      </c>
      <c r="AX404" s="71"/>
      <c r="AY404" s="72"/>
      <c r="AZ404" s="71">
        <v>50.4</v>
      </c>
      <c r="BA404" s="71">
        <v>1188.5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1665</v>
      </c>
      <c r="B405" s="70">
        <v>255</v>
      </c>
      <c r="C405" s="70">
        <v>19</v>
      </c>
      <c r="D405" s="70">
        <v>15</v>
      </c>
      <c r="E405" s="70">
        <v>2022</v>
      </c>
      <c r="F405" s="70" t="s">
        <v>161</v>
      </c>
      <c r="G405" s="70" t="s">
        <v>1657</v>
      </c>
      <c r="H405" s="70" t="s">
        <v>1658</v>
      </c>
      <c r="I405" s="148"/>
      <c r="J405" s="71">
        <v>1.9317344382928914</v>
      </c>
      <c r="K405" s="71">
        <v>0.43436548224733496</v>
      </c>
      <c r="L405" s="71">
        <v>4.850389551242249</v>
      </c>
      <c r="M405" s="71">
        <v>6.6080669919839332</v>
      </c>
      <c r="N405" s="71">
        <v>8.1791437657412409</v>
      </c>
      <c r="O405" s="71">
        <v>2.745142368303374</v>
      </c>
      <c r="P405" s="71">
        <v>3.2083638904162601</v>
      </c>
      <c r="Q405" s="71">
        <v>0.18850123570768382</v>
      </c>
      <c r="R405" s="71">
        <v>0</v>
      </c>
      <c r="S405" s="71">
        <v>1.0004145089403369</v>
      </c>
      <c r="T405" s="72"/>
      <c r="U405" s="71">
        <v>113630</v>
      </c>
      <c r="V405" s="71">
        <v>162</v>
      </c>
      <c r="W405" s="71">
        <v>122</v>
      </c>
      <c r="X405" s="71">
        <v>1430</v>
      </c>
      <c r="Y405" s="71">
        <v>1891</v>
      </c>
      <c r="Z405" s="71">
        <v>1919</v>
      </c>
      <c r="AA405" s="71">
        <v>701</v>
      </c>
      <c r="AB405" s="71">
        <v>3202</v>
      </c>
      <c r="AC405" s="71">
        <v>0</v>
      </c>
      <c r="AD405" s="71">
        <v>1.0004145089403369</v>
      </c>
      <c r="AE405" s="72"/>
      <c r="AF405" s="71">
        <v>775925.385715654</v>
      </c>
      <c r="AG405" s="71">
        <v>309944.15551048494</v>
      </c>
      <c r="AH405" s="71">
        <v>865105.80364026339</v>
      </c>
      <c r="AI405" s="71">
        <v>8947521.5964242574</v>
      </c>
      <c r="AJ405" s="71">
        <v>7699896.1170732593</v>
      </c>
      <c r="AK405" s="71">
        <v>0</v>
      </c>
      <c r="AL405" s="71">
        <v>0</v>
      </c>
      <c r="AM405" s="71">
        <v>413465.59669158398</v>
      </c>
      <c r="AN405" s="71">
        <v>0</v>
      </c>
      <c r="AO405" s="71">
        <v>0</v>
      </c>
      <c r="AP405" s="71">
        <v>19011858.655055501</v>
      </c>
      <c r="AQ405" s="72"/>
      <c r="AR405" s="71">
        <v>9</v>
      </c>
      <c r="AS405" s="71">
        <v>5</v>
      </c>
      <c r="AT405" s="71">
        <v>0</v>
      </c>
      <c r="AU405" s="71">
        <v>1</v>
      </c>
      <c r="AV405" s="71">
        <v>0</v>
      </c>
      <c r="AW405" s="71">
        <v>0</v>
      </c>
      <c r="AX405" s="71"/>
      <c r="AY405" s="72"/>
      <c r="AZ405" s="71">
        <v>50.4</v>
      </c>
      <c r="BA405" s="71">
        <v>1188.5</v>
      </c>
      <c r="BB405" s="71">
        <v>0</v>
      </c>
      <c r="BC405" s="71">
        <v>25400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2125</v>
      </c>
      <c r="B406" s="70">
        <v>255</v>
      </c>
      <c r="C406" s="70">
        <v>20</v>
      </c>
      <c r="D406" s="70">
        <v>15</v>
      </c>
      <c r="E406" s="70">
        <v>2023</v>
      </c>
      <c r="F406" s="70" t="s">
        <v>1539</v>
      </c>
      <c r="G406" s="1064" t="s">
        <v>1657</v>
      </c>
      <c r="H406" s="70" t="s">
        <v>1658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v>
      </c>
      <c r="AS406" s="71">
        <v>5</v>
      </c>
      <c r="AT406" s="71">
        <v>0</v>
      </c>
      <c r="AU406" s="71">
        <v>1</v>
      </c>
      <c r="AV406" s="71">
        <v>0</v>
      </c>
      <c r="AW406" s="71">
        <v>0</v>
      </c>
      <c r="AX406" s="71"/>
      <c r="AY406" s="72"/>
      <c r="AZ406" s="71">
        <v>67.599999999999994</v>
      </c>
      <c r="BA406" s="71">
        <v>1188.5</v>
      </c>
      <c r="BB406" s="71">
        <v>0</v>
      </c>
      <c r="BC406" s="71">
        <v>25400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1656</v>
      </c>
      <c r="B407" s="70">
        <v>255</v>
      </c>
      <c r="C407" s="70">
        <v>21</v>
      </c>
      <c r="D407" s="70">
        <v>15</v>
      </c>
      <c r="E407" s="70">
        <v>2024</v>
      </c>
      <c r="F407" s="70" t="s">
        <v>1554</v>
      </c>
      <c r="G407" s="1064" t="s">
        <v>1657</v>
      </c>
      <c r="H407" s="70" t="s">
        <v>1658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2126</v>
      </c>
      <c r="B408" s="70">
        <v>273</v>
      </c>
      <c r="C408" s="70">
        <v>1</v>
      </c>
      <c r="D408" s="70">
        <v>17</v>
      </c>
      <c r="E408" s="70">
        <v>1990</v>
      </c>
      <c r="F408" s="70" t="s">
        <v>787</v>
      </c>
      <c r="G408" s="70" t="s">
        <v>2127</v>
      </c>
      <c r="H408" s="70" t="s">
        <v>2128</v>
      </c>
      <c r="I408" s="148"/>
      <c r="J408" s="71">
        <v>1.464464524650914</v>
      </c>
      <c r="K408" s="71">
        <v>0.91899736257916509</v>
      </c>
      <c r="L408" s="71">
        <v>5.9733550730007936</v>
      </c>
      <c r="M408" s="71">
        <v>3.2280334520328009</v>
      </c>
      <c r="N408" s="71">
        <v>3.5472011858696968</v>
      </c>
      <c r="O408" s="71">
        <v>4.9208423460723143</v>
      </c>
      <c r="P408" s="71">
        <v>9.5012133405586159</v>
      </c>
      <c r="Q408" s="71">
        <v>0.35555455875491898</v>
      </c>
      <c r="R408" s="71">
        <v>0</v>
      </c>
      <c r="S408" s="71">
        <v>0.44578613758387059</v>
      </c>
      <c r="T408" s="72"/>
      <c r="U408" s="71">
        <v>411302</v>
      </c>
      <c r="V408" s="71">
        <v>388</v>
      </c>
      <c r="W408" s="71">
        <v>69</v>
      </c>
      <c r="X408" s="71">
        <v>1233</v>
      </c>
      <c r="Y408" s="71">
        <v>1296</v>
      </c>
      <c r="Z408" s="71">
        <v>2024</v>
      </c>
      <c r="AA408" s="71">
        <v>2307</v>
      </c>
      <c r="AB408" s="71">
        <v>5773</v>
      </c>
      <c r="AC408" s="71">
        <v>0</v>
      </c>
      <c r="AD408" s="71">
        <v>0.44578613758387059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2129</v>
      </c>
      <c r="B409" s="70">
        <v>274</v>
      </c>
      <c r="C409" s="70">
        <v>2</v>
      </c>
      <c r="D409" s="70">
        <v>17</v>
      </c>
      <c r="E409" s="70">
        <v>2005</v>
      </c>
      <c r="F409" s="70" t="s">
        <v>789</v>
      </c>
      <c r="G409" s="70" t="s">
        <v>2127</v>
      </c>
      <c r="H409" s="70" t="s">
        <v>2128</v>
      </c>
      <c r="I409" s="148"/>
      <c r="J409" s="71">
        <v>4.3704658879916476</v>
      </c>
      <c r="K409" s="71">
        <v>0.50934591549736397</v>
      </c>
      <c r="L409" s="71">
        <v>3.4120818922039211</v>
      </c>
      <c r="M409" s="71">
        <v>4.1490951621347554</v>
      </c>
      <c r="N409" s="71">
        <v>3.9345942569682659</v>
      </c>
      <c r="O409" s="71">
        <v>6.0571546489094068</v>
      </c>
      <c r="P409" s="71">
        <v>10.625565992476311</v>
      </c>
      <c r="Q409" s="71">
        <v>0.27766317574046701</v>
      </c>
      <c r="R409" s="71">
        <v>0</v>
      </c>
      <c r="S409" s="71">
        <v>0</v>
      </c>
      <c r="T409" s="72"/>
      <c r="U409" s="71">
        <v>789699</v>
      </c>
      <c r="V409" s="71">
        <v>253</v>
      </c>
      <c r="W409" s="71">
        <v>44</v>
      </c>
      <c r="X409" s="71">
        <v>861</v>
      </c>
      <c r="Y409" s="71">
        <v>1321</v>
      </c>
      <c r="Z409" s="71">
        <v>2883</v>
      </c>
      <c r="AA409" s="71">
        <v>2113</v>
      </c>
      <c r="AB409" s="71">
        <v>4713</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2130</v>
      </c>
      <c r="B410" s="70">
        <v>275</v>
      </c>
      <c r="C410" s="70">
        <v>3</v>
      </c>
      <c r="D410" s="70">
        <v>17</v>
      </c>
      <c r="E410" s="70">
        <v>2006</v>
      </c>
      <c r="F410" s="70" t="s">
        <v>790</v>
      </c>
      <c r="G410" s="70" t="s">
        <v>2127</v>
      </c>
      <c r="H410" s="70" t="s">
        <v>2128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2131</v>
      </c>
      <c r="B411" s="70">
        <v>276</v>
      </c>
      <c r="C411" s="70">
        <v>4</v>
      </c>
      <c r="D411" s="70">
        <v>17</v>
      </c>
      <c r="E411" s="70">
        <v>2007</v>
      </c>
      <c r="F411" s="70" t="s">
        <v>791</v>
      </c>
      <c r="G411" s="70" t="s">
        <v>2127</v>
      </c>
      <c r="H411" s="70" t="s">
        <v>2128</v>
      </c>
      <c r="I411" s="148"/>
      <c r="J411" s="71">
        <v>3.0776799278075719</v>
      </c>
      <c r="K411" s="71">
        <v>0.42641672958718291</v>
      </c>
      <c r="L411" s="71">
        <v>3.630172760154728</v>
      </c>
      <c r="M411" s="71">
        <v>4.2044936383005309</v>
      </c>
      <c r="N411" s="71">
        <v>3.7742690967670378</v>
      </c>
      <c r="O411" s="71">
        <v>5.6488465205532883</v>
      </c>
      <c r="P411" s="71">
        <v>10.62152293360659</v>
      </c>
      <c r="Q411" s="71">
        <v>0.280662758872194</v>
      </c>
      <c r="R411" s="71">
        <v>0</v>
      </c>
      <c r="S411" s="71">
        <v>0</v>
      </c>
      <c r="T411" s="72"/>
      <c r="U411" s="71">
        <v>799391</v>
      </c>
      <c r="V411" s="71">
        <v>216</v>
      </c>
      <c r="W411" s="71">
        <v>46</v>
      </c>
      <c r="X411" s="71">
        <v>1045</v>
      </c>
      <c r="Y411" s="71">
        <v>1315</v>
      </c>
      <c r="Z411" s="71">
        <v>2795</v>
      </c>
      <c r="AA411" s="71">
        <v>2080</v>
      </c>
      <c r="AB411" s="71">
        <v>4512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2132</v>
      </c>
      <c r="B412" s="70">
        <v>277</v>
      </c>
      <c r="C412" s="70">
        <v>5</v>
      </c>
      <c r="D412" s="70">
        <v>17</v>
      </c>
      <c r="E412" s="70">
        <v>2008</v>
      </c>
      <c r="F412" s="70" t="s">
        <v>792</v>
      </c>
      <c r="G412" s="70" t="s">
        <v>2127</v>
      </c>
      <c r="H412" s="70" t="s">
        <v>2128</v>
      </c>
      <c r="I412" s="148"/>
      <c r="J412" s="71">
        <v>3.0678466997159601</v>
      </c>
      <c r="K412" s="71">
        <v>0.31477787150349879</v>
      </c>
      <c r="L412" s="71">
        <v>3.2134684393010429</v>
      </c>
      <c r="M412" s="71">
        <v>4.6005018368665169</v>
      </c>
      <c r="N412" s="71">
        <v>3.9423598172241361</v>
      </c>
      <c r="O412" s="71">
        <v>5.451447117655424</v>
      </c>
      <c r="P412" s="71">
        <v>10.313578591838739</v>
      </c>
      <c r="Q412" s="71">
        <v>0.27067461598440701</v>
      </c>
      <c r="R412" s="71">
        <v>0</v>
      </c>
      <c r="S412" s="71">
        <v>0</v>
      </c>
      <c r="T412" s="72"/>
      <c r="U412" s="71">
        <v>857903</v>
      </c>
      <c r="V412" s="71">
        <v>216</v>
      </c>
      <c r="W412" s="71">
        <v>46</v>
      </c>
      <c r="X412" s="71">
        <v>1045</v>
      </c>
      <c r="Y412" s="71">
        <v>1316</v>
      </c>
      <c r="Z412" s="71">
        <v>2792</v>
      </c>
      <c r="AA412" s="71">
        <v>2022</v>
      </c>
      <c r="AB412" s="71">
        <v>4423</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2133</v>
      </c>
      <c r="B413" s="70">
        <v>278</v>
      </c>
      <c r="C413" s="70">
        <v>6</v>
      </c>
      <c r="D413" s="70">
        <v>17</v>
      </c>
      <c r="E413" s="70">
        <v>2009</v>
      </c>
      <c r="F413" s="70" t="s">
        <v>176</v>
      </c>
      <c r="G413" s="70" t="s">
        <v>2127</v>
      </c>
      <c r="H413" s="70" t="s">
        <v>2128</v>
      </c>
      <c r="I413" s="148"/>
      <c r="J413" s="71">
        <v>2.912684660074556</v>
      </c>
      <c r="K413" s="71">
        <v>0.25010690250870199</v>
      </c>
      <c r="L413" s="71">
        <v>1.910781941153791</v>
      </c>
      <c r="M413" s="71">
        <v>3.7972737665243899</v>
      </c>
      <c r="N413" s="71">
        <v>3.6200806301889181</v>
      </c>
      <c r="O413" s="71">
        <v>5.4497861403445569</v>
      </c>
      <c r="P413" s="71">
        <v>9.9220083861228083</v>
      </c>
      <c r="Q413" s="71">
        <v>0.25248585904241</v>
      </c>
      <c r="R413" s="71">
        <v>0</v>
      </c>
      <c r="S413" s="71">
        <v>0</v>
      </c>
      <c r="T413" s="72"/>
      <c r="U413" s="71">
        <v>800837</v>
      </c>
      <c r="V413" s="71">
        <v>179</v>
      </c>
      <c r="W413" s="71">
        <v>44</v>
      </c>
      <c r="X413" s="71">
        <v>1040</v>
      </c>
      <c r="Y413" s="71">
        <v>1327</v>
      </c>
      <c r="Z413" s="71">
        <v>2755</v>
      </c>
      <c r="AA413" s="71">
        <v>1997</v>
      </c>
      <c r="AB413" s="71">
        <v>4331</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2134</v>
      </c>
      <c r="B414" s="70">
        <v>279</v>
      </c>
      <c r="C414" s="70">
        <v>7</v>
      </c>
      <c r="D414" s="70">
        <v>17</v>
      </c>
      <c r="E414" s="70">
        <v>2010</v>
      </c>
      <c r="F414" s="70" t="s">
        <v>177</v>
      </c>
      <c r="G414" s="70" t="s">
        <v>2127</v>
      </c>
      <c r="H414" s="70" t="s">
        <v>2128</v>
      </c>
      <c r="I414" s="148"/>
      <c r="J414" s="71">
        <v>3.130794226980985</v>
      </c>
      <c r="K414" s="71">
        <v>0.27923359099074668</v>
      </c>
      <c r="L414" s="71">
        <v>1.8451059953227931</v>
      </c>
      <c r="M414" s="71">
        <v>4.1165979638073802</v>
      </c>
      <c r="N414" s="71">
        <v>3.5685977476489148</v>
      </c>
      <c r="O414" s="71">
        <v>5.3556644088349676</v>
      </c>
      <c r="P414" s="71">
        <v>9.9570284779615186</v>
      </c>
      <c r="Q414" s="71">
        <v>0.25801805565860497</v>
      </c>
      <c r="R414" s="71">
        <v>0</v>
      </c>
      <c r="S414" s="71">
        <v>0</v>
      </c>
      <c r="T414" s="72"/>
      <c r="U414" s="71">
        <v>808612</v>
      </c>
      <c r="V414" s="71">
        <v>179</v>
      </c>
      <c r="W414" s="71">
        <v>44</v>
      </c>
      <c r="X414" s="71">
        <v>1040</v>
      </c>
      <c r="Y414" s="71">
        <v>1330</v>
      </c>
      <c r="Z414" s="71">
        <v>2720</v>
      </c>
      <c r="AA414" s="71">
        <v>1954</v>
      </c>
      <c r="AB414" s="71">
        <v>4241</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2135</v>
      </c>
      <c r="B415" s="70">
        <v>280</v>
      </c>
      <c r="C415" s="70">
        <v>8</v>
      </c>
      <c r="D415" s="70">
        <v>17</v>
      </c>
      <c r="E415" s="70">
        <v>2011</v>
      </c>
      <c r="F415" s="70" t="s">
        <v>178</v>
      </c>
      <c r="G415" s="70" t="s">
        <v>2127</v>
      </c>
      <c r="H415" s="70" t="s">
        <v>2128</v>
      </c>
      <c r="I415" s="148"/>
      <c r="J415" s="71">
        <v>3.878069840152258</v>
      </c>
      <c r="K415" s="71">
        <v>0.39910828991705921</v>
      </c>
      <c r="L415" s="71">
        <v>1.484291897761338</v>
      </c>
      <c r="M415" s="71">
        <v>5.0374240487814674</v>
      </c>
      <c r="N415" s="71">
        <v>4.5023803811186616</v>
      </c>
      <c r="O415" s="71">
        <v>5.2494951126546479</v>
      </c>
      <c r="P415" s="71">
        <v>9.639595674000331</v>
      </c>
      <c r="Q415" s="71">
        <v>0.290673307150699</v>
      </c>
      <c r="R415" s="71">
        <v>0</v>
      </c>
      <c r="S415" s="71">
        <v>0</v>
      </c>
      <c r="T415" s="72"/>
      <c r="U415" s="71">
        <v>808951</v>
      </c>
      <c r="V415" s="71">
        <v>179</v>
      </c>
      <c r="W415" s="71">
        <v>44</v>
      </c>
      <c r="X415" s="71">
        <v>1040</v>
      </c>
      <c r="Y415" s="71">
        <v>1326</v>
      </c>
      <c r="Z415" s="71">
        <v>2724</v>
      </c>
      <c r="AA415" s="71">
        <v>1948</v>
      </c>
      <c r="AB415" s="71">
        <v>4142</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2136</v>
      </c>
      <c r="B416" s="70">
        <v>281</v>
      </c>
      <c r="C416" s="70">
        <v>9</v>
      </c>
      <c r="D416" s="70">
        <v>17</v>
      </c>
      <c r="E416" s="70">
        <v>2012</v>
      </c>
      <c r="F416" s="70" t="s">
        <v>179</v>
      </c>
      <c r="G416" s="70" t="s">
        <v>2127</v>
      </c>
      <c r="H416" s="70" t="s">
        <v>2128</v>
      </c>
      <c r="I416" s="148"/>
      <c r="J416" s="71">
        <v>5.7314998760825642</v>
      </c>
      <c r="K416" s="71">
        <v>0.38827149869950522</v>
      </c>
      <c r="L416" s="71">
        <v>1.4646288786144139</v>
      </c>
      <c r="M416" s="71">
        <v>5.1672918519932569</v>
      </c>
      <c r="N416" s="71">
        <v>5.1392906430430809</v>
      </c>
      <c r="O416" s="71">
        <v>5.2024501437236754</v>
      </c>
      <c r="P416" s="71">
        <v>9.5451418346895185</v>
      </c>
      <c r="Q416" s="71">
        <v>0.30978726174877702</v>
      </c>
      <c r="R416" s="71">
        <v>0</v>
      </c>
      <c r="S416" s="71">
        <v>0</v>
      </c>
      <c r="T416" s="72"/>
      <c r="U416" s="71">
        <v>1197364</v>
      </c>
      <c r="V416" s="71">
        <v>179</v>
      </c>
      <c r="W416" s="71">
        <v>44</v>
      </c>
      <c r="X416" s="71">
        <v>1040</v>
      </c>
      <c r="Y416" s="71">
        <v>1335</v>
      </c>
      <c r="Z416" s="71">
        <v>2721</v>
      </c>
      <c r="AA416" s="71">
        <v>1918</v>
      </c>
      <c r="AB416" s="71">
        <v>4063</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2137</v>
      </c>
      <c r="B417" s="70">
        <v>282</v>
      </c>
      <c r="C417" s="70">
        <v>10</v>
      </c>
      <c r="D417" s="70">
        <v>17</v>
      </c>
      <c r="E417" s="70">
        <v>2013</v>
      </c>
      <c r="F417" s="70" t="s">
        <v>180</v>
      </c>
      <c r="G417" s="70" t="s">
        <v>2127</v>
      </c>
      <c r="H417" s="70" t="s">
        <v>2128</v>
      </c>
      <c r="I417" s="148"/>
      <c r="J417" s="71">
        <v>5.8189312358370113</v>
      </c>
      <c r="K417" s="71">
        <v>0.32035274650596351</v>
      </c>
      <c r="L417" s="71">
        <v>1.348470995324665</v>
      </c>
      <c r="M417" s="71">
        <v>5.2964113867535172</v>
      </c>
      <c r="N417" s="71">
        <v>5.3400398103150559</v>
      </c>
      <c r="O417" s="71">
        <v>4.9343418117878244</v>
      </c>
      <c r="P417" s="71">
        <v>9.4662146281864903</v>
      </c>
      <c r="Q417" s="71">
        <v>0.30856867136022798</v>
      </c>
      <c r="R417" s="71">
        <v>0</v>
      </c>
      <c r="S417" s="71">
        <v>0</v>
      </c>
      <c r="T417" s="72"/>
      <c r="U417" s="71">
        <v>1209496</v>
      </c>
      <c r="V417" s="71">
        <v>179</v>
      </c>
      <c r="W417" s="71">
        <v>44</v>
      </c>
      <c r="X417" s="71">
        <v>1040</v>
      </c>
      <c r="Y417" s="71">
        <v>1348</v>
      </c>
      <c r="Z417" s="71">
        <v>2696</v>
      </c>
      <c r="AA417" s="71">
        <v>1895</v>
      </c>
      <c r="AB417" s="71">
        <v>3989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2138</v>
      </c>
      <c r="B418" s="70">
        <v>283</v>
      </c>
      <c r="C418" s="70">
        <v>11</v>
      </c>
      <c r="D418" s="70">
        <v>17</v>
      </c>
      <c r="E418" s="70">
        <v>2014</v>
      </c>
      <c r="F418" s="70" t="s">
        <v>181</v>
      </c>
      <c r="G418" s="70" t="s">
        <v>2127</v>
      </c>
      <c r="H418" s="70" t="s">
        <v>2128</v>
      </c>
      <c r="I418" s="148"/>
      <c r="J418" s="71">
        <v>4.6730434090503419</v>
      </c>
      <c r="K418" s="71">
        <v>0.34237144550422799</v>
      </c>
      <c r="L418" s="71">
        <v>1.905942501018496</v>
      </c>
      <c r="M418" s="71">
        <v>4.7137504663429581</v>
      </c>
      <c r="N418" s="71">
        <v>5.221881585685928</v>
      </c>
      <c r="O418" s="71">
        <v>4.6589281067185047</v>
      </c>
      <c r="P418" s="71">
        <v>9.3949066686512843</v>
      </c>
      <c r="Q418" s="71">
        <v>0.29093225929746602</v>
      </c>
      <c r="R418" s="71">
        <v>0</v>
      </c>
      <c r="S418" s="71">
        <v>0</v>
      </c>
      <c r="T418" s="72"/>
      <c r="U418" s="71">
        <v>1081118</v>
      </c>
      <c r="V418" s="71">
        <v>161</v>
      </c>
      <c r="W418" s="71">
        <v>50</v>
      </c>
      <c r="X418" s="71">
        <v>925</v>
      </c>
      <c r="Y418" s="71">
        <v>1345</v>
      </c>
      <c r="Z418" s="71">
        <v>2681</v>
      </c>
      <c r="AA418" s="71">
        <v>1871</v>
      </c>
      <c r="AB418" s="71">
        <v>3920</v>
      </c>
      <c r="AC418" s="71">
        <v>0</v>
      </c>
      <c r="AD418" s="71">
        <v>0</v>
      </c>
      <c r="AE418" s="72"/>
      <c r="AF418" s="71"/>
      <c r="AG418" s="71"/>
      <c r="AH418" s="71"/>
      <c r="AI418" s="71"/>
      <c r="AJ418" s="71"/>
      <c r="AK418" s="71"/>
      <c r="AL418" s="71"/>
      <c r="AM418" s="71"/>
      <c r="AN418" s="71"/>
      <c r="AO418" s="71"/>
      <c r="AP418" s="71"/>
      <c r="AQ418" s="72"/>
      <c r="AR418" s="71">
        <v>49</v>
      </c>
      <c r="AS418" s="71">
        <v>26</v>
      </c>
      <c r="AT418" s="71">
        <v>0</v>
      </c>
      <c r="AU418" s="71">
        <v>1</v>
      </c>
      <c r="AV418" s="71">
        <v>0</v>
      </c>
      <c r="AW418" s="71">
        <v>0</v>
      </c>
      <c r="AX418" s="71"/>
      <c r="AY418" s="72"/>
      <c r="AZ418" s="71">
        <v>224.6</v>
      </c>
      <c r="BA418" s="71">
        <v>2821.9</v>
      </c>
      <c r="BB418" s="71">
        <v>0</v>
      </c>
      <c r="BC418" s="71">
        <v>60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2139</v>
      </c>
      <c r="B419" s="70">
        <v>284</v>
      </c>
      <c r="C419" s="70">
        <v>12</v>
      </c>
      <c r="D419" s="70">
        <v>17</v>
      </c>
      <c r="E419" s="70">
        <v>2015</v>
      </c>
      <c r="F419" s="70" t="s">
        <v>182</v>
      </c>
      <c r="G419" s="70" t="s">
        <v>2127</v>
      </c>
      <c r="H419" s="70" t="s">
        <v>2128</v>
      </c>
      <c r="I419" s="148"/>
      <c r="J419" s="71">
        <v>5.6004696643380116</v>
      </c>
      <c r="K419" s="71">
        <v>0.35748967461612879</v>
      </c>
      <c r="L419" s="71">
        <v>2.302556215180346</v>
      </c>
      <c r="M419" s="71">
        <v>4.8812070167231134</v>
      </c>
      <c r="N419" s="71">
        <v>4.8112308569940456</v>
      </c>
      <c r="O419" s="71">
        <v>4.5594401922703103</v>
      </c>
      <c r="P419" s="71">
        <v>9.2817220850742252</v>
      </c>
      <c r="Q419" s="71">
        <v>0.27695729267774</v>
      </c>
      <c r="R419" s="71">
        <v>0</v>
      </c>
      <c r="S419" s="71">
        <v>0</v>
      </c>
      <c r="T419" s="72"/>
      <c r="U419" s="71">
        <v>1197181</v>
      </c>
      <c r="V419" s="71">
        <v>161</v>
      </c>
      <c r="W419" s="71">
        <v>50</v>
      </c>
      <c r="X419" s="71">
        <v>925</v>
      </c>
      <c r="Y419" s="71">
        <v>1349</v>
      </c>
      <c r="Z419" s="71">
        <v>2649</v>
      </c>
      <c r="AA419" s="71">
        <v>1847</v>
      </c>
      <c r="AB419" s="71">
        <v>3812</v>
      </c>
      <c r="AC419" s="71">
        <v>0</v>
      </c>
      <c r="AD419" s="71">
        <v>0</v>
      </c>
      <c r="AE419" s="72"/>
      <c r="AF419" s="71">
        <v>7427180.5432409355</v>
      </c>
      <c r="AG419" s="71">
        <v>264432.76003538142</v>
      </c>
      <c r="AH419" s="71">
        <v>489215.36133293441</v>
      </c>
      <c r="AI419" s="71">
        <v>5972271.125435438</v>
      </c>
      <c r="AJ419" s="71">
        <v>7525301.6887408467</v>
      </c>
      <c r="AK419" s="71">
        <v>0</v>
      </c>
      <c r="AL419" s="71">
        <v>0</v>
      </c>
      <c r="AM419" s="71">
        <v>522418.60926142317</v>
      </c>
      <c r="AN419" s="71">
        <v>0</v>
      </c>
      <c r="AO419" s="71">
        <v>0</v>
      </c>
      <c r="AP419" s="71">
        <v>22200820.088046961</v>
      </c>
      <c r="AQ419" s="72"/>
      <c r="AR419" s="71">
        <v>50</v>
      </c>
      <c r="AS419" s="71">
        <v>32</v>
      </c>
      <c r="AT419" s="71">
        <v>0</v>
      </c>
      <c r="AU419" s="71">
        <v>1</v>
      </c>
      <c r="AV419" s="71">
        <v>0</v>
      </c>
      <c r="AW419" s="71">
        <v>0</v>
      </c>
      <c r="AX419" s="71"/>
      <c r="AY419" s="72"/>
      <c r="AZ419" s="71">
        <v>229</v>
      </c>
      <c r="BA419" s="71">
        <v>3038.9</v>
      </c>
      <c r="BB419" s="71">
        <v>0</v>
      </c>
      <c r="BC419" s="71">
        <v>60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2140</v>
      </c>
      <c r="B420" s="70">
        <v>285</v>
      </c>
      <c r="C420" s="70">
        <v>13</v>
      </c>
      <c r="D420" s="70">
        <v>17</v>
      </c>
      <c r="E420" s="70">
        <v>2016</v>
      </c>
      <c r="F420" s="70" t="s">
        <v>155</v>
      </c>
      <c r="G420" s="70" t="s">
        <v>2127</v>
      </c>
      <c r="H420" s="70" t="s">
        <v>2128</v>
      </c>
      <c r="I420" s="148"/>
      <c r="J420" s="71">
        <v>6.2049420038574814</v>
      </c>
      <c r="K420" s="71">
        <v>0.35417729891149047</v>
      </c>
      <c r="L420" s="71">
        <v>2.4516284697528046</v>
      </c>
      <c r="M420" s="71">
        <v>4.2841611410862619</v>
      </c>
      <c r="N420" s="71">
        <v>4.9333277853376556</v>
      </c>
      <c r="O420" s="71">
        <v>4.4547642569293879</v>
      </c>
      <c r="P420" s="71">
        <v>8.8282977541883252</v>
      </c>
      <c r="Q420" s="71">
        <v>0.26395188808033082</v>
      </c>
      <c r="R420" s="71">
        <v>0</v>
      </c>
      <c r="S420" s="71">
        <v>0</v>
      </c>
      <c r="T420" s="72"/>
      <c r="U420" s="71">
        <v>1404578</v>
      </c>
      <c r="V420" s="71">
        <v>161</v>
      </c>
      <c r="W420" s="71">
        <v>50</v>
      </c>
      <c r="X420" s="71">
        <v>925</v>
      </c>
      <c r="Y420" s="71">
        <v>1343</v>
      </c>
      <c r="Z420" s="71">
        <v>2620</v>
      </c>
      <c r="AA420" s="71">
        <v>1817</v>
      </c>
      <c r="AB420" s="71">
        <v>3737</v>
      </c>
      <c r="AC420" s="71">
        <v>0</v>
      </c>
      <c r="AD420" s="71">
        <v>0</v>
      </c>
      <c r="AE420" s="72"/>
      <c r="AF420" s="71">
        <v>8634847.8328110427</v>
      </c>
      <c r="AG420" s="71">
        <v>251901.16889120749</v>
      </c>
      <c r="AH420" s="71">
        <v>408304.73258450342</v>
      </c>
      <c r="AI420" s="71">
        <v>6339329.1463538352</v>
      </c>
      <c r="AJ420" s="71">
        <v>7246956.9047060227</v>
      </c>
      <c r="AK420" s="71">
        <v>0</v>
      </c>
      <c r="AL420" s="71">
        <v>0</v>
      </c>
      <c r="AM420" s="71">
        <v>512538.05653894739</v>
      </c>
      <c r="AN420" s="71">
        <v>0</v>
      </c>
      <c r="AO420" s="71">
        <v>0</v>
      </c>
      <c r="AP420" s="71">
        <v>23393877.841885559</v>
      </c>
      <c r="AQ420" s="72"/>
      <c r="AR420" s="71">
        <v>50</v>
      </c>
      <c r="AS420" s="71">
        <v>42</v>
      </c>
      <c r="AT420" s="71">
        <v>0</v>
      </c>
      <c r="AU420" s="71">
        <v>1</v>
      </c>
      <c r="AV420" s="71">
        <v>0</v>
      </c>
      <c r="AW420" s="71">
        <v>0</v>
      </c>
      <c r="AX420" s="71"/>
      <c r="AY420" s="72"/>
      <c r="AZ420" s="71">
        <v>229</v>
      </c>
      <c r="BA420" s="71">
        <v>4339.7</v>
      </c>
      <c r="BB420" s="71">
        <v>0</v>
      </c>
      <c r="BC420" s="71">
        <v>60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2141</v>
      </c>
      <c r="B421" s="70">
        <v>286</v>
      </c>
      <c r="C421" s="70">
        <v>14</v>
      </c>
      <c r="D421" s="70">
        <v>17</v>
      </c>
      <c r="E421" s="70">
        <v>2017</v>
      </c>
      <c r="F421" s="70" t="s">
        <v>156</v>
      </c>
      <c r="G421" s="70" t="s">
        <v>2127</v>
      </c>
      <c r="H421" s="70" t="s">
        <v>2128</v>
      </c>
      <c r="I421" s="148"/>
      <c r="J421" s="71">
        <v>5.1550828254634142</v>
      </c>
      <c r="K421" s="71">
        <v>0.34912357088050949</v>
      </c>
      <c r="L421" s="71">
        <v>2.0995073588491158</v>
      </c>
      <c r="M421" s="71">
        <v>3.8556647279226888</v>
      </c>
      <c r="N421" s="71">
        <v>4.3062301797526903</v>
      </c>
      <c r="O421" s="71">
        <v>4.3519672729638383</v>
      </c>
      <c r="P421" s="71">
        <v>8.6516750487468599</v>
      </c>
      <c r="Q421" s="71">
        <v>0.248621984994014</v>
      </c>
      <c r="R421" s="71">
        <v>0</v>
      </c>
      <c r="S421" s="71">
        <v>0</v>
      </c>
      <c r="T421" s="72"/>
      <c r="U421" s="71">
        <v>1488577</v>
      </c>
      <c r="V421" s="71">
        <v>161</v>
      </c>
      <c r="W421" s="71">
        <v>50</v>
      </c>
      <c r="X421" s="71">
        <v>925</v>
      </c>
      <c r="Y421" s="71">
        <v>1344</v>
      </c>
      <c r="Z421" s="71">
        <v>2602</v>
      </c>
      <c r="AA421" s="71">
        <v>1792</v>
      </c>
      <c r="AB421" s="71">
        <v>3640</v>
      </c>
      <c r="AC421" s="71">
        <v>0</v>
      </c>
      <c r="AD421" s="71">
        <v>0</v>
      </c>
      <c r="AE421" s="72"/>
      <c r="AF421" s="71">
        <v>8004448.3078049393</v>
      </c>
      <c r="AG421" s="71">
        <v>259150.79296415349</v>
      </c>
      <c r="AH421" s="71">
        <v>470310.07620915078</v>
      </c>
      <c r="AI421" s="71">
        <v>6654160.6768527562</v>
      </c>
      <c r="AJ421" s="71">
        <v>7272004.354298356</v>
      </c>
      <c r="AK421" s="71">
        <v>0</v>
      </c>
      <c r="AL421" s="71">
        <v>0</v>
      </c>
      <c r="AM421" s="71">
        <v>500015.4511185619</v>
      </c>
      <c r="AN421" s="71">
        <v>0</v>
      </c>
      <c r="AO421" s="71">
        <v>0</v>
      </c>
      <c r="AP421" s="71">
        <v>23160089.65924792</v>
      </c>
      <c r="AQ421" s="72"/>
      <c r="AR421" s="71">
        <v>53</v>
      </c>
      <c r="AS421" s="71">
        <v>45</v>
      </c>
      <c r="AT421" s="71">
        <v>0</v>
      </c>
      <c r="AU421" s="71">
        <v>1</v>
      </c>
      <c r="AV421" s="71">
        <v>0</v>
      </c>
      <c r="AW421" s="71">
        <v>0</v>
      </c>
      <c r="AX421" s="71"/>
      <c r="AY421" s="72"/>
      <c r="AZ421" s="71">
        <v>245.4</v>
      </c>
      <c r="BA421" s="71">
        <v>4456.7000000000007</v>
      </c>
      <c r="BB421" s="71">
        <v>0</v>
      </c>
      <c r="BC421" s="71">
        <v>60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2142</v>
      </c>
      <c r="B422" s="70">
        <v>287</v>
      </c>
      <c r="C422" s="70">
        <v>15</v>
      </c>
      <c r="D422" s="70">
        <v>17</v>
      </c>
      <c r="E422" s="70">
        <v>2018</v>
      </c>
      <c r="F422" s="70" t="s">
        <v>183</v>
      </c>
      <c r="G422" s="70" t="s">
        <v>2127</v>
      </c>
      <c r="H422" s="70" t="s">
        <v>2128</v>
      </c>
      <c r="I422" s="148"/>
      <c r="J422" s="71">
        <v>5.7423938982346874</v>
      </c>
      <c r="K422" s="71">
        <v>0.31151670172944601</v>
      </c>
      <c r="L422" s="71">
        <v>1.8593522282753534</v>
      </c>
      <c r="M422" s="71">
        <v>3.4145228469480005</v>
      </c>
      <c r="N422" s="71">
        <v>3.2984401324157937</v>
      </c>
      <c r="O422" s="71">
        <v>4.1700947732926137</v>
      </c>
      <c r="P422" s="71">
        <v>8.398258240882809</v>
      </c>
      <c r="Q422" s="71">
        <v>0.22449491183266501</v>
      </c>
      <c r="R422" s="71">
        <v>0</v>
      </c>
      <c r="S422" s="71">
        <v>0</v>
      </c>
      <c r="T422" s="72"/>
      <c r="U422" s="71">
        <v>1925823</v>
      </c>
      <c r="V422" s="71">
        <v>161</v>
      </c>
      <c r="W422" s="71">
        <v>50</v>
      </c>
      <c r="X422" s="71">
        <v>925</v>
      </c>
      <c r="Y422" s="71">
        <v>1334</v>
      </c>
      <c r="Z422" s="71">
        <v>2541</v>
      </c>
      <c r="AA422" s="71">
        <v>1757</v>
      </c>
      <c r="AB422" s="71">
        <v>3542</v>
      </c>
      <c r="AC422" s="71">
        <v>0</v>
      </c>
      <c r="AD422" s="71">
        <v>0</v>
      </c>
      <c r="AE422" s="72"/>
      <c r="AF422" s="71">
        <v>10091225.037987269</v>
      </c>
      <c r="AG422" s="71">
        <v>227568.70264827789</v>
      </c>
      <c r="AH422" s="71">
        <v>439594.73350180959</v>
      </c>
      <c r="AI422" s="71">
        <v>6540042.8776354389</v>
      </c>
      <c r="AJ422" s="71">
        <v>6230456.6746775582</v>
      </c>
      <c r="AK422" s="71">
        <v>0</v>
      </c>
      <c r="AL422" s="71">
        <v>0</v>
      </c>
      <c r="AM422" s="71">
        <v>487560.23414066032</v>
      </c>
      <c r="AN422" s="71">
        <v>0</v>
      </c>
      <c r="AO422" s="71">
        <v>0</v>
      </c>
      <c r="AP422" s="71">
        <v>24016448.260591015</v>
      </c>
      <c r="AQ422" s="72"/>
      <c r="AR422" s="71">
        <v>55</v>
      </c>
      <c r="AS422" s="71">
        <v>50</v>
      </c>
      <c r="AT422" s="71">
        <v>0</v>
      </c>
      <c r="AU422" s="71">
        <v>1</v>
      </c>
      <c r="AV422" s="71">
        <v>0</v>
      </c>
      <c r="AW422" s="71">
        <v>0</v>
      </c>
      <c r="AX422" s="71"/>
      <c r="AY422" s="72"/>
      <c r="AZ422" s="71">
        <v>255.70000000000002</v>
      </c>
      <c r="BA422" s="71">
        <v>5560</v>
      </c>
      <c r="BB422" s="71">
        <v>0</v>
      </c>
      <c r="BC422" s="71">
        <v>60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2143</v>
      </c>
      <c r="B423" s="70">
        <v>288</v>
      </c>
      <c r="C423" s="70">
        <v>16</v>
      </c>
      <c r="D423" s="70">
        <v>17</v>
      </c>
      <c r="E423" s="70">
        <v>2019</v>
      </c>
      <c r="F423" s="70" t="s">
        <v>158</v>
      </c>
      <c r="G423" s="70" t="s">
        <v>2127</v>
      </c>
      <c r="H423" s="70" t="s">
        <v>2128</v>
      </c>
      <c r="I423" s="148"/>
      <c r="J423" s="71">
        <v>6.0428145585950324</v>
      </c>
      <c r="K423" s="71">
        <v>0.28908638386953356</v>
      </c>
      <c r="L423" s="71">
        <v>1.8748180858506485</v>
      </c>
      <c r="M423" s="71">
        <v>3.0430001920457079</v>
      </c>
      <c r="N423" s="71">
        <v>3.4997977854457685</v>
      </c>
      <c r="O423" s="71">
        <v>3.9915854731678801</v>
      </c>
      <c r="P423" s="71">
        <v>8.2689565534663192</v>
      </c>
      <c r="Q423" s="71">
        <v>0.21419617203713501</v>
      </c>
      <c r="R423" s="71">
        <v>0</v>
      </c>
      <c r="S423" s="71">
        <v>0</v>
      </c>
      <c r="T423" s="72"/>
      <c r="U423" s="71">
        <v>2130804</v>
      </c>
      <c r="V423" s="71">
        <v>161</v>
      </c>
      <c r="W423" s="71">
        <v>50</v>
      </c>
      <c r="X423" s="71">
        <v>925</v>
      </c>
      <c r="Y423" s="71">
        <v>1343</v>
      </c>
      <c r="Z423" s="71">
        <v>2499</v>
      </c>
      <c r="AA423" s="71">
        <v>1717</v>
      </c>
      <c r="AB423" s="71">
        <v>3471</v>
      </c>
      <c r="AC423" s="71">
        <v>0</v>
      </c>
      <c r="AD423" s="71">
        <v>0</v>
      </c>
      <c r="AE423" s="72"/>
      <c r="AF423" s="71">
        <v>11157971.294856761</v>
      </c>
      <c r="AG423" s="71">
        <v>222032.32716931461</v>
      </c>
      <c r="AH423" s="71">
        <v>471813.47354861948</v>
      </c>
      <c r="AI423" s="71">
        <v>6083849.6883822316</v>
      </c>
      <c r="AJ423" s="71">
        <v>6914266.6009766236</v>
      </c>
      <c r="AK423" s="71">
        <v>0</v>
      </c>
      <c r="AL423" s="71">
        <v>0</v>
      </c>
      <c r="AM423" s="71">
        <v>472724.07032598974</v>
      </c>
      <c r="AN423" s="71">
        <v>0</v>
      </c>
      <c r="AO423" s="71">
        <v>0</v>
      </c>
      <c r="AP423" s="71">
        <v>25322657.455259539</v>
      </c>
      <c r="AQ423" s="72"/>
      <c r="AR423" s="71">
        <v>58</v>
      </c>
      <c r="AS423" s="71">
        <v>52</v>
      </c>
      <c r="AT423" s="71">
        <v>0</v>
      </c>
      <c r="AU423" s="71">
        <v>1</v>
      </c>
      <c r="AV423" s="71">
        <v>0</v>
      </c>
      <c r="AW423" s="71">
        <v>0</v>
      </c>
      <c r="AX423" s="71"/>
      <c r="AY423" s="72"/>
      <c r="AZ423" s="71">
        <v>270.39999999999998</v>
      </c>
      <c r="BA423" s="71">
        <v>5642.9</v>
      </c>
      <c r="BB423" s="71">
        <v>0</v>
      </c>
      <c r="BC423" s="71">
        <v>60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2144</v>
      </c>
      <c r="B424" s="70">
        <v>289</v>
      </c>
      <c r="C424" s="70">
        <v>17</v>
      </c>
      <c r="D424" s="70">
        <v>17</v>
      </c>
      <c r="E424" s="70">
        <v>2020</v>
      </c>
      <c r="F424" s="70" t="s">
        <v>159</v>
      </c>
      <c r="G424" s="70" t="s">
        <v>2127</v>
      </c>
      <c r="H424" s="70" t="s">
        <v>2128</v>
      </c>
      <c r="I424" s="148"/>
      <c r="J424" s="71">
        <v>5.8648465237826253</v>
      </c>
      <c r="K424" s="71">
        <v>0.26521466484623824</v>
      </c>
      <c r="L424" s="71">
        <v>0.9547302582330861</v>
      </c>
      <c r="M424" s="71">
        <v>2.0452436396091245</v>
      </c>
      <c r="N424" s="71">
        <v>3.1776390699765638</v>
      </c>
      <c r="O424" s="71">
        <v>3.4482129196155005</v>
      </c>
      <c r="P424" s="71">
        <v>7.6890383740548538</v>
      </c>
      <c r="Q424" s="71">
        <v>0.19916932364155099</v>
      </c>
      <c r="R424" s="71">
        <v>0</v>
      </c>
      <c r="S424" s="71">
        <v>0</v>
      </c>
      <c r="T424" s="72"/>
      <c r="U424" s="71">
        <v>1615260</v>
      </c>
      <c r="V424" s="71">
        <v>127</v>
      </c>
      <c r="W424" s="71">
        <v>37</v>
      </c>
      <c r="X424" s="71">
        <v>700</v>
      </c>
      <c r="Y424" s="71">
        <v>1342</v>
      </c>
      <c r="Z424" s="71">
        <v>2464</v>
      </c>
      <c r="AA424" s="71">
        <v>1697</v>
      </c>
      <c r="AB424" s="71">
        <v>3378</v>
      </c>
      <c r="AC424" s="71">
        <v>0</v>
      </c>
      <c r="AD424" s="71">
        <v>0</v>
      </c>
      <c r="AE424" s="72"/>
      <c r="AF424" s="71">
        <v>10051178.75307893</v>
      </c>
      <c r="AG424" s="71">
        <v>187245.29885165</v>
      </c>
      <c r="AH424" s="71">
        <v>265275.86679060414</v>
      </c>
      <c r="AI424" s="71">
        <v>3942813.2616026071</v>
      </c>
      <c r="AJ424" s="71">
        <v>6074638.4567844272</v>
      </c>
      <c r="AK424" s="71"/>
      <c r="AL424" s="71"/>
      <c r="AM424" s="71">
        <v>440866.53036277252</v>
      </c>
      <c r="AN424" s="71"/>
      <c r="AO424" s="71"/>
      <c r="AP424" s="71">
        <v>20962018.167470992</v>
      </c>
      <c r="AQ424" s="72"/>
      <c r="AR424" s="71">
        <v>58</v>
      </c>
      <c r="AS424" s="71">
        <v>55</v>
      </c>
      <c r="AT424" s="71">
        <v>0</v>
      </c>
      <c r="AU424" s="71">
        <v>1</v>
      </c>
      <c r="AV424" s="71">
        <v>0</v>
      </c>
      <c r="AW424" s="71">
        <v>0</v>
      </c>
      <c r="AX424" s="71"/>
      <c r="AY424" s="72"/>
      <c r="AZ424" s="71">
        <v>270.39999999999998</v>
      </c>
      <c r="BA424" s="71">
        <v>5771.6</v>
      </c>
      <c r="BB424" s="71">
        <v>0</v>
      </c>
      <c r="BC424" s="71">
        <v>60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2145</v>
      </c>
      <c r="B425" s="70">
        <v>289</v>
      </c>
      <c r="C425" s="70">
        <v>18</v>
      </c>
      <c r="D425" s="70">
        <v>17</v>
      </c>
      <c r="E425" s="70">
        <v>2021</v>
      </c>
      <c r="F425" s="70" t="s">
        <v>160</v>
      </c>
      <c r="G425" s="1064" t="s">
        <v>2127</v>
      </c>
      <c r="H425" s="70" t="s">
        <v>2128</v>
      </c>
      <c r="I425" s="148"/>
      <c r="J425" s="71">
        <v>5.1539374346175633</v>
      </c>
      <c r="K425" s="71">
        <v>0.27824378824791896</v>
      </c>
      <c r="L425" s="71">
        <v>1.0662663082645272</v>
      </c>
      <c r="M425" s="71">
        <v>2.0618496172254965</v>
      </c>
      <c r="N425" s="71">
        <v>3.1750006684625314</v>
      </c>
      <c r="O425" s="71">
        <v>3.283671772070317</v>
      </c>
      <c r="P425" s="71">
        <v>7.8016580248333209</v>
      </c>
      <c r="Q425" s="71">
        <v>0.193086164163321</v>
      </c>
      <c r="R425" s="71">
        <v>0</v>
      </c>
      <c r="S425" s="71">
        <v>0</v>
      </c>
      <c r="T425" s="72"/>
      <c r="U425" s="71">
        <v>1865811</v>
      </c>
      <c r="V425" s="71">
        <v>127</v>
      </c>
      <c r="W425" s="71">
        <v>37</v>
      </c>
      <c r="X425" s="71">
        <v>700</v>
      </c>
      <c r="Y425" s="71">
        <v>1342</v>
      </c>
      <c r="Z425" s="71">
        <v>2416</v>
      </c>
      <c r="AA425" s="71">
        <v>1679</v>
      </c>
      <c r="AB425" s="71">
        <v>3307</v>
      </c>
      <c r="AC425" s="71">
        <v>0</v>
      </c>
      <c r="AD425" s="71">
        <v>0</v>
      </c>
      <c r="AE425" s="72"/>
      <c r="AF425" s="71">
        <v>10831552.646359069</v>
      </c>
      <c r="AG425" s="71">
        <v>203729.28599617147</v>
      </c>
      <c r="AH425" s="71">
        <v>286111.06796971761</v>
      </c>
      <c r="AI425" s="71">
        <v>4569588.5246479092</v>
      </c>
      <c r="AJ425" s="71">
        <v>6460002.3205411499</v>
      </c>
      <c r="AK425" s="71">
        <v>0</v>
      </c>
      <c r="AL425" s="71">
        <v>0</v>
      </c>
      <c r="AM425" s="71">
        <v>434089.67698040424</v>
      </c>
      <c r="AN425" s="71">
        <v>0</v>
      </c>
      <c r="AO425" s="71">
        <v>0</v>
      </c>
      <c r="AP425" s="71">
        <v>22785073.522494424</v>
      </c>
      <c r="AQ425" s="72"/>
      <c r="AR425" s="71">
        <v>59</v>
      </c>
      <c r="AS425" s="71">
        <v>60</v>
      </c>
      <c r="AT425" s="71">
        <v>0</v>
      </c>
      <c r="AU425" s="71">
        <v>1</v>
      </c>
      <c r="AV425" s="71">
        <v>0</v>
      </c>
      <c r="AW425" s="71">
        <v>0</v>
      </c>
      <c r="AX425" s="71"/>
      <c r="AY425" s="72"/>
      <c r="AZ425" s="71">
        <v>280.3</v>
      </c>
      <c r="BA425" s="71">
        <v>6019.5</v>
      </c>
      <c r="BB425" s="71">
        <v>0</v>
      </c>
      <c r="BC425" s="71">
        <v>60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2146</v>
      </c>
      <c r="B426" s="70">
        <v>289</v>
      </c>
      <c r="C426" s="70">
        <v>19</v>
      </c>
      <c r="D426" s="70">
        <v>17</v>
      </c>
      <c r="E426" s="70">
        <v>2022</v>
      </c>
      <c r="F426" s="70" t="s">
        <v>161</v>
      </c>
      <c r="G426" s="1064" t="s">
        <v>2127</v>
      </c>
      <c r="H426" s="70" t="s">
        <v>2128</v>
      </c>
      <c r="I426" s="148"/>
      <c r="J426" s="71">
        <v>6.2257098434276523</v>
      </c>
      <c r="K426" s="71">
        <v>0.2504364560490181</v>
      </c>
      <c r="L426" s="71">
        <v>0.90775663849007859</v>
      </c>
      <c r="M426" s="71">
        <v>2.3667912732470091</v>
      </c>
      <c r="N426" s="71">
        <v>3.3964235183458835</v>
      </c>
      <c r="O426" s="71">
        <v>3.4003144395295055</v>
      </c>
      <c r="P426" s="71">
        <v>7.6387436991508393</v>
      </c>
      <c r="Q426" s="71">
        <v>0.19003185161286801</v>
      </c>
      <c r="R426" s="71">
        <v>0</v>
      </c>
      <c r="S426" s="71">
        <v>0</v>
      </c>
      <c r="T426" s="72"/>
      <c r="U426" s="71">
        <v>2078282</v>
      </c>
      <c r="V426" s="71">
        <v>127</v>
      </c>
      <c r="W426" s="71">
        <v>37</v>
      </c>
      <c r="X426" s="71">
        <v>700</v>
      </c>
      <c r="Y426" s="71">
        <v>1335</v>
      </c>
      <c r="Z426" s="71">
        <v>2377</v>
      </c>
      <c r="AA426" s="71">
        <v>1669</v>
      </c>
      <c r="AB426" s="71">
        <v>3228</v>
      </c>
      <c r="AC426" s="71">
        <v>0</v>
      </c>
      <c r="AD426" s="71">
        <v>0</v>
      </c>
      <c r="AE426" s="72"/>
      <c r="AF426" s="71">
        <v>10603786.295189876</v>
      </c>
      <c r="AG426" s="71">
        <v>196648.91779904693</v>
      </c>
      <c r="AH426" s="71">
        <v>280524.33769484388</v>
      </c>
      <c r="AI426" s="71">
        <v>4540029.2960942853</v>
      </c>
      <c r="AJ426" s="71">
        <v>6581097.3659938714</v>
      </c>
      <c r="AK426" s="71">
        <v>0</v>
      </c>
      <c r="AL426" s="71">
        <v>0</v>
      </c>
      <c r="AM426" s="71">
        <v>416822.90634616901</v>
      </c>
      <c r="AN426" s="71">
        <v>0</v>
      </c>
      <c r="AO426" s="71">
        <v>0</v>
      </c>
      <c r="AP426" s="71">
        <v>22618909.119118091</v>
      </c>
      <c r="AQ426" s="72"/>
      <c r="AR426" s="71">
        <v>63</v>
      </c>
      <c r="AS426" s="71">
        <v>66</v>
      </c>
      <c r="AT426" s="71">
        <v>0</v>
      </c>
      <c r="AU426" s="71">
        <v>1</v>
      </c>
      <c r="AV426" s="71">
        <v>0</v>
      </c>
      <c r="AW426" s="71">
        <v>0</v>
      </c>
      <c r="AX426" s="71"/>
      <c r="AY426" s="72"/>
      <c r="AZ426" s="71">
        <v>303.09999999999997</v>
      </c>
      <c r="BA426" s="71">
        <v>6316.5</v>
      </c>
      <c r="BB426" s="71">
        <v>0</v>
      </c>
      <c r="BC426" s="71">
        <v>60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2147</v>
      </c>
      <c r="B427" s="70">
        <v>289</v>
      </c>
      <c r="C427" s="70">
        <v>20</v>
      </c>
      <c r="D427" s="70">
        <v>17</v>
      </c>
      <c r="E427" s="70">
        <v>2023</v>
      </c>
      <c r="F427" s="70" t="s">
        <v>1539</v>
      </c>
      <c r="G427" s="70" t="s">
        <v>2127</v>
      </c>
      <c r="H427" s="70" t="s">
        <v>2128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65</v>
      </c>
      <c r="AS427" s="71">
        <v>66</v>
      </c>
      <c r="AT427" s="71">
        <v>0</v>
      </c>
      <c r="AU427" s="71">
        <v>1</v>
      </c>
      <c r="AV427" s="71">
        <v>0</v>
      </c>
      <c r="AW427" s="71">
        <v>0</v>
      </c>
      <c r="AX427" s="71"/>
      <c r="AY427" s="72"/>
      <c r="AZ427" s="71">
        <v>318.5</v>
      </c>
      <c r="BA427" s="71">
        <v>6316.5</v>
      </c>
      <c r="BB427" s="71">
        <v>0</v>
      </c>
      <c r="BC427" s="71">
        <v>60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2148</v>
      </c>
      <c r="B428" s="70">
        <v>289</v>
      </c>
      <c r="C428" s="70">
        <v>21</v>
      </c>
      <c r="D428" s="70">
        <v>17</v>
      </c>
      <c r="E428" s="70">
        <v>2024</v>
      </c>
      <c r="F428" s="70" t="s">
        <v>1554</v>
      </c>
      <c r="G428" s="70" t="s">
        <v>2127</v>
      </c>
      <c r="H428" s="70" t="s">
        <v>2128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2149</v>
      </c>
      <c r="B429" s="70">
        <v>222</v>
      </c>
      <c r="C429" s="70">
        <v>1</v>
      </c>
      <c r="D429" s="70">
        <v>14</v>
      </c>
      <c r="E429" s="70">
        <v>1990</v>
      </c>
      <c r="F429" s="70" t="s">
        <v>787</v>
      </c>
      <c r="G429" s="70" t="s">
        <v>1673</v>
      </c>
      <c r="H429" s="70" t="s">
        <v>1674</v>
      </c>
      <c r="I429" s="148"/>
      <c r="J429" s="71">
        <v>6.6645885854929876</v>
      </c>
      <c r="K429" s="71">
        <v>0.74875621652604252</v>
      </c>
      <c r="L429" s="71">
        <v>6.8396431783536364</v>
      </c>
      <c r="M429" s="71">
        <v>2.6153670730281511</v>
      </c>
      <c r="N429" s="71">
        <v>4.6885317761731802</v>
      </c>
      <c r="O429" s="71">
        <v>3.5836569259439681</v>
      </c>
      <c r="P429" s="71">
        <v>8.7722515888122459</v>
      </c>
      <c r="Q429" s="71">
        <v>0.21143578732126</v>
      </c>
      <c r="R429" s="71">
        <v>0</v>
      </c>
      <c r="S429" s="71">
        <v>0.1721747940011131</v>
      </c>
      <c r="T429" s="72"/>
      <c r="U429" s="71">
        <v>187118</v>
      </c>
      <c r="V429" s="71">
        <v>137</v>
      </c>
      <c r="W429" s="71">
        <v>80</v>
      </c>
      <c r="X429" s="71">
        <v>877</v>
      </c>
      <c r="Y429" s="71">
        <v>1003</v>
      </c>
      <c r="Z429" s="71">
        <v>1474</v>
      </c>
      <c r="AA429" s="71">
        <v>2130</v>
      </c>
      <c r="AB429" s="71">
        <v>3433</v>
      </c>
      <c r="AC429" s="71">
        <v>0</v>
      </c>
      <c r="AD429" s="71">
        <v>0.1721747940011131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2150</v>
      </c>
      <c r="B430" s="70">
        <v>223</v>
      </c>
      <c r="C430" s="70">
        <v>2</v>
      </c>
      <c r="D430" s="70">
        <v>14</v>
      </c>
      <c r="E430" s="70">
        <v>2005</v>
      </c>
      <c r="F430" s="70" t="s">
        <v>789</v>
      </c>
      <c r="G430" s="70" t="s">
        <v>1673</v>
      </c>
      <c r="H430" s="70" t="s">
        <v>1674</v>
      </c>
      <c r="I430" s="148"/>
      <c r="J430" s="71">
        <v>0</v>
      </c>
      <c r="K430" s="71">
        <v>0.44256950934957828</v>
      </c>
      <c r="L430" s="71">
        <v>4.5045625776920746</v>
      </c>
      <c r="M430" s="71">
        <v>3.7439088261215678</v>
      </c>
      <c r="N430" s="71">
        <v>5.7387159259219898</v>
      </c>
      <c r="O430" s="71">
        <v>4.6999150015991482</v>
      </c>
      <c r="P430" s="71">
        <v>6.8691543519747462</v>
      </c>
      <c r="Q430" s="71">
        <v>0.20242959300747801</v>
      </c>
      <c r="R430" s="71">
        <v>0</v>
      </c>
      <c r="S430" s="71">
        <v>0.40307613222732802</v>
      </c>
      <c r="T430" s="72"/>
      <c r="U430" s="71">
        <v>0</v>
      </c>
      <c r="V430" s="71">
        <v>135</v>
      </c>
      <c r="W430" s="71">
        <v>40</v>
      </c>
      <c r="X430" s="71">
        <v>608</v>
      </c>
      <c r="Y430" s="71">
        <v>1170</v>
      </c>
      <c r="Z430" s="71">
        <v>2237</v>
      </c>
      <c r="AA430" s="71">
        <v>1366</v>
      </c>
      <c r="AB430" s="71">
        <v>3436</v>
      </c>
      <c r="AC430" s="71">
        <v>0</v>
      </c>
      <c r="AD430" s="71">
        <v>0.40307613222732802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2151</v>
      </c>
      <c r="B431" s="70">
        <v>224</v>
      </c>
      <c r="C431" s="70">
        <v>3</v>
      </c>
      <c r="D431" s="70">
        <v>14</v>
      </c>
      <c r="E431" s="70">
        <v>2006</v>
      </c>
      <c r="F431" s="70" t="s">
        <v>790</v>
      </c>
      <c r="G431" s="70" t="s">
        <v>1673</v>
      </c>
      <c r="H431" s="70" t="s">
        <v>1674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2152</v>
      </c>
      <c r="B432" s="70">
        <v>225</v>
      </c>
      <c r="C432" s="70">
        <v>4</v>
      </c>
      <c r="D432" s="70">
        <v>14</v>
      </c>
      <c r="E432" s="70">
        <v>2007</v>
      </c>
      <c r="F432" s="70" t="s">
        <v>791</v>
      </c>
      <c r="G432" s="70" t="s">
        <v>1673</v>
      </c>
      <c r="H432" s="70" t="s">
        <v>1674</v>
      </c>
      <c r="I432" s="148"/>
      <c r="J432" s="71">
        <v>0</v>
      </c>
      <c r="K432" s="71">
        <v>0.3065678346585341</v>
      </c>
      <c r="L432" s="71">
        <v>3.1186150298531121</v>
      </c>
      <c r="M432" s="71">
        <v>4.3803039262814689</v>
      </c>
      <c r="N432" s="71">
        <v>5.8312782254516744</v>
      </c>
      <c r="O432" s="71">
        <v>4.4180245058781713</v>
      </c>
      <c r="P432" s="71">
        <v>7.0163329378728161</v>
      </c>
      <c r="Q432" s="71">
        <v>0.21186554891814999</v>
      </c>
      <c r="R432" s="71">
        <v>0</v>
      </c>
      <c r="S432" s="71">
        <v>0.156475818371171</v>
      </c>
      <c r="T432" s="72"/>
      <c r="U432" s="71">
        <v>0</v>
      </c>
      <c r="V432" s="71">
        <v>102</v>
      </c>
      <c r="W432" s="71">
        <v>38</v>
      </c>
      <c r="X432" s="71">
        <v>891</v>
      </c>
      <c r="Y432" s="71">
        <v>1192</v>
      </c>
      <c r="Z432" s="71">
        <v>2186</v>
      </c>
      <c r="AA432" s="71">
        <v>1374</v>
      </c>
      <c r="AB432" s="71">
        <v>3406</v>
      </c>
      <c r="AC432" s="71">
        <v>0</v>
      </c>
      <c r="AD432" s="71">
        <v>0.156475818371171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2153</v>
      </c>
      <c r="B433" s="70">
        <v>226</v>
      </c>
      <c r="C433" s="70">
        <v>5</v>
      </c>
      <c r="D433" s="70">
        <v>14</v>
      </c>
      <c r="E433" s="70">
        <v>2008</v>
      </c>
      <c r="F433" s="70" t="s">
        <v>792</v>
      </c>
      <c r="G433" s="70" t="s">
        <v>1673</v>
      </c>
      <c r="H433" s="70" t="s">
        <v>1674</v>
      </c>
      <c r="I433" s="148"/>
      <c r="J433" s="71">
        <v>0</v>
      </c>
      <c r="K433" s="71">
        <v>0.26906155150782468</v>
      </c>
      <c r="L433" s="71">
        <v>2.6928063757293761</v>
      </c>
      <c r="M433" s="71">
        <v>5.1253797625614093</v>
      </c>
      <c r="N433" s="71">
        <v>6.1328705745168834</v>
      </c>
      <c r="O433" s="71">
        <v>4.3014104585225281</v>
      </c>
      <c r="P433" s="71">
        <v>6.8043095160795666</v>
      </c>
      <c r="Q433" s="71">
        <v>0.21168064587159499</v>
      </c>
      <c r="R433" s="71">
        <v>0</v>
      </c>
      <c r="S433" s="71">
        <v>0.16561293352029091</v>
      </c>
      <c r="T433" s="72"/>
      <c r="U433" s="71">
        <v>0</v>
      </c>
      <c r="V433" s="71">
        <v>102</v>
      </c>
      <c r="W433" s="71">
        <v>38</v>
      </c>
      <c r="X433" s="71">
        <v>891</v>
      </c>
      <c r="Y433" s="71">
        <v>1237</v>
      </c>
      <c r="Z433" s="71">
        <v>2203</v>
      </c>
      <c r="AA433" s="71">
        <v>1334</v>
      </c>
      <c r="AB433" s="71">
        <v>3459</v>
      </c>
      <c r="AC433" s="71">
        <v>0</v>
      </c>
      <c r="AD433" s="71">
        <v>0.16561293352029091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2154</v>
      </c>
      <c r="B434" s="70">
        <v>227</v>
      </c>
      <c r="C434" s="70">
        <v>6</v>
      </c>
      <c r="D434" s="70">
        <v>14</v>
      </c>
      <c r="E434" s="70">
        <v>2009</v>
      </c>
      <c r="F434" s="70" t="s">
        <v>176</v>
      </c>
      <c r="G434" s="70" t="s">
        <v>1673</v>
      </c>
      <c r="H434" s="70" t="s">
        <v>1674</v>
      </c>
      <c r="I434" s="148"/>
      <c r="J434" s="71">
        <v>0</v>
      </c>
      <c r="K434" s="71">
        <v>0.30798956153271412</v>
      </c>
      <c r="L434" s="71">
        <v>5.4418756445511294</v>
      </c>
      <c r="M434" s="71">
        <v>3.93542079889643</v>
      </c>
      <c r="N434" s="71">
        <v>5.3613876035192103</v>
      </c>
      <c r="O434" s="71">
        <v>4.4270858011220033</v>
      </c>
      <c r="P434" s="71">
        <v>6.6577322170278226</v>
      </c>
      <c r="Q434" s="71">
        <v>0.202699915005879</v>
      </c>
      <c r="R434" s="71">
        <v>0</v>
      </c>
      <c r="S434" s="71">
        <v>0.1558822389179072</v>
      </c>
      <c r="T434" s="72"/>
      <c r="U434" s="71">
        <v>0</v>
      </c>
      <c r="V434" s="71">
        <v>143</v>
      </c>
      <c r="W434" s="71">
        <v>88</v>
      </c>
      <c r="X434" s="71">
        <v>864</v>
      </c>
      <c r="Y434" s="71">
        <v>1259</v>
      </c>
      <c r="Z434" s="71">
        <v>2238</v>
      </c>
      <c r="AA434" s="71">
        <v>1340</v>
      </c>
      <c r="AB434" s="71">
        <v>3477</v>
      </c>
      <c r="AC434" s="71">
        <v>0</v>
      </c>
      <c r="AD434" s="71">
        <v>0.1558822389179072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5.43</v>
      </c>
      <c r="BK434" s="71">
        <v>0</v>
      </c>
      <c r="BL434" s="71">
        <v>0</v>
      </c>
      <c r="BM434" s="71">
        <v>0</v>
      </c>
      <c r="BN434" s="72"/>
      <c r="BO434" s="71">
        <v>0</v>
      </c>
      <c r="BP434" s="71">
        <v>0</v>
      </c>
      <c r="BQ434" s="71">
        <v>1</v>
      </c>
      <c r="BR434" s="71">
        <v>0</v>
      </c>
      <c r="BS434" s="71">
        <v>0</v>
      </c>
      <c r="BT434" s="71">
        <v>0</v>
      </c>
      <c r="BU434"/>
      <c r="BV434" s="70">
        <v>5.43</v>
      </c>
      <c r="BW434" s="70">
        <v>0</v>
      </c>
      <c r="BX434" s="70">
        <v>0</v>
      </c>
      <c r="BY434" s="70">
        <v>0</v>
      </c>
      <c r="BZ434" s="70">
        <v>0</v>
      </c>
      <c r="CA434" s="70">
        <v>0</v>
      </c>
      <c r="CB434" s="70">
        <v>0</v>
      </c>
      <c r="CC434" s="70">
        <v>0</v>
      </c>
      <c r="CD434" s="70">
        <v>0</v>
      </c>
    </row>
    <row r="435" spans="1:82">
      <c r="A435" s="70" t="s">
        <v>2155</v>
      </c>
      <c r="B435" s="70">
        <v>228</v>
      </c>
      <c r="C435" s="70">
        <v>7</v>
      </c>
      <c r="D435" s="70">
        <v>14</v>
      </c>
      <c r="E435" s="70">
        <v>2010</v>
      </c>
      <c r="F435" s="70" t="s">
        <v>177</v>
      </c>
      <c r="G435" s="70" t="s">
        <v>1673</v>
      </c>
      <c r="H435" s="70" t="s">
        <v>1674</v>
      </c>
      <c r="I435" s="148"/>
      <c r="J435" s="71">
        <v>0</v>
      </c>
      <c r="K435" s="71">
        <v>0.32120423083869087</v>
      </c>
      <c r="L435" s="71">
        <v>4.9542958479663142</v>
      </c>
      <c r="M435" s="71">
        <v>3.522750479656231</v>
      </c>
      <c r="N435" s="71">
        <v>5.3134747259783586</v>
      </c>
      <c r="O435" s="71">
        <v>4.4499270455761133</v>
      </c>
      <c r="P435" s="71">
        <v>6.8843119108116744</v>
      </c>
      <c r="Q435" s="71">
        <v>0.20794758647514999</v>
      </c>
      <c r="R435" s="71">
        <v>0</v>
      </c>
      <c r="S435" s="71">
        <v>6.067723687500344E-2</v>
      </c>
      <c r="T435" s="72"/>
      <c r="U435" s="71">
        <v>0</v>
      </c>
      <c r="V435" s="71">
        <v>143</v>
      </c>
      <c r="W435" s="71">
        <v>88</v>
      </c>
      <c r="X435" s="71">
        <v>864</v>
      </c>
      <c r="Y435" s="71">
        <v>1269</v>
      </c>
      <c r="Z435" s="71">
        <v>2260</v>
      </c>
      <c r="AA435" s="71">
        <v>1351</v>
      </c>
      <c r="AB435" s="71">
        <v>3418</v>
      </c>
      <c r="AC435" s="71">
        <v>0</v>
      </c>
      <c r="AD435" s="71">
        <v>6.067723687500344E-2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4.7539999999999996</v>
      </c>
      <c r="BK435" s="71">
        <v>0</v>
      </c>
      <c r="BL435" s="71">
        <v>0</v>
      </c>
      <c r="BM435" s="71">
        <v>0</v>
      </c>
      <c r="BN435" s="72"/>
      <c r="BO435" s="71">
        <v>0</v>
      </c>
      <c r="BP435" s="71">
        <v>0</v>
      </c>
      <c r="BQ435" s="71">
        <v>1</v>
      </c>
      <c r="BR435" s="71">
        <v>0</v>
      </c>
      <c r="BS435" s="71">
        <v>0</v>
      </c>
      <c r="BT435" s="71">
        <v>0</v>
      </c>
      <c r="BU435"/>
      <c r="BV435" s="70">
        <v>4.7539999999999996</v>
      </c>
      <c r="BW435" s="70">
        <v>0</v>
      </c>
      <c r="BX435" s="70">
        <v>0</v>
      </c>
      <c r="BY435" s="70">
        <v>0</v>
      </c>
      <c r="BZ435" s="70">
        <v>0</v>
      </c>
      <c r="CA435" s="70">
        <v>0</v>
      </c>
      <c r="CB435" s="70">
        <v>0</v>
      </c>
      <c r="CC435" s="70">
        <v>0</v>
      </c>
      <c r="CD435" s="70">
        <v>0</v>
      </c>
    </row>
    <row r="436" spans="1:82">
      <c r="A436" s="70" t="s">
        <v>2156</v>
      </c>
      <c r="B436" s="70">
        <v>229</v>
      </c>
      <c r="C436" s="70">
        <v>8</v>
      </c>
      <c r="D436" s="70">
        <v>14</v>
      </c>
      <c r="E436" s="70">
        <v>2011</v>
      </c>
      <c r="F436" s="70" t="s">
        <v>178</v>
      </c>
      <c r="G436" s="70" t="s">
        <v>1673</v>
      </c>
      <c r="H436" s="70" t="s">
        <v>1674</v>
      </c>
      <c r="I436" s="148"/>
      <c r="J436" s="71">
        <v>0</v>
      </c>
      <c r="K436" s="71">
        <v>0.4500668735028549</v>
      </c>
      <c r="L436" s="71">
        <v>4.6227190201323376</v>
      </c>
      <c r="M436" s="71">
        <v>4.4502242576042743</v>
      </c>
      <c r="N436" s="71">
        <v>6.3604369715749627</v>
      </c>
      <c r="O436" s="71">
        <v>4.4632271222129827</v>
      </c>
      <c r="P436" s="71">
        <v>6.739799439419123</v>
      </c>
      <c r="Q436" s="71">
        <v>0.23691769312910599</v>
      </c>
      <c r="R436" s="71">
        <v>0</v>
      </c>
      <c r="S436" s="71">
        <v>0.1237734178395145</v>
      </c>
      <c r="T436" s="72"/>
      <c r="U436" s="71">
        <v>0</v>
      </c>
      <c r="V436" s="71">
        <v>143</v>
      </c>
      <c r="W436" s="71">
        <v>88</v>
      </c>
      <c r="X436" s="71">
        <v>864</v>
      </c>
      <c r="Y436" s="71">
        <v>1262</v>
      </c>
      <c r="Z436" s="71">
        <v>2316</v>
      </c>
      <c r="AA436" s="71">
        <v>1362</v>
      </c>
      <c r="AB436" s="71">
        <v>3376</v>
      </c>
      <c r="AC436" s="71">
        <v>0</v>
      </c>
      <c r="AD436" s="71">
        <v>0.1237734178395145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4.8380000000000001</v>
      </c>
      <c r="BK436" s="71">
        <v>0</v>
      </c>
      <c r="BL436" s="71">
        <v>0</v>
      </c>
      <c r="BM436" s="71">
        <v>0</v>
      </c>
      <c r="BN436" s="72"/>
      <c r="BO436" s="71">
        <v>0</v>
      </c>
      <c r="BP436" s="71">
        <v>0</v>
      </c>
      <c r="BQ436" s="71">
        <v>1</v>
      </c>
      <c r="BR436" s="71">
        <v>0</v>
      </c>
      <c r="BS436" s="71">
        <v>0</v>
      </c>
      <c r="BT436" s="71">
        <v>0</v>
      </c>
      <c r="BU436"/>
      <c r="BV436" s="70">
        <v>4.8380000000000001</v>
      </c>
      <c r="BW436" s="70">
        <v>0</v>
      </c>
      <c r="BX436" s="70">
        <v>0</v>
      </c>
      <c r="BY436" s="70">
        <v>0</v>
      </c>
      <c r="BZ436" s="70">
        <v>0</v>
      </c>
      <c r="CA436" s="70">
        <v>0</v>
      </c>
      <c r="CB436" s="70">
        <v>0</v>
      </c>
      <c r="CC436" s="70">
        <v>0</v>
      </c>
      <c r="CD436" s="70">
        <v>0</v>
      </c>
    </row>
    <row r="437" spans="1:82">
      <c r="A437" s="70" t="s">
        <v>2157</v>
      </c>
      <c r="B437" s="70">
        <v>230</v>
      </c>
      <c r="C437" s="70">
        <v>9</v>
      </c>
      <c r="D437" s="70">
        <v>14</v>
      </c>
      <c r="E437" s="70">
        <v>2012</v>
      </c>
      <c r="F437" s="70" t="s">
        <v>179</v>
      </c>
      <c r="G437" s="70" t="s">
        <v>1673</v>
      </c>
      <c r="H437" s="70" t="s">
        <v>1674</v>
      </c>
      <c r="I437" s="148"/>
      <c r="J437" s="71">
        <v>0</v>
      </c>
      <c r="K437" s="71">
        <v>0.50701773979864817</v>
      </c>
      <c r="L437" s="71">
        <v>4.6641860310937542</v>
      </c>
      <c r="M437" s="71">
        <v>5.5271643880826424</v>
      </c>
      <c r="N437" s="71">
        <v>7.1697048222780442</v>
      </c>
      <c r="O437" s="71">
        <v>4.493112031514384</v>
      </c>
      <c r="P437" s="71">
        <v>6.842841513398378</v>
      </c>
      <c r="Q437" s="71">
        <v>0.25915995635837902</v>
      </c>
      <c r="R437" s="71">
        <v>0</v>
      </c>
      <c r="S437" s="71">
        <v>0.1758571080957648</v>
      </c>
      <c r="T437" s="72"/>
      <c r="U437" s="71">
        <v>0</v>
      </c>
      <c r="V437" s="71">
        <v>143</v>
      </c>
      <c r="W437" s="71">
        <v>88</v>
      </c>
      <c r="X437" s="71">
        <v>864</v>
      </c>
      <c r="Y437" s="71">
        <v>1295</v>
      </c>
      <c r="Z437" s="71">
        <v>2350</v>
      </c>
      <c r="AA437" s="71">
        <v>1375</v>
      </c>
      <c r="AB437" s="71">
        <v>3399</v>
      </c>
      <c r="AC437" s="71">
        <v>0</v>
      </c>
      <c r="AD437" s="71">
        <v>0.1758571080957648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5.9189999999999996</v>
      </c>
      <c r="BK437" s="71">
        <v>0</v>
      </c>
      <c r="BL437" s="71">
        <v>0</v>
      </c>
      <c r="BM437" s="71">
        <v>0</v>
      </c>
      <c r="BN437" s="72"/>
      <c r="BO437" s="71">
        <v>0</v>
      </c>
      <c r="BP437" s="71">
        <v>0</v>
      </c>
      <c r="BQ437" s="71">
        <v>1</v>
      </c>
      <c r="BR437" s="71">
        <v>0</v>
      </c>
      <c r="BS437" s="71">
        <v>0</v>
      </c>
      <c r="BT437" s="71">
        <v>0</v>
      </c>
      <c r="BU437"/>
      <c r="BV437" s="70">
        <v>5.9189999999999996</v>
      </c>
      <c r="BW437" s="70">
        <v>0</v>
      </c>
      <c r="BX437" s="70">
        <v>0</v>
      </c>
      <c r="BY437" s="70">
        <v>0</v>
      </c>
      <c r="BZ437" s="70">
        <v>0</v>
      </c>
      <c r="CA437" s="70">
        <v>0</v>
      </c>
      <c r="CB437" s="70">
        <v>0</v>
      </c>
      <c r="CC437" s="70">
        <v>0</v>
      </c>
      <c r="CD437" s="70">
        <v>0</v>
      </c>
    </row>
    <row r="438" spans="1:82">
      <c r="A438" s="70" t="s">
        <v>2158</v>
      </c>
      <c r="B438" s="70">
        <v>231</v>
      </c>
      <c r="C438" s="70">
        <v>10</v>
      </c>
      <c r="D438" s="70">
        <v>14</v>
      </c>
      <c r="E438" s="70">
        <v>2013</v>
      </c>
      <c r="F438" s="70" t="s">
        <v>180</v>
      </c>
      <c r="G438" s="70" t="s">
        <v>1673</v>
      </c>
      <c r="H438" s="70" t="s">
        <v>1674</v>
      </c>
      <c r="I438" s="148"/>
      <c r="J438" s="71">
        <v>0</v>
      </c>
      <c r="K438" s="71">
        <v>0.41905189136415522</v>
      </c>
      <c r="L438" s="71">
        <v>4.1188440440887666</v>
      </c>
      <c r="M438" s="71">
        <v>5.1403950254748407</v>
      </c>
      <c r="N438" s="71">
        <v>6.889376475241404</v>
      </c>
      <c r="O438" s="71">
        <v>4.3303608036683947</v>
      </c>
      <c r="P438" s="71">
        <v>6.8936022094445155</v>
      </c>
      <c r="Q438" s="71">
        <v>0.25983508826748702</v>
      </c>
      <c r="R438" s="71">
        <v>0</v>
      </c>
      <c r="S438" s="71">
        <v>0.19540432720934289</v>
      </c>
      <c r="T438" s="72"/>
      <c r="U438" s="71">
        <v>0</v>
      </c>
      <c r="V438" s="71">
        <v>143</v>
      </c>
      <c r="W438" s="71">
        <v>88</v>
      </c>
      <c r="X438" s="71">
        <v>864</v>
      </c>
      <c r="Y438" s="71">
        <v>1284</v>
      </c>
      <c r="Z438" s="71">
        <v>2366</v>
      </c>
      <c r="AA438" s="71">
        <v>1380</v>
      </c>
      <c r="AB438" s="71">
        <v>3359</v>
      </c>
      <c r="AC438" s="71">
        <v>0</v>
      </c>
      <c r="AD438" s="71">
        <v>0.19540432720934289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6.6289999999999996</v>
      </c>
      <c r="BK438" s="71">
        <v>0</v>
      </c>
      <c r="BL438" s="71">
        <v>0</v>
      </c>
      <c r="BM438" s="71">
        <v>0</v>
      </c>
      <c r="BN438" s="72"/>
      <c r="BO438" s="71">
        <v>0</v>
      </c>
      <c r="BP438" s="71">
        <v>0</v>
      </c>
      <c r="BQ438" s="71">
        <v>1</v>
      </c>
      <c r="BR438" s="71">
        <v>0</v>
      </c>
      <c r="BS438" s="71">
        <v>0</v>
      </c>
      <c r="BT438" s="71">
        <v>0</v>
      </c>
      <c r="BU438"/>
      <c r="BV438" s="70">
        <v>6.6289999999999996</v>
      </c>
      <c r="BW438" s="70">
        <v>0</v>
      </c>
      <c r="BX438" s="70">
        <v>0</v>
      </c>
      <c r="BY438" s="70">
        <v>0</v>
      </c>
      <c r="BZ438" s="70">
        <v>0</v>
      </c>
      <c r="CA438" s="70">
        <v>0</v>
      </c>
      <c r="CB438" s="70">
        <v>0</v>
      </c>
      <c r="CC438" s="70">
        <v>0</v>
      </c>
      <c r="CD438" s="70">
        <v>0</v>
      </c>
    </row>
    <row r="439" spans="1:82">
      <c r="A439" s="70" t="s">
        <v>2159</v>
      </c>
      <c r="B439" s="70">
        <v>232</v>
      </c>
      <c r="C439" s="70">
        <v>11</v>
      </c>
      <c r="D439" s="70">
        <v>14</v>
      </c>
      <c r="E439" s="70">
        <v>2014</v>
      </c>
      <c r="F439" s="70" t="s">
        <v>181</v>
      </c>
      <c r="G439" s="70" t="s">
        <v>1673</v>
      </c>
      <c r="H439" s="70" t="s">
        <v>1674</v>
      </c>
      <c r="I439" s="148"/>
      <c r="J439" s="71">
        <v>0</v>
      </c>
      <c r="K439" s="71">
        <v>0.37099388995372268</v>
      </c>
      <c r="L439" s="71">
        <v>5.7774858035080356</v>
      </c>
      <c r="M439" s="71">
        <v>6.13288363753637</v>
      </c>
      <c r="N439" s="71">
        <v>7.3176860992555746</v>
      </c>
      <c r="O439" s="71">
        <v>4.1410763440172307</v>
      </c>
      <c r="P439" s="71">
        <v>6.9997327076963618</v>
      </c>
      <c r="Q439" s="71">
        <v>0.24744085522901901</v>
      </c>
      <c r="R439" s="71">
        <v>0</v>
      </c>
      <c r="S439" s="71">
        <v>0.16449623630889629</v>
      </c>
      <c r="T439" s="72"/>
      <c r="U439" s="71">
        <v>0</v>
      </c>
      <c r="V439" s="71">
        <v>110</v>
      </c>
      <c r="W439" s="71">
        <v>126</v>
      </c>
      <c r="X439" s="71">
        <v>980</v>
      </c>
      <c r="Y439" s="71">
        <v>1288</v>
      </c>
      <c r="Z439" s="71">
        <v>2383</v>
      </c>
      <c r="AA439" s="71">
        <v>1394</v>
      </c>
      <c r="AB439" s="71">
        <v>3334</v>
      </c>
      <c r="AC439" s="71">
        <v>0</v>
      </c>
      <c r="AD439" s="71">
        <v>0.16449623630889629</v>
      </c>
      <c r="AE439" s="72"/>
      <c r="AF439" s="71"/>
      <c r="AG439" s="71"/>
      <c r="AH439" s="71"/>
      <c r="AI439" s="71"/>
      <c r="AJ439" s="71"/>
      <c r="AK439" s="71"/>
      <c r="AL439" s="71"/>
      <c r="AM439" s="71"/>
      <c r="AN439" s="71"/>
      <c r="AO439" s="71"/>
      <c r="AP439" s="71"/>
      <c r="AQ439" s="72"/>
      <c r="AR439" s="71">
        <v>78</v>
      </c>
      <c r="AS439" s="71">
        <v>31</v>
      </c>
      <c r="AT439" s="71">
        <v>0</v>
      </c>
      <c r="AU439" s="71">
        <v>0</v>
      </c>
      <c r="AV439" s="71">
        <v>0</v>
      </c>
      <c r="AW439" s="71">
        <v>0</v>
      </c>
      <c r="AX439" s="71"/>
      <c r="AY439" s="72"/>
      <c r="AZ439" s="71">
        <v>492.17500000000001</v>
      </c>
      <c r="BA439" s="71">
        <v>2309.6</v>
      </c>
      <c r="BB439" s="71">
        <v>0</v>
      </c>
      <c r="BC439" s="71">
        <v>0</v>
      </c>
      <c r="BD439" s="71">
        <v>0</v>
      </c>
      <c r="BE439" s="71">
        <v>0</v>
      </c>
      <c r="BF439" s="71"/>
      <c r="BG439" s="72"/>
      <c r="BH439" s="71">
        <v>0</v>
      </c>
      <c r="BI439" s="71">
        <v>0</v>
      </c>
      <c r="BJ439" s="71">
        <v>7.5439999999999996</v>
      </c>
      <c r="BK439" s="71">
        <v>0</v>
      </c>
      <c r="BL439" s="71">
        <v>0</v>
      </c>
      <c r="BM439" s="71">
        <v>0</v>
      </c>
      <c r="BN439" s="72"/>
      <c r="BO439" s="71">
        <v>0</v>
      </c>
      <c r="BP439" s="71">
        <v>0</v>
      </c>
      <c r="BQ439" s="71">
        <v>1</v>
      </c>
      <c r="BR439" s="71">
        <v>0</v>
      </c>
      <c r="BS439" s="71">
        <v>0</v>
      </c>
      <c r="BT439" s="71">
        <v>0</v>
      </c>
      <c r="BU439"/>
      <c r="BV439" s="70">
        <v>7.5439999999999996</v>
      </c>
      <c r="BW439" s="70">
        <v>0</v>
      </c>
      <c r="BX439" s="70">
        <v>0</v>
      </c>
      <c r="BY439" s="70">
        <v>0</v>
      </c>
      <c r="BZ439" s="70">
        <v>0</v>
      </c>
      <c r="CA439" s="70">
        <v>0</v>
      </c>
      <c r="CB439" s="70">
        <v>0</v>
      </c>
      <c r="CC439" s="70">
        <v>0</v>
      </c>
      <c r="CD439" s="70">
        <v>0</v>
      </c>
    </row>
    <row r="440" spans="1:82">
      <c r="A440" s="70" t="s">
        <v>2160</v>
      </c>
      <c r="B440" s="70">
        <v>233</v>
      </c>
      <c r="C440" s="70">
        <v>12</v>
      </c>
      <c r="D440" s="70">
        <v>14</v>
      </c>
      <c r="E440" s="70">
        <v>2015</v>
      </c>
      <c r="F440" s="70" t="s">
        <v>182</v>
      </c>
      <c r="G440" s="70" t="s">
        <v>1673</v>
      </c>
      <c r="H440" s="70" t="s">
        <v>1674</v>
      </c>
      <c r="I440" s="148"/>
      <c r="J440" s="71">
        <v>7.8006803782372041</v>
      </c>
      <c r="K440" s="71">
        <v>0.35574457461643322</v>
      </c>
      <c r="L440" s="71">
        <v>6.0814065370790349</v>
      </c>
      <c r="M440" s="71">
        <v>5.934011648308263</v>
      </c>
      <c r="N440" s="71">
        <v>6.7927139936927681</v>
      </c>
      <c r="O440" s="71">
        <v>4.1497962640859631</v>
      </c>
      <c r="P440" s="71">
        <v>6.9298834625432351</v>
      </c>
      <c r="Q440" s="71">
        <v>0.23816002240231701</v>
      </c>
      <c r="R440" s="71">
        <v>0</v>
      </c>
      <c r="S440" s="71">
        <v>0.1758648083167316</v>
      </c>
      <c r="T440" s="72"/>
      <c r="U440" s="71">
        <v>311302</v>
      </c>
      <c r="V440" s="71">
        <v>110</v>
      </c>
      <c r="W440" s="71">
        <v>126</v>
      </c>
      <c r="X440" s="71">
        <v>980</v>
      </c>
      <c r="Y440" s="71">
        <v>1299</v>
      </c>
      <c r="Z440" s="71">
        <v>2411</v>
      </c>
      <c r="AA440" s="71">
        <v>1379</v>
      </c>
      <c r="AB440" s="71">
        <v>3278</v>
      </c>
      <c r="AC440" s="71">
        <v>0</v>
      </c>
      <c r="AD440" s="71">
        <v>0.1758648083167316</v>
      </c>
      <c r="AE440" s="72"/>
      <c r="AF440" s="71">
        <v>2402411.101480518</v>
      </c>
      <c r="AG440" s="71">
        <v>237004.10346964389</v>
      </c>
      <c r="AH440" s="71">
        <v>786337.20333004615</v>
      </c>
      <c r="AI440" s="71">
        <v>6232879.5409369627</v>
      </c>
      <c r="AJ440" s="71">
        <v>5753332.861109348</v>
      </c>
      <c r="AK440" s="71">
        <v>0</v>
      </c>
      <c r="AL440" s="71">
        <v>0</v>
      </c>
      <c r="AM440" s="71">
        <v>449236.1493071735</v>
      </c>
      <c r="AN440" s="71">
        <v>0</v>
      </c>
      <c r="AO440" s="71">
        <v>0</v>
      </c>
      <c r="AP440" s="71">
        <v>15861200.959633691</v>
      </c>
      <c r="AQ440" s="72"/>
      <c r="AR440" s="71">
        <v>81</v>
      </c>
      <c r="AS440" s="71">
        <v>34</v>
      </c>
      <c r="AT440" s="71">
        <v>0</v>
      </c>
      <c r="AU440" s="71">
        <v>0</v>
      </c>
      <c r="AV440" s="71">
        <v>0</v>
      </c>
      <c r="AW440" s="71">
        <v>0</v>
      </c>
      <c r="AX440" s="71"/>
      <c r="AY440" s="72"/>
      <c r="AZ440" s="71">
        <v>517.96299999999997</v>
      </c>
      <c r="BA440" s="71">
        <v>18125.099999999999</v>
      </c>
      <c r="BB440" s="71">
        <v>0</v>
      </c>
      <c r="BC440" s="71">
        <v>0</v>
      </c>
      <c r="BD440" s="71">
        <v>0</v>
      </c>
      <c r="BE440" s="71">
        <v>0</v>
      </c>
      <c r="BF440" s="71"/>
      <c r="BG440" s="72"/>
      <c r="BH440" s="71">
        <v>0</v>
      </c>
      <c r="BI440" s="71">
        <v>0</v>
      </c>
      <c r="BJ440" s="71">
        <v>6.4020000000000001</v>
      </c>
      <c r="BK440" s="71">
        <v>0</v>
      </c>
      <c r="BL440" s="71">
        <v>0</v>
      </c>
      <c r="BM440" s="71">
        <v>0</v>
      </c>
      <c r="BN440" s="72"/>
      <c r="BO440" s="71">
        <v>0</v>
      </c>
      <c r="BP440" s="71">
        <v>0</v>
      </c>
      <c r="BQ440" s="71">
        <v>1</v>
      </c>
      <c r="BR440" s="71">
        <v>0</v>
      </c>
      <c r="BS440" s="71">
        <v>0</v>
      </c>
      <c r="BT440" s="71">
        <v>0</v>
      </c>
      <c r="BU440"/>
      <c r="BV440" s="70">
        <v>6.4020000000000001</v>
      </c>
      <c r="BW440" s="70">
        <v>0</v>
      </c>
      <c r="BX440" s="70">
        <v>0</v>
      </c>
      <c r="BY440" s="70">
        <v>0</v>
      </c>
      <c r="BZ440" s="70">
        <v>0</v>
      </c>
      <c r="CA440" s="70">
        <v>0</v>
      </c>
      <c r="CB440" s="70">
        <v>0</v>
      </c>
      <c r="CC440" s="70">
        <v>0</v>
      </c>
      <c r="CD440" s="70">
        <v>0</v>
      </c>
    </row>
    <row r="441" spans="1:82">
      <c r="A441" s="70" t="s">
        <v>2161</v>
      </c>
      <c r="B441" s="70">
        <v>234</v>
      </c>
      <c r="C441" s="70">
        <v>13</v>
      </c>
      <c r="D441" s="70">
        <v>14</v>
      </c>
      <c r="E441" s="70">
        <v>2016</v>
      </c>
      <c r="F441" s="70" t="s">
        <v>155</v>
      </c>
      <c r="G441" s="70" t="s">
        <v>1673</v>
      </c>
      <c r="H441" s="70" t="s">
        <v>1674</v>
      </c>
      <c r="I441" s="148"/>
      <c r="J441" s="71">
        <v>0</v>
      </c>
      <c r="K441" s="71">
        <v>0.33556605151765151</v>
      </c>
      <c r="L441" s="71">
        <v>6.5396294146223379</v>
      </c>
      <c r="M441" s="71">
        <v>5.0877267991065001</v>
      </c>
      <c r="N441" s="71">
        <v>6.9662364644790564</v>
      </c>
      <c r="O441" s="71">
        <v>4.0994032913957072</v>
      </c>
      <c r="P441" s="71">
        <v>8.089772020211095</v>
      </c>
      <c r="Q441" s="71">
        <v>0.23068420296236566</v>
      </c>
      <c r="R441" s="71">
        <v>0</v>
      </c>
      <c r="S441" s="71">
        <v>0.16694347691281408</v>
      </c>
      <c r="T441" s="72"/>
      <c r="U441" s="71">
        <v>0</v>
      </c>
      <c r="V441" s="71">
        <v>110</v>
      </c>
      <c r="W441" s="71">
        <v>126</v>
      </c>
      <c r="X441" s="71">
        <v>980</v>
      </c>
      <c r="Y441" s="71">
        <v>1310</v>
      </c>
      <c r="Z441" s="71">
        <v>2411</v>
      </c>
      <c r="AA441" s="71">
        <v>1665</v>
      </c>
      <c r="AB441" s="71">
        <v>3266</v>
      </c>
      <c r="AC441" s="71">
        <v>0</v>
      </c>
      <c r="AD441" s="71">
        <v>0.16694347691281411</v>
      </c>
      <c r="AE441" s="72"/>
      <c r="AF441" s="71">
        <v>0</v>
      </c>
      <c r="AG441" s="71">
        <v>225913.3804922023</v>
      </c>
      <c r="AH441" s="71">
        <v>666459.52706200629</v>
      </c>
      <c r="AI441" s="71">
        <v>6221656.47803762</v>
      </c>
      <c r="AJ441" s="71">
        <v>5763122.6847055461</v>
      </c>
      <c r="AK441" s="71">
        <v>0</v>
      </c>
      <c r="AL441" s="71">
        <v>0</v>
      </c>
      <c r="AM441" s="71">
        <v>447939.33440091048</v>
      </c>
      <c r="AN441" s="71">
        <v>0</v>
      </c>
      <c r="AO441" s="71">
        <v>0</v>
      </c>
      <c r="AP441" s="71">
        <v>13325091.404698286</v>
      </c>
      <c r="AQ441" s="72"/>
      <c r="AR441" s="71">
        <v>88</v>
      </c>
      <c r="AS441" s="71">
        <v>40</v>
      </c>
      <c r="AT441" s="71">
        <v>0</v>
      </c>
      <c r="AU441" s="71">
        <v>0</v>
      </c>
      <c r="AV441" s="71">
        <v>0</v>
      </c>
      <c r="AW441" s="71">
        <v>0</v>
      </c>
      <c r="AX441" s="71"/>
      <c r="AY441" s="72"/>
      <c r="AZ441" s="71">
        <v>568.96299999999997</v>
      </c>
      <c r="BA441" s="71">
        <v>18380.7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2162</v>
      </c>
      <c r="B442" s="70">
        <v>235</v>
      </c>
      <c r="C442" s="70">
        <v>14</v>
      </c>
      <c r="D442" s="70">
        <v>14</v>
      </c>
      <c r="E442" s="70">
        <v>2017</v>
      </c>
      <c r="F442" s="70" t="s">
        <v>156</v>
      </c>
      <c r="G442" s="70" t="s">
        <v>1673</v>
      </c>
      <c r="H442" s="70" t="s">
        <v>1674</v>
      </c>
      <c r="I442" s="148"/>
      <c r="J442" s="71">
        <v>0</v>
      </c>
      <c r="K442" s="71">
        <v>0.34289826101191684</v>
      </c>
      <c r="L442" s="71">
        <v>5.9033892289110934</v>
      </c>
      <c r="M442" s="71">
        <v>5.1014126340377031</v>
      </c>
      <c r="N442" s="71">
        <v>6.9313462163757853</v>
      </c>
      <c r="O442" s="71">
        <v>4.0977401301926992</v>
      </c>
      <c r="P442" s="71">
        <v>8.2509557245024467</v>
      </c>
      <c r="Q442" s="71">
        <v>0.220959374026274</v>
      </c>
      <c r="R442" s="71">
        <v>0</v>
      </c>
      <c r="S442" s="71">
        <v>0.18584983529319338</v>
      </c>
      <c r="T442" s="72"/>
      <c r="U442" s="71">
        <v>0</v>
      </c>
      <c r="V442" s="71">
        <v>110</v>
      </c>
      <c r="W442" s="71">
        <v>126</v>
      </c>
      <c r="X442" s="71">
        <v>980</v>
      </c>
      <c r="Y442" s="71">
        <v>1332</v>
      </c>
      <c r="Z442" s="71">
        <v>2450</v>
      </c>
      <c r="AA442" s="71">
        <v>1709</v>
      </c>
      <c r="AB442" s="71">
        <v>3235</v>
      </c>
      <c r="AC442" s="71">
        <v>0</v>
      </c>
      <c r="AD442" s="71">
        <v>0.18584983529319341</v>
      </c>
      <c r="AE442" s="72"/>
      <c r="AF442" s="71">
        <v>0</v>
      </c>
      <c r="AG442" s="71">
        <v>226569.78270067889</v>
      </c>
      <c r="AH442" s="71">
        <v>814150.82583965524</v>
      </c>
      <c r="AI442" s="71">
        <v>6067728.78046358</v>
      </c>
      <c r="AJ442" s="71">
        <v>5313765.6621964257</v>
      </c>
      <c r="AK442" s="71">
        <v>0</v>
      </c>
      <c r="AL442" s="71">
        <v>0</v>
      </c>
      <c r="AM442" s="71">
        <v>444381.86383751308</v>
      </c>
      <c r="AN442" s="71">
        <v>0</v>
      </c>
      <c r="AO442" s="71">
        <v>0</v>
      </c>
      <c r="AP442" s="71">
        <v>12866596.915037852</v>
      </c>
      <c r="AQ442" s="72"/>
      <c r="AR442" s="71">
        <v>92</v>
      </c>
      <c r="AS442" s="71">
        <v>46</v>
      </c>
      <c r="AT442" s="71">
        <v>0</v>
      </c>
      <c r="AU442" s="71">
        <v>0</v>
      </c>
      <c r="AV442" s="71">
        <v>0</v>
      </c>
      <c r="AW442" s="71">
        <v>0</v>
      </c>
      <c r="AX442" s="71"/>
      <c r="AY442" s="72"/>
      <c r="AZ442" s="71">
        <v>597.66300000000001</v>
      </c>
      <c r="BA442" s="71">
        <v>18629.3</v>
      </c>
      <c r="BB442" s="71">
        <v>0</v>
      </c>
      <c r="BC442" s="71">
        <v>0</v>
      </c>
      <c r="BD442" s="71">
        <v>0</v>
      </c>
      <c r="BE442" s="71">
        <v>0</v>
      </c>
      <c r="BF442" s="71"/>
      <c r="BG442" s="72"/>
      <c r="BH442" s="71">
        <v>0</v>
      </c>
      <c r="BI442" s="71">
        <v>0</v>
      </c>
      <c r="BJ442" s="71">
        <v>5.8789999999999996</v>
      </c>
      <c r="BK442" s="71">
        <v>0</v>
      </c>
      <c r="BL442" s="71">
        <v>0</v>
      </c>
      <c r="BM442" s="71">
        <v>0</v>
      </c>
      <c r="BN442" s="72"/>
      <c r="BO442" s="71">
        <v>0</v>
      </c>
      <c r="BP442" s="71">
        <v>0</v>
      </c>
      <c r="BQ442" s="71">
        <v>1</v>
      </c>
      <c r="BR442" s="71">
        <v>0</v>
      </c>
      <c r="BS442" s="71">
        <v>0</v>
      </c>
      <c r="BT442" s="71">
        <v>0</v>
      </c>
      <c r="BU442"/>
      <c r="BV442" s="70">
        <v>5.8789999999999996</v>
      </c>
      <c r="BW442" s="70">
        <v>0</v>
      </c>
      <c r="BX442" s="70">
        <v>0</v>
      </c>
      <c r="BY442" s="70">
        <v>0</v>
      </c>
      <c r="BZ442" s="70">
        <v>0</v>
      </c>
      <c r="CA442" s="70">
        <v>0</v>
      </c>
      <c r="CB442" s="70">
        <v>0</v>
      </c>
      <c r="CC442" s="70">
        <v>0</v>
      </c>
      <c r="CD442" s="70">
        <v>0</v>
      </c>
    </row>
    <row r="443" spans="1:82">
      <c r="A443" s="70" t="s">
        <v>2163</v>
      </c>
      <c r="B443" s="70">
        <v>236</v>
      </c>
      <c r="C443" s="70">
        <v>15</v>
      </c>
      <c r="D443" s="70">
        <v>14</v>
      </c>
      <c r="E443" s="70">
        <v>2018</v>
      </c>
      <c r="F443" s="70" t="s">
        <v>183</v>
      </c>
      <c r="G443" s="70" t="s">
        <v>1673</v>
      </c>
      <c r="H443" s="70" t="s">
        <v>1674</v>
      </c>
      <c r="I443" s="148"/>
      <c r="J443" s="71">
        <v>0</v>
      </c>
      <c r="K443" s="71">
        <v>0.31914540559713706</v>
      </c>
      <c r="L443" s="71">
        <v>5.4155992401931581</v>
      </c>
      <c r="M443" s="71">
        <v>5.1265731907951988</v>
      </c>
      <c r="N443" s="71">
        <v>6.3240817283877684</v>
      </c>
      <c r="O443" s="71">
        <v>4.0207525362325471</v>
      </c>
      <c r="P443" s="71">
        <v>8.3026605375147611</v>
      </c>
      <c r="Q443" s="71">
        <v>0.20123414598213199</v>
      </c>
      <c r="R443" s="71">
        <v>0</v>
      </c>
      <c r="S443" s="71">
        <v>0.22866061941713275</v>
      </c>
      <c r="T443" s="72"/>
      <c r="U443" s="71">
        <v>0</v>
      </c>
      <c r="V443" s="71">
        <v>110</v>
      </c>
      <c r="W443" s="71">
        <v>126</v>
      </c>
      <c r="X443" s="71">
        <v>980</v>
      </c>
      <c r="Y443" s="71">
        <v>1320</v>
      </c>
      <c r="Z443" s="71">
        <v>2450</v>
      </c>
      <c r="AA443" s="71">
        <v>1737</v>
      </c>
      <c r="AB443" s="71">
        <v>3175</v>
      </c>
      <c r="AC443" s="71">
        <v>0</v>
      </c>
      <c r="AD443" s="71">
        <v>0.22866061941713281</v>
      </c>
      <c r="AE443" s="72"/>
      <c r="AF443" s="71">
        <v>0</v>
      </c>
      <c r="AG443" s="71">
        <v>204991.45289725569</v>
      </c>
      <c r="AH443" s="71">
        <v>767337.25353068172</v>
      </c>
      <c r="AI443" s="71">
        <v>6202458.2353455247</v>
      </c>
      <c r="AJ443" s="71">
        <v>4891690.3639638182</v>
      </c>
      <c r="AK443" s="71">
        <v>0</v>
      </c>
      <c r="AL443" s="71">
        <v>0</v>
      </c>
      <c r="AM443" s="71">
        <v>437042.27650948509</v>
      </c>
      <c r="AN443" s="71">
        <v>0</v>
      </c>
      <c r="AO443" s="71">
        <v>0</v>
      </c>
      <c r="AP443" s="71">
        <v>12503519.582246764</v>
      </c>
      <c r="AQ443" s="72"/>
      <c r="AR443" s="71">
        <v>97</v>
      </c>
      <c r="AS443" s="71">
        <v>56</v>
      </c>
      <c r="AT443" s="71">
        <v>0</v>
      </c>
      <c r="AU443" s="71">
        <v>0</v>
      </c>
      <c r="AV443" s="71">
        <v>0</v>
      </c>
      <c r="AW443" s="71">
        <v>0</v>
      </c>
      <c r="AX443" s="71"/>
      <c r="AY443" s="72"/>
      <c r="AZ443" s="71">
        <v>626.61900000000003</v>
      </c>
      <c r="BA443" s="71">
        <v>21069.8</v>
      </c>
      <c r="BB443" s="71">
        <v>0</v>
      </c>
      <c r="BC443" s="71">
        <v>0</v>
      </c>
      <c r="BD443" s="71">
        <v>0</v>
      </c>
      <c r="BE443" s="71">
        <v>0</v>
      </c>
      <c r="BF443" s="71"/>
      <c r="BG443" s="72"/>
      <c r="BH443" s="71">
        <v>0</v>
      </c>
      <c r="BI443" s="71">
        <v>0</v>
      </c>
      <c r="BJ443" s="71">
        <v>6.1239999999999997</v>
      </c>
      <c r="BK443" s="71">
        <v>0</v>
      </c>
      <c r="BL443" s="71">
        <v>0</v>
      </c>
      <c r="BM443" s="71">
        <v>0</v>
      </c>
      <c r="BN443" s="72"/>
      <c r="BO443" s="71">
        <v>0</v>
      </c>
      <c r="BP443" s="71">
        <v>0</v>
      </c>
      <c r="BQ443" s="71">
        <v>1</v>
      </c>
      <c r="BR443" s="71">
        <v>0</v>
      </c>
      <c r="BS443" s="71">
        <v>0</v>
      </c>
      <c r="BT443" s="71">
        <v>0</v>
      </c>
      <c r="BU443"/>
      <c r="BV443" s="70">
        <v>6.1239999999999997</v>
      </c>
      <c r="BW443" s="70">
        <v>0</v>
      </c>
      <c r="BX443" s="70">
        <v>0</v>
      </c>
      <c r="BY443" s="70">
        <v>0</v>
      </c>
      <c r="BZ443" s="70">
        <v>0</v>
      </c>
      <c r="CA443" s="70">
        <v>0</v>
      </c>
      <c r="CB443" s="70">
        <v>0</v>
      </c>
      <c r="CC443" s="70">
        <v>0</v>
      </c>
      <c r="CD443" s="70">
        <v>0</v>
      </c>
    </row>
    <row r="444" spans="1:82">
      <c r="A444" s="70" t="s">
        <v>2164</v>
      </c>
      <c r="B444" s="70">
        <v>237</v>
      </c>
      <c r="C444" s="70">
        <v>16</v>
      </c>
      <c r="D444" s="70">
        <v>14</v>
      </c>
      <c r="E444" s="70">
        <v>2019</v>
      </c>
      <c r="F444" s="70" t="s">
        <v>158</v>
      </c>
      <c r="G444" s="1064" t="s">
        <v>1673</v>
      </c>
      <c r="H444" s="70" t="s">
        <v>1674</v>
      </c>
      <c r="I444" s="148"/>
      <c r="J444" s="71">
        <v>0</v>
      </c>
      <c r="K444" s="71">
        <v>0.2961434360533351</v>
      </c>
      <c r="L444" s="71">
        <v>5.4398629726515493</v>
      </c>
      <c r="M444" s="71">
        <v>4.5990016601088115</v>
      </c>
      <c r="N444" s="71">
        <v>6.4409859244305583</v>
      </c>
      <c r="O444" s="71">
        <v>3.9484590995082023</v>
      </c>
      <c r="P444" s="71">
        <v>7.0505255645164189</v>
      </c>
      <c r="Q444" s="71">
        <v>0.19481916310032699</v>
      </c>
      <c r="R444" s="71">
        <v>0</v>
      </c>
      <c r="S444" s="71">
        <v>0.16120524513974371</v>
      </c>
      <c r="T444" s="72"/>
      <c r="U444" s="71">
        <v>0</v>
      </c>
      <c r="V444" s="71">
        <v>110</v>
      </c>
      <c r="W444" s="71">
        <v>126</v>
      </c>
      <c r="X444" s="71">
        <v>980</v>
      </c>
      <c r="Y444" s="71">
        <v>1328</v>
      </c>
      <c r="Z444" s="71">
        <v>2472</v>
      </c>
      <c r="AA444" s="71">
        <v>1464</v>
      </c>
      <c r="AB444" s="71">
        <v>3157</v>
      </c>
      <c r="AC444" s="71">
        <v>0</v>
      </c>
      <c r="AD444" s="71">
        <v>0.16120524513974371</v>
      </c>
      <c r="AE444" s="72"/>
      <c r="AF444" s="71">
        <v>0</v>
      </c>
      <c r="AG444" s="71">
        <v>204930.74917501389</v>
      </c>
      <c r="AH444" s="71">
        <v>828495.02852489473</v>
      </c>
      <c r="AI444" s="71">
        <v>6077894.1721389331</v>
      </c>
      <c r="AJ444" s="71">
        <v>5191248.4014488766</v>
      </c>
      <c r="AK444" s="71">
        <v>0</v>
      </c>
      <c r="AL444" s="71">
        <v>0</v>
      </c>
      <c r="AM444" s="71">
        <v>429959.63411672419</v>
      </c>
      <c r="AN444" s="71">
        <v>0</v>
      </c>
      <c r="AO444" s="71">
        <v>0</v>
      </c>
      <c r="AP444" s="71">
        <v>12732527.985404443</v>
      </c>
      <c r="AQ444" s="72"/>
      <c r="AR444" s="71">
        <v>103</v>
      </c>
      <c r="AS444" s="71">
        <v>64</v>
      </c>
      <c r="AT444" s="71">
        <v>0</v>
      </c>
      <c r="AU444" s="71">
        <v>0</v>
      </c>
      <c r="AV444" s="71">
        <v>0</v>
      </c>
      <c r="AW444" s="71">
        <v>0</v>
      </c>
      <c r="AX444" s="71"/>
      <c r="AY444" s="72"/>
      <c r="AZ444" s="71">
        <v>676.077</v>
      </c>
      <c r="BA444" s="71">
        <v>24737.5</v>
      </c>
      <c r="BB444" s="71">
        <v>0</v>
      </c>
      <c r="BC444" s="71">
        <v>0</v>
      </c>
      <c r="BD444" s="71">
        <v>0</v>
      </c>
      <c r="BE444" s="71">
        <v>0</v>
      </c>
      <c r="BF444" s="71"/>
      <c r="BG444" s="72"/>
      <c r="BH444" s="71">
        <v>0</v>
      </c>
      <c r="BI444" s="71">
        <v>0</v>
      </c>
      <c r="BJ444" s="71">
        <v>6.2850000000000001</v>
      </c>
      <c r="BK444" s="71">
        <v>0</v>
      </c>
      <c r="BL444" s="71">
        <v>0</v>
      </c>
      <c r="BM444" s="71">
        <v>0</v>
      </c>
      <c r="BN444" s="72"/>
      <c r="BO444" s="71">
        <v>0</v>
      </c>
      <c r="BP444" s="71">
        <v>0</v>
      </c>
      <c r="BQ444" s="71">
        <v>1</v>
      </c>
      <c r="BR444" s="71">
        <v>0</v>
      </c>
      <c r="BS444" s="71">
        <v>0</v>
      </c>
      <c r="BT444" s="71">
        <v>0</v>
      </c>
      <c r="BU444"/>
      <c r="BV444" s="70">
        <v>6.2850000000000001</v>
      </c>
      <c r="BW444" s="70">
        <v>0</v>
      </c>
      <c r="BX444" s="70">
        <v>0</v>
      </c>
      <c r="BY444" s="70">
        <v>0</v>
      </c>
      <c r="BZ444" s="70">
        <v>0</v>
      </c>
      <c r="CA444" s="70">
        <v>0</v>
      </c>
      <c r="CB444" s="70">
        <v>0</v>
      </c>
      <c r="CC444" s="70">
        <v>0</v>
      </c>
      <c r="CD444" s="70">
        <v>0</v>
      </c>
    </row>
    <row r="445" spans="1:82">
      <c r="A445" s="70" t="s">
        <v>2165</v>
      </c>
      <c r="B445" s="70">
        <v>238</v>
      </c>
      <c r="C445" s="70">
        <v>17</v>
      </c>
      <c r="D445" s="70">
        <v>14</v>
      </c>
      <c r="E445" s="70">
        <v>2020</v>
      </c>
      <c r="F445" s="70" t="s">
        <v>159</v>
      </c>
      <c r="G445" s="1064" t="s">
        <v>1673</v>
      </c>
      <c r="H445" s="70" t="s">
        <v>1674</v>
      </c>
      <c r="I445" s="148"/>
      <c r="J445" s="71">
        <v>6.9604675210446736</v>
      </c>
      <c r="K445" s="71">
        <v>0.3259097350194583</v>
      </c>
      <c r="L445" s="71">
        <v>6.6079423405005793</v>
      </c>
      <c r="M445" s="71">
        <v>4.2529667784063943</v>
      </c>
      <c r="N445" s="71">
        <v>5.9213089484877699</v>
      </c>
      <c r="O445" s="71">
        <v>3.4762016608461459</v>
      </c>
      <c r="P445" s="71">
        <v>6.633324796473957</v>
      </c>
      <c r="Q445" s="71">
        <v>0.185785239429996</v>
      </c>
      <c r="R445" s="71">
        <v>0</v>
      </c>
      <c r="S445" s="71">
        <v>0.14864620871369449</v>
      </c>
      <c r="T445" s="72"/>
      <c r="U445" s="71">
        <v>324166</v>
      </c>
      <c r="V445" s="71">
        <v>112</v>
      </c>
      <c r="W445" s="71">
        <v>136</v>
      </c>
      <c r="X445" s="71">
        <v>953</v>
      </c>
      <c r="Y445" s="71">
        <v>1332</v>
      </c>
      <c r="Z445" s="71">
        <v>2484</v>
      </c>
      <c r="AA445" s="71">
        <v>1464</v>
      </c>
      <c r="AB445" s="71">
        <v>3151</v>
      </c>
      <c r="AC445" s="71">
        <v>0</v>
      </c>
      <c r="AD445" s="71">
        <v>0.14864620871369449</v>
      </c>
      <c r="AE445" s="72"/>
      <c r="AF445" s="71">
        <v>2531058.121314059</v>
      </c>
      <c r="AG445" s="71">
        <v>208810.56144917206</v>
      </c>
      <c r="AH445" s="71">
        <v>969043.43196753343</v>
      </c>
      <c r="AI445" s="71">
        <v>5471822.6201353064</v>
      </c>
      <c r="AJ445" s="71">
        <v>5469841.7769801123</v>
      </c>
      <c r="AK445" s="71"/>
      <c r="AL445" s="71"/>
      <c r="AM445" s="71">
        <v>411240.50834017055</v>
      </c>
      <c r="AN445" s="71"/>
      <c r="AO445" s="71"/>
      <c r="AP445" s="71">
        <v>15061817.020186355</v>
      </c>
      <c r="AQ445" s="72"/>
      <c r="AR445" s="71">
        <v>111</v>
      </c>
      <c r="AS445" s="71">
        <v>72</v>
      </c>
      <c r="AT445" s="71">
        <v>0</v>
      </c>
      <c r="AU445" s="71">
        <v>0</v>
      </c>
      <c r="AV445" s="71">
        <v>0</v>
      </c>
      <c r="AW445" s="71">
        <v>0</v>
      </c>
      <c r="AX445" s="71"/>
      <c r="AY445" s="72"/>
      <c r="AZ445" s="71">
        <v>734.77699999999982</v>
      </c>
      <c r="BA445" s="71">
        <v>29022.799999999999</v>
      </c>
      <c r="BB445" s="71">
        <v>0</v>
      </c>
      <c r="BC445" s="71">
        <v>0</v>
      </c>
      <c r="BD445" s="71">
        <v>0</v>
      </c>
      <c r="BE445" s="71">
        <v>0</v>
      </c>
      <c r="BF445" s="71"/>
      <c r="BG445" s="72"/>
      <c r="BH445" s="71">
        <v>0</v>
      </c>
      <c r="BI445" s="71">
        <v>0</v>
      </c>
      <c r="BJ445" s="71">
        <v>5.8620000000000001</v>
      </c>
      <c r="BK445" s="71">
        <v>0</v>
      </c>
      <c r="BL445" s="71">
        <v>0</v>
      </c>
      <c r="BM445" s="71">
        <v>0</v>
      </c>
      <c r="BN445" s="72"/>
      <c r="BO445" s="71">
        <v>0</v>
      </c>
      <c r="BP445" s="71">
        <v>0</v>
      </c>
      <c r="BQ445" s="71">
        <v>1</v>
      </c>
      <c r="BR445" s="71">
        <v>0</v>
      </c>
      <c r="BS445" s="71">
        <v>0</v>
      </c>
      <c r="BT445" s="71">
        <v>0</v>
      </c>
      <c r="BU445"/>
      <c r="BV445" s="70">
        <v>5.8620000000000001</v>
      </c>
      <c r="BW445" s="70">
        <v>0</v>
      </c>
      <c r="BX445" s="70">
        <v>0</v>
      </c>
      <c r="BY445" s="70">
        <v>0</v>
      </c>
      <c r="BZ445" s="70">
        <v>0</v>
      </c>
      <c r="CA445" s="70">
        <v>0</v>
      </c>
      <c r="CB445" s="70">
        <v>0</v>
      </c>
      <c r="CC445" s="70">
        <v>0</v>
      </c>
      <c r="CD445" s="70">
        <v>0</v>
      </c>
    </row>
    <row r="446" spans="1:82">
      <c r="A446" s="70" t="s">
        <v>2166</v>
      </c>
      <c r="B446" s="70">
        <v>238</v>
      </c>
      <c r="C446" s="70">
        <v>18</v>
      </c>
      <c r="D446" s="70">
        <v>14</v>
      </c>
      <c r="E446" s="70">
        <v>2021</v>
      </c>
      <c r="F446" s="70" t="s">
        <v>160</v>
      </c>
      <c r="G446" s="70" t="s">
        <v>1673</v>
      </c>
      <c r="H446" s="70" t="s">
        <v>1674</v>
      </c>
      <c r="I446" s="148"/>
      <c r="J446" s="71">
        <v>1.8078392774028151</v>
      </c>
      <c r="K446" s="71">
        <v>0.31394154180401268</v>
      </c>
      <c r="L446" s="71">
        <v>6.0303351209032199</v>
      </c>
      <c r="M446" s="71">
        <v>4.3193832076581167</v>
      </c>
      <c r="N446" s="71">
        <v>5.9685860385000069</v>
      </c>
      <c r="O446" s="71">
        <v>3.4155079317933392</v>
      </c>
      <c r="P446" s="71">
        <v>6.9466818029337798</v>
      </c>
      <c r="Q446" s="71">
        <v>0.18549584020165399</v>
      </c>
      <c r="R446" s="71">
        <v>0</v>
      </c>
      <c r="S446" s="71">
        <v>0.13984358158095681</v>
      </c>
      <c r="T446" s="72"/>
      <c r="U446" s="71">
        <v>86463</v>
      </c>
      <c r="V446" s="71">
        <v>112</v>
      </c>
      <c r="W446" s="71">
        <v>136</v>
      </c>
      <c r="X446" s="71">
        <v>953</v>
      </c>
      <c r="Y446" s="71">
        <v>1359</v>
      </c>
      <c r="Z446" s="71">
        <v>2513</v>
      </c>
      <c r="AA446" s="71">
        <v>1495</v>
      </c>
      <c r="AB446" s="71">
        <v>3177</v>
      </c>
      <c r="AC446" s="71">
        <v>0</v>
      </c>
      <c r="AD446" s="71">
        <v>0.13984358158095681</v>
      </c>
      <c r="AE446" s="72"/>
      <c r="AF446" s="71">
        <v>662269.36325012369</v>
      </c>
      <c r="AG446" s="71">
        <v>212416.39208288377</v>
      </c>
      <c r="AH446" s="71">
        <v>868803.83157957252</v>
      </c>
      <c r="AI446" s="71">
        <v>6004211.4318291564</v>
      </c>
      <c r="AJ446" s="71">
        <v>5436277.0429181177</v>
      </c>
      <c r="AK446" s="71">
        <v>0</v>
      </c>
      <c r="AL446" s="71">
        <v>0</v>
      </c>
      <c r="AM446" s="71">
        <v>417025.37156538985</v>
      </c>
      <c r="AN446" s="71">
        <v>0</v>
      </c>
      <c r="AO446" s="71">
        <v>0</v>
      </c>
      <c r="AP446" s="71">
        <v>13601003.433225244</v>
      </c>
      <c r="AQ446" s="72"/>
      <c r="AR446" s="71">
        <v>113</v>
      </c>
      <c r="AS446" s="71">
        <v>76</v>
      </c>
      <c r="AT446" s="71">
        <v>0</v>
      </c>
      <c r="AU446" s="71">
        <v>0</v>
      </c>
      <c r="AV446" s="71">
        <v>0</v>
      </c>
      <c r="AW446" s="71">
        <v>0</v>
      </c>
      <c r="AX446" s="71"/>
      <c r="AY446" s="72"/>
      <c r="AZ446" s="71">
        <v>749.98899999999981</v>
      </c>
      <c r="BA446" s="71">
        <v>29219.3</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1675</v>
      </c>
      <c r="B447" s="70">
        <v>238</v>
      </c>
      <c r="C447" s="70">
        <v>19</v>
      </c>
      <c r="D447" s="70">
        <v>14</v>
      </c>
      <c r="E447" s="70">
        <v>2022</v>
      </c>
      <c r="F447" s="70" t="s">
        <v>161</v>
      </c>
      <c r="G447" s="70" t="s">
        <v>1673</v>
      </c>
      <c r="H447" s="70" t="s">
        <v>1674</v>
      </c>
      <c r="I447" s="148"/>
      <c r="J447" s="71">
        <v>5.3082321542265589</v>
      </c>
      <c r="K447" s="71">
        <v>0.30030206180062669</v>
      </c>
      <c r="L447" s="71">
        <v>5.4069916308929979</v>
      </c>
      <c r="M447" s="71">
        <v>4.4038376526997816</v>
      </c>
      <c r="N447" s="71">
        <v>5.9040355580310919</v>
      </c>
      <c r="O447" s="71">
        <v>3.5762667643347763</v>
      </c>
      <c r="P447" s="71">
        <v>6.997986288796664</v>
      </c>
      <c r="Q447" s="71">
        <v>0.18591096263737211</v>
      </c>
      <c r="R447" s="71">
        <v>0</v>
      </c>
      <c r="S447" s="71">
        <v>0.17652955153117819</v>
      </c>
      <c r="T447" s="72"/>
      <c r="U447" s="71">
        <v>312245</v>
      </c>
      <c r="V447" s="71">
        <v>112</v>
      </c>
      <c r="W447" s="71">
        <v>136</v>
      </c>
      <c r="X447" s="71">
        <v>953</v>
      </c>
      <c r="Y447" s="71">
        <v>1365</v>
      </c>
      <c r="Z447" s="71">
        <v>2500</v>
      </c>
      <c r="AA447" s="71">
        <v>1529</v>
      </c>
      <c r="AB447" s="71">
        <v>3158</v>
      </c>
      <c r="AC447" s="71">
        <v>0</v>
      </c>
      <c r="AD447" s="71">
        <v>0.17652955153117819</v>
      </c>
      <c r="AE447" s="72"/>
      <c r="AF447" s="71">
        <v>2132173.0358425099</v>
      </c>
      <c r="AG447" s="71">
        <v>214282.37911835997</v>
      </c>
      <c r="AH447" s="71">
        <v>964380.24012357229</v>
      </c>
      <c r="AI447" s="71">
        <v>5962928.7282463759</v>
      </c>
      <c r="AJ447" s="71">
        <v>5558095.2933923835</v>
      </c>
      <c r="AK447" s="71">
        <v>0</v>
      </c>
      <c r="AL447" s="71">
        <v>0</v>
      </c>
      <c r="AM447" s="71">
        <v>407783.99573767092</v>
      </c>
      <c r="AN447" s="71">
        <v>0</v>
      </c>
      <c r="AO447" s="71">
        <v>0</v>
      </c>
      <c r="AP447" s="71">
        <v>15239643.672460873</v>
      </c>
      <c r="AQ447" s="72"/>
      <c r="AR447" s="71">
        <v>125</v>
      </c>
      <c r="AS447" s="71">
        <v>75</v>
      </c>
      <c r="AT447" s="71">
        <v>0</v>
      </c>
      <c r="AU447" s="71">
        <v>0</v>
      </c>
      <c r="AV447" s="71">
        <v>0</v>
      </c>
      <c r="AW447" s="71">
        <v>0</v>
      </c>
      <c r="AX447" s="71"/>
      <c r="AY447" s="72"/>
      <c r="AZ447" s="71">
        <v>842.98899999999969</v>
      </c>
      <c r="BA447" s="71">
        <v>29237.000000000004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2167</v>
      </c>
      <c r="B448" s="70">
        <v>238</v>
      </c>
      <c r="C448" s="70">
        <v>20</v>
      </c>
      <c r="D448" s="70">
        <v>14</v>
      </c>
      <c r="E448" s="70">
        <v>2023</v>
      </c>
      <c r="F448" s="70" t="s">
        <v>1539</v>
      </c>
      <c r="G448" s="70" t="s">
        <v>1673</v>
      </c>
      <c r="H448" s="70" t="s">
        <v>1674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131</v>
      </c>
      <c r="AS448" s="71">
        <v>75</v>
      </c>
      <c r="AT448" s="71">
        <v>0</v>
      </c>
      <c r="AU448" s="71">
        <v>0</v>
      </c>
      <c r="AV448" s="71">
        <v>0</v>
      </c>
      <c r="AW448" s="71">
        <v>0</v>
      </c>
      <c r="AX448" s="71"/>
      <c r="AY448" s="72"/>
      <c r="AZ448" s="71">
        <v>888.98899999999969</v>
      </c>
      <c r="BA448" s="71">
        <v>29267.200000000004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1672</v>
      </c>
      <c r="B449" s="70">
        <v>238</v>
      </c>
      <c r="C449" s="70">
        <v>21</v>
      </c>
      <c r="D449" s="70">
        <v>14</v>
      </c>
      <c r="E449" s="70">
        <v>2024</v>
      </c>
      <c r="F449" s="70" t="s">
        <v>1554</v>
      </c>
      <c r="G449" s="70" t="s">
        <v>1673</v>
      </c>
      <c r="H449" s="70" t="s">
        <v>1674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2168</v>
      </c>
      <c r="B450" s="70">
        <v>188</v>
      </c>
      <c r="C450" s="70">
        <v>1</v>
      </c>
      <c r="D450" s="70">
        <v>12</v>
      </c>
      <c r="E450" s="70">
        <v>1990</v>
      </c>
      <c r="F450" s="70" t="s">
        <v>787</v>
      </c>
      <c r="G450" s="70" t="s">
        <v>2169</v>
      </c>
      <c r="H450" s="70" t="s">
        <v>2170</v>
      </c>
      <c r="I450" s="148"/>
      <c r="J450" s="71">
        <v>46.413913419857892</v>
      </c>
      <c r="K450" s="71">
        <v>2.3423820749906712</v>
      </c>
      <c r="L450" s="71">
        <v>5.3333322418837543</v>
      </c>
      <c r="M450" s="71">
        <v>3.4689457163696309</v>
      </c>
      <c r="N450" s="71">
        <v>7.0680808189736748</v>
      </c>
      <c r="O450" s="71">
        <v>4.5658803981836993</v>
      </c>
      <c r="P450" s="71">
        <v>10.279596228016599</v>
      </c>
      <c r="Q450" s="71">
        <v>0.477932336036405</v>
      </c>
      <c r="R450" s="71">
        <v>0</v>
      </c>
      <c r="S450" s="71">
        <v>0.48795803712331842</v>
      </c>
      <c r="T450" s="72"/>
      <c r="U450" s="71">
        <v>682965</v>
      </c>
      <c r="V450" s="71">
        <v>613</v>
      </c>
      <c r="W450" s="71">
        <v>71</v>
      </c>
      <c r="X450" s="71">
        <v>1395</v>
      </c>
      <c r="Y450" s="71">
        <v>3144</v>
      </c>
      <c r="Z450" s="71">
        <v>1878</v>
      </c>
      <c r="AA450" s="71">
        <v>2496</v>
      </c>
      <c r="AB450" s="71">
        <v>7760</v>
      </c>
      <c r="AC450" s="71">
        <v>0</v>
      </c>
      <c r="AD450" s="71">
        <v>0.48795803712331842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2171</v>
      </c>
      <c r="B451" s="70">
        <v>189</v>
      </c>
      <c r="C451" s="70">
        <v>2</v>
      </c>
      <c r="D451" s="70">
        <v>12</v>
      </c>
      <c r="E451" s="70">
        <v>2005</v>
      </c>
      <c r="F451" s="70" t="s">
        <v>789</v>
      </c>
      <c r="G451" s="70" t="s">
        <v>2169</v>
      </c>
      <c r="H451" s="70" t="s">
        <v>2170</v>
      </c>
      <c r="I451" s="148"/>
      <c r="J451" s="71">
        <v>26.886342235953091</v>
      </c>
      <c r="K451" s="71">
        <v>0.88538492359797372</v>
      </c>
      <c r="L451" s="71">
        <v>6.7587267082898732</v>
      </c>
      <c r="M451" s="71">
        <v>3.7966122180873709</v>
      </c>
      <c r="N451" s="71">
        <v>6.8503193909872513</v>
      </c>
      <c r="O451" s="71">
        <v>5.1348199659849438</v>
      </c>
      <c r="P451" s="71">
        <v>10.10761365114878</v>
      </c>
      <c r="Q451" s="71">
        <v>0.33374960546780102</v>
      </c>
      <c r="R451" s="71">
        <v>0</v>
      </c>
      <c r="S451" s="71">
        <v>0.288948548431052</v>
      </c>
      <c r="T451" s="72"/>
      <c r="U451" s="71">
        <v>588943</v>
      </c>
      <c r="V451" s="71">
        <v>279</v>
      </c>
      <c r="W451" s="71">
        <v>59</v>
      </c>
      <c r="X451" s="71">
        <v>812</v>
      </c>
      <c r="Y451" s="71">
        <v>2755</v>
      </c>
      <c r="Z451" s="71">
        <v>2444</v>
      </c>
      <c r="AA451" s="71">
        <v>2010</v>
      </c>
      <c r="AB451" s="71">
        <v>5665</v>
      </c>
      <c r="AC451" s="71">
        <v>0</v>
      </c>
      <c r="AD451" s="71">
        <v>0.288948548431052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2172</v>
      </c>
      <c r="B452" s="70">
        <v>190</v>
      </c>
      <c r="C452" s="70">
        <v>3</v>
      </c>
      <c r="D452" s="70">
        <v>12</v>
      </c>
      <c r="E452" s="70">
        <v>2006</v>
      </c>
      <c r="F452" s="70" t="s">
        <v>790</v>
      </c>
      <c r="G452" s="70" t="s">
        <v>2169</v>
      </c>
      <c r="H452" s="70" t="s">
        <v>2170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2173</v>
      </c>
      <c r="B453" s="70">
        <v>191</v>
      </c>
      <c r="C453" s="70">
        <v>4</v>
      </c>
      <c r="D453" s="70">
        <v>12</v>
      </c>
      <c r="E453" s="70">
        <v>2007</v>
      </c>
      <c r="F453" s="70" t="s">
        <v>791</v>
      </c>
      <c r="G453" s="70" t="s">
        <v>2169</v>
      </c>
      <c r="H453" s="70" t="s">
        <v>2170</v>
      </c>
      <c r="I453" s="148"/>
      <c r="J453" s="71">
        <v>24.540531644778099</v>
      </c>
      <c r="K453" s="71">
        <v>0.97378321066566698</v>
      </c>
      <c r="L453" s="71">
        <v>5.5987518277798429</v>
      </c>
      <c r="M453" s="71">
        <v>4.3899931423119876</v>
      </c>
      <c r="N453" s="71">
        <v>7.6860676262551362</v>
      </c>
      <c r="O453" s="71">
        <v>4.7898984807553822</v>
      </c>
      <c r="P453" s="71">
        <v>9.7534176938406691</v>
      </c>
      <c r="Q453" s="71">
        <v>0.33061227025835799</v>
      </c>
      <c r="R453" s="71">
        <v>0</v>
      </c>
      <c r="S453" s="71">
        <v>0.31432498771742318</v>
      </c>
      <c r="T453" s="72"/>
      <c r="U453" s="71">
        <v>611150</v>
      </c>
      <c r="V453" s="71">
        <v>312</v>
      </c>
      <c r="W453" s="71">
        <v>51</v>
      </c>
      <c r="X453" s="71">
        <v>1114</v>
      </c>
      <c r="Y453" s="71">
        <v>2684</v>
      </c>
      <c r="Z453" s="71">
        <v>2370</v>
      </c>
      <c r="AA453" s="71">
        <v>1910</v>
      </c>
      <c r="AB453" s="71">
        <v>5315</v>
      </c>
      <c r="AC453" s="71">
        <v>0</v>
      </c>
      <c r="AD453" s="71">
        <v>0.31432498771742318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2174</v>
      </c>
      <c r="B454" s="70">
        <v>192</v>
      </c>
      <c r="C454" s="70">
        <v>5</v>
      </c>
      <c r="D454" s="70">
        <v>12</v>
      </c>
      <c r="E454" s="70">
        <v>2008</v>
      </c>
      <c r="F454" s="70" t="s">
        <v>792</v>
      </c>
      <c r="G454" s="70" t="s">
        <v>2169</v>
      </c>
      <c r="H454" s="70" t="s">
        <v>2170</v>
      </c>
      <c r="I454" s="148"/>
      <c r="J454" s="71">
        <v>24.663180568422629</v>
      </c>
      <c r="K454" s="71">
        <v>0.69344241667239703</v>
      </c>
      <c r="L454" s="71">
        <v>4.4701785517824684</v>
      </c>
      <c r="M454" s="71">
        <v>4.6379903853077984</v>
      </c>
      <c r="N454" s="71">
        <v>6.7992266909257504</v>
      </c>
      <c r="O454" s="71">
        <v>4.5786688720995592</v>
      </c>
      <c r="P454" s="71">
        <v>9.512771549841375</v>
      </c>
      <c r="Q454" s="71">
        <v>0.31583804953550199</v>
      </c>
      <c r="R454" s="71">
        <v>0</v>
      </c>
      <c r="S454" s="71">
        <v>0.27773348811930543</v>
      </c>
      <c r="T454" s="72"/>
      <c r="U454" s="71">
        <v>657103</v>
      </c>
      <c r="V454" s="71">
        <v>312</v>
      </c>
      <c r="W454" s="71">
        <v>51</v>
      </c>
      <c r="X454" s="71">
        <v>1114</v>
      </c>
      <c r="Y454" s="71">
        <v>2668</v>
      </c>
      <c r="Z454" s="71">
        <v>2345</v>
      </c>
      <c r="AA454" s="71">
        <v>1865</v>
      </c>
      <c r="AB454" s="71">
        <v>5161</v>
      </c>
      <c r="AC454" s="71">
        <v>0</v>
      </c>
      <c r="AD454" s="71">
        <v>0.27773348811930543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2175</v>
      </c>
      <c r="B455" s="70">
        <v>193</v>
      </c>
      <c r="C455" s="70">
        <v>6</v>
      </c>
      <c r="D455" s="70">
        <v>12</v>
      </c>
      <c r="E455" s="70">
        <v>2009</v>
      </c>
      <c r="F455" s="70" t="s">
        <v>176</v>
      </c>
      <c r="G455" s="70" t="s">
        <v>2169</v>
      </c>
      <c r="H455" s="70" t="s">
        <v>2170</v>
      </c>
      <c r="I455" s="148"/>
      <c r="J455" s="71">
        <v>24.544924045076328</v>
      </c>
      <c r="K455" s="71">
        <v>0.6057999177635518</v>
      </c>
      <c r="L455" s="71">
        <v>4.7830533687467414</v>
      </c>
      <c r="M455" s="71">
        <v>4.6701349781762751</v>
      </c>
      <c r="N455" s="71">
        <v>6.5499408757851834</v>
      </c>
      <c r="O455" s="71">
        <v>4.5299492781811388</v>
      </c>
      <c r="P455" s="71">
        <v>8.9084431829334978</v>
      </c>
      <c r="Q455" s="71">
        <v>0.29201146800818101</v>
      </c>
      <c r="R455" s="71">
        <v>0</v>
      </c>
      <c r="S455" s="71">
        <v>0.30888398803475969</v>
      </c>
      <c r="T455" s="72"/>
      <c r="U455" s="71">
        <v>603820</v>
      </c>
      <c r="V455" s="71">
        <v>195</v>
      </c>
      <c r="W455" s="71">
        <v>84</v>
      </c>
      <c r="X455" s="71">
        <v>1079</v>
      </c>
      <c r="Y455" s="71">
        <v>2634</v>
      </c>
      <c r="Z455" s="71">
        <v>2290</v>
      </c>
      <c r="AA455" s="71">
        <v>1793</v>
      </c>
      <c r="AB455" s="71">
        <v>5009</v>
      </c>
      <c r="AC455" s="71">
        <v>0</v>
      </c>
      <c r="AD455" s="71">
        <v>0.30888398803475969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2176</v>
      </c>
      <c r="B456" s="70">
        <v>194</v>
      </c>
      <c r="C456" s="70">
        <v>7</v>
      </c>
      <c r="D456" s="70">
        <v>12</v>
      </c>
      <c r="E456" s="70">
        <v>2010</v>
      </c>
      <c r="F456" s="70" t="s">
        <v>177</v>
      </c>
      <c r="G456" s="70" t="s">
        <v>2169</v>
      </c>
      <c r="H456" s="70" t="s">
        <v>2170</v>
      </c>
      <c r="I456" s="148"/>
      <c r="J456" s="71">
        <v>6.1044852641177449</v>
      </c>
      <c r="K456" s="71">
        <v>0.49628200842976328</v>
      </c>
      <c r="L456" s="71">
        <v>4.2539222576597169</v>
      </c>
      <c r="M456" s="71">
        <v>4.3459083479266276</v>
      </c>
      <c r="N456" s="71">
        <v>6.1955818089766161</v>
      </c>
      <c r="O456" s="71">
        <v>4.5326248048301823</v>
      </c>
      <c r="P456" s="71">
        <v>9.0601825147469697</v>
      </c>
      <c r="Q456" s="71">
        <v>0.29573821470324901</v>
      </c>
      <c r="R456" s="71">
        <v>0</v>
      </c>
      <c r="S456" s="71">
        <v>0.33411146359384269</v>
      </c>
      <c r="T456" s="72"/>
      <c r="U456" s="71">
        <v>163255</v>
      </c>
      <c r="V456" s="71">
        <v>195</v>
      </c>
      <c r="W456" s="71">
        <v>84</v>
      </c>
      <c r="X456" s="71">
        <v>1079</v>
      </c>
      <c r="Y456" s="71">
        <v>2586</v>
      </c>
      <c r="Z456" s="71">
        <v>2302</v>
      </c>
      <c r="AA456" s="71">
        <v>1778</v>
      </c>
      <c r="AB456" s="71">
        <v>4861</v>
      </c>
      <c r="AC456" s="71">
        <v>0</v>
      </c>
      <c r="AD456" s="71">
        <v>0.33411146359384269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2177</v>
      </c>
      <c r="B457" s="70">
        <v>195</v>
      </c>
      <c r="C457" s="70">
        <v>8</v>
      </c>
      <c r="D457" s="70">
        <v>12</v>
      </c>
      <c r="E457" s="70">
        <v>2011</v>
      </c>
      <c r="F457" s="70" t="s">
        <v>178</v>
      </c>
      <c r="G457" s="70" t="s">
        <v>2169</v>
      </c>
      <c r="H457" s="70" t="s">
        <v>2170</v>
      </c>
      <c r="I457" s="148"/>
      <c r="J457" s="71">
        <v>6.964970573921538</v>
      </c>
      <c r="K457" s="71">
        <v>0.7227325571438411</v>
      </c>
      <c r="L457" s="71">
        <v>4.0959748104336384</v>
      </c>
      <c r="M457" s="71">
        <v>6.0943560777832433</v>
      </c>
      <c r="N457" s="71">
        <v>8.3296307245167274</v>
      </c>
      <c r="O457" s="71">
        <v>4.3398909668495858</v>
      </c>
      <c r="P457" s="71">
        <v>8.6449556686234992</v>
      </c>
      <c r="Q457" s="71">
        <v>0.332919886316493</v>
      </c>
      <c r="R457" s="71">
        <v>0</v>
      </c>
      <c r="S457" s="71">
        <v>0.26951640976500868</v>
      </c>
      <c r="T457" s="72"/>
      <c r="U457" s="71">
        <v>175742</v>
      </c>
      <c r="V457" s="71">
        <v>195</v>
      </c>
      <c r="W457" s="71">
        <v>84</v>
      </c>
      <c r="X457" s="71">
        <v>1079</v>
      </c>
      <c r="Y457" s="71">
        <v>2559</v>
      </c>
      <c r="Z457" s="71">
        <v>2252</v>
      </c>
      <c r="AA457" s="71">
        <v>1747</v>
      </c>
      <c r="AB457" s="71">
        <v>4744</v>
      </c>
      <c r="AC457" s="71">
        <v>0</v>
      </c>
      <c r="AD457" s="71">
        <v>0.26951640976500868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2178</v>
      </c>
      <c r="B458" s="70">
        <v>196</v>
      </c>
      <c r="C458" s="70">
        <v>9</v>
      </c>
      <c r="D458" s="70">
        <v>12</v>
      </c>
      <c r="E458" s="70">
        <v>2012</v>
      </c>
      <c r="F458" s="70" t="s">
        <v>179</v>
      </c>
      <c r="G458" s="70" t="s">
        <v>2169</v>
      </c>
      <c r="H458" s="70" t="s">
        <v>2170</v>
      </c>
      <c r="I458" s="148"/>
      <c r="J458" s="71">
        <v>10.03139578176734</v>
      </c>
      <c r="K458" s="71">
        <v>0.87272118884307426</v>
      </c>
      <c r="L458" s="71">
        <v>4.0047297777791027</v>
      </c>
      <c r="M458" s="71">
        <v>6.22343578734354</v>
      </c>
      <c r="N458" s="71">
        <v>10.272086465085939</v>
      </c>
      <c r="O458" s="71">
        <v>4.3229473630868185</v>
      </c>
      <c r="P458" s="71">
        <v>8.5249363726919434</v>
      </c>
      <c r="Q458" s="71">
        <v>0.35271372701202203</v>
      </c>
      <c r="R458" s="71">
        <v>0</v>
      </c>
      <c r="S458" s="71">
        <v>0.23239629784847721</v>
      </c>
      <c r="T458" s="72"/>
      <c r="U458" s="71">
        <v>245350</v>
      </c>
      <c r="V458" s="71">
        <v>195</v>
      </c>
      <c r="W458" s="71">
        <v>84</v>
      </c>
      <c r="X458" s="71">
        <v>1079</v>
      </c>
      <c r="Y458" s="71">
        <v>2554</v>
      </c>
      <c r="Z458" s="71">
        <v>2261</v>
      </c>
      <c r="AA458" s="71">
        <v>1713</v>
      </c>
      <c r="AB458" s="71">
        <v>4626</v>
      </c>
      <c r="AC458" s="71">
        <v>0</v>
      </c>
      <c r="AD458" s="71">
        <v>0.23239629784847721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2179</v>
      </c>
      <c r="B459" s="70">
        <v>197</v>
      </c>
      <c r="C459" s="70">
        <v>10</v>
      </c>
      <c r="D459" s="70">
        <v>12</v>
      </c>
      <c r="E459" s="70">
        <v>2013</v>
      </c>
      <c r="F459" s="70" t="s">
        <v>180</v>
      </c>
      <c r="G459" s="70" t="s">
        <v>2169</v>
      </c>
      <c r="H459" s="70" t="s">
        <v>2170</v>
      </c>
      <c r="I459" s="148"/>
      <c r="J459" s="71">
        <v>9.199160548394639</v>
      </c>
      <c r="K459" s="71">
        <v>0.87909288950185405</v>
      </c>
      <c r="L459" s="71">
        <v>4.125248195111296</v>
      </c>
      <c r="M459" s="71">
        <v>6.4504360849857383</v>
      </c>
      <c r="N459" s="71">
        <v>10.30249885714662</v>
      </c>
      <c r="O459" s="71">
        <v>4.1107313461704207</v>
      </c>
      <c r="P459" s="71">
        <v>8.4121928410902651</v>
      </c>
      <c r="Q459" s="71">
        <v>0.34724611825922802</v>
      </c>
      <c r="R459" s="71">
        <v>0</v>
      </c>
      <c r="S459" s="71">
        <v>0.33634855141065939</v>
      </c>
      <c r="T459" s="72"/>
      <c r="U459" s="71">
        <v>238677</v>
      </c>
      <c r="V459" s="71">
        <v>195</v>
      </c>
      <c r="W459" s="71">
        <v>84</v>
      </c>
      <c r="X459" s="71">
        <v>1079</v>
      </c>
      <c r="Y459" s="71">
        <v>2506</v>
      </c>
      <c r="Z459" s="71">
        <v>2246</v>
      </c>
      <c r="AA459" s="71">
        <v>1684</v>
      </c>
      <c r="AB459" s="71">
        <v>4489</v>
      </c>
      <c r="AC459" s="71">
        <v>0</v>
      </c>
      <c r="AD459" s="71">
        <v>0.33634855141065939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2180</v>
      </c>
      <c r="B460" s="70">
        <v>198</v>
      </c>
      <c r="C460" s="70">
        <v>11</v>
      </c>
      <c r="D460" s="70">
        <v>12</v>
      </c>
      <c r="E460" s="70">
        <v>2014</v>
      </c>
      <c r="F460" s="70" t="s">
        <v>181</v>
      </c>
      <c r="G460" s="70" t="s">
        <v>2169</v>
      </c>
      <c r="H460" s="70" t="s">
        <v>2170</v>
      </c>
      <c r="I460" s="148"/>
      <c r="J460" s="71">
        <v>12.352552823835079</v>
      </c>
      <c r="K460" s="71">
        <v>0.69421312835245608</v>
      </c>
      <c r="L460" s="71">
        <v>5.0947932316185707</v>
      </c>
      <c r="M460" s="71">
        <v>5.6851709041529093</v>
      </c>
      <c r="N460" s="71">
        <v>10.05011889795726</v>
      </c>
      <c r="O460" s="71">
        <v>3.8421820380285761</v>
      </c>
      <c r="P460" s="71">
        <v>8.3805981988129314</v>
      </c>
      <c r="Q460" s="71">
        <v>0.32277152951139798</v>
      </c>
      <c r="R460" s="71">
        <v>0</v>
      </c>
      <c r="S460" s="71">
        <v>0.26323595699119012</v>
      </c>
      <c r="T460" s="72"/>
      <c r="U460" s="71">
        <v>345547</v>
      </c>
      <c r="V460" s="71">
        <v>175</v>
      </c>
      <c r="W460" s="71">
        <v>95</v>
      </c>
      <c r="X460" s="71">
        <v>971</v>
      </c>
      <c r="Y460" s="71">
        <v>2451</v>
      </c>
      <c r="Z460" s="71">
        <v>2211</v>
      </c>
      <c r="AA460" s="71">
        <v>1669</v>
      </c>
      <c r="AB460" s="71">
        <v>4349</v>
      </c>
      <c r="AC460" s="71">
        <v>0</v>
      </c>
      <c r="AD460" s="71">
        <v>0.26323595699119012</v>
      </c>
      <c r="AE460" s="72"/>
      <c r="AF460" s="71"/>
      <c r="AG460" s="71"/>
      <c r="AH460" s="71"/>
      <c r="AI460" s="71"/>
      <c r="AJ460" s="71"/>
      <c r="AK460" s="71"/>
      <c r="AL460" s="71"/>
      <c r="AM460" s="71"/>
      <c r="AN460" s="71"/>
      <c r="AO460" s="71"/>
      <c r="AP460" s="71"/>
      <c r="AQ460" s="72"/>
      <c r="AR460" s="71">
        <v>37</v>
      </c>
      <c r="AS460" s="71">
        <v>6</v>
      </c>
      <c r="AT460" s="71">
        <v>1</v>
      </c>
      <c r="AU460" s="71">
        <v>0</v>
      </c>
      <c r="AV460" s="71">
        <v>0</v>
      </c>
      <c r="AW460" s="71">
        <v>0</v>
      </c>
      <c r="AX460" s="71"/>
      <c r="AY460" s="72"/>
      <c r="AZ460" s="71">
        <v>168.71799999999999</v>
      </c>
      <c r="BA460" s="71">
        <v>80.2</v>
      </c>
      <c r="BB460" s="71">
        <v>1200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2181</v>
      </c>
      <c r="B461" s="70">
        <v>199</v>
      </c>
      <c r="C461" s="70">
        <v>12</v>
      </c>
      <c r="D461" s="70">
        <v>12</v>
      </c>
      <c r="E461" s="70">
        <v>2015</v>
      </c>
      <c r="F461" s="70" t="s">
        <v>182</v>
      </c>
      <c r="G461" s="70" t="s">
        <v>2169</v>
      </c>
      <c r="H461" s="70" t="s">
        <v>2170</v>
      </c>
      <c r="I461" s="148"/>
      <c r="J461" s="71">
        <v>15.06240272424402</v>
      </c>
      <c r="K461" s="71">
        <v>0.77067044181141542</v>
      </c>
      <c r="L461" s="71">
        <v>6.0711482666828651</v>
      </c>
      <c r="M461" s="71">
        <v>5.4361256652474337</v>
      </c>
      <c r="N461" s="71">
        <v>8.3567734085886745</v>
      </c>
      <c r="O461" s="71">
        <v>3.7057284763903269</v>
      </c>
      <c r="P461" s="71">
        <v>8.1862075130405589</v>
      </c>
      <c r="Q461" s="71">
        <v>0.30507441551779402</v>
      </c>
      <c r="R461" s="71">
        <v>0</v>
      </c>
      <c r="S461" s="71">
        <v>0.37476248021575692</v>
      </c>
      <c r="T461" s="72"/>
      <c r="U461" s="71">
        <v>434999</v>
      </c>
      <c r="V461" s="71">
        <v>175</v>
      </c>
      <c r="W461" s="71">
        <v>95</v>
      </c>
      <c r="X461" s="71">
        <v>971</v>
      </c>
      <c r="Y461" s="71">
        <v>2411</v>
      </c>
      <c r="Z461" s="71">
        <v>2153</v>
      </c>
      <c r="AA461" s="71">
        <v>1629</v>
      </c>
      <c r="AB461" s="71">
        <v>4199</v>
      </c>
      <c r="AC461" s="71">
        <v>0</v>
      </c>
      <c r="AD461" s="71">
        <v>0.37476248021575692</v>
      </c>
      <c r="AE461" s="72"/>
      <c r="AF461" s="71">
        <v>4939587.7390152542</v>
      </c>
      <c r="AG461" s="71">
        <v>611840.00933905295</v>
      </c>
      <c r="AH461" s="71">
        <v>744140.17086074373</v>
      </c>
      <c r="AI461" s="71">
        <v>6030559.8121087523</v>
      </c>
      <c r="AJ461" s="71">
        <v>11869011.47351783</v>
      </c>
      <c r="AK461" s="71">
        <v>0</v>
      </c>
      <c r="AL461" s="71">
        <v>0</v>
      </c>
      <c r="AM461" s="71">
        <v>575455.33585748053</v>
      </c>
      <c r="AN461" s="71">
        <v>0</v>
      </c>
      <c r="AO461" s="71">
        <v>0</v>
      </c>
      <c r="AP461" s="71">
        <v>24770594.540699117</v>
      </c>
      <c r="AQ461" s="72"/>
      <c r="AR461" s="71">
        <v>39</v>
      </c>
      <c r="AS461" s="71">
        <v>10</v>
      </c>
      <c r="AT461" s="71">
        <v>1</v>
      </c>
      <c r="AU461" s="71">
        <v>0</v>
      </c>
      <c r="AV461" s="71">
        <v>0</v>
      </c>
      <c r="AW461" s="71">
        <v>0</v>
      </c>
      <c r="AX461" s="71"/>
      <c r="AY461" s="72"/>
      <c r="AZ461" s="71">
        <v>186.21799999999999</v>
      </c>
      <c r="BA461" s="71">
        <v>186.4</v>
      </c>
      <c r="BB461" s="71">
        <v>1200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2182</v>
      </c>
      <c r="B462" s="70">
        <v>200</v>
      </c>
      <c r="C462" s="70">
        <v>13</v>
      </c>
      <c r="D462" s="70">
        <v>12</v>
      </c>
      <c r="E462" s="70">
        <v>2016</v>
      </c>
      <c r="F462" s="70" t="s">
        <v>155</v>
      </c>
      <c r="G462" s="1064" t="s">
        <v>2169</v>
      </c>
      <c r="H462" s="70" t="s">
        <v>2170</v>
      </c>
      <c r="I462" s="148"/>
      <c r="J462" s="71">
        <v>16.048469878281502</v>
      </c>
      <c r="K462" s="71">
        <v>0.66266202149835585</v>
      </c>
      <c r="L462" s="71">
        <v>5.8263138816961577</v>
      </c>
      <c r="M462" s="71">
        <v>3.9561291614916545</v>
      </c>
      <c r="N462" s="71">
        <v>6.0033664336387069</v>
      </c>
      <c r="O462" s="71">
        <v>3.5723128640491004</v>
      </c>
      <c r="P462" s="71">
        <v>7.8614120893102424</v>
      </c>
      <c r="Q462" s="71">
        <v>0.28563592063068177</v>
      </c>
      <c r="R462" s="71">
        <v>0</v>
      </c>
      <c r="S462" s="71">
        <v>0.44980363901960757</v>
      </c>
      <c r="T462" s="72"/>
      <c r="U462" s="71">
        <v>490292</v>
      </c>
      <c r="V462" s="71">
        <v>175</v>
      </c>
      <c r="W462" s="71">
        <v>95</v>
      </c>
      <c r="X462" s="71">
        <v>971</v>
      </c>
      <c r="Y462" s="71">
        <v>2344</v>
      </c>
      <c r="Z462" s="71">
        <v>2101</v>
      </c>
      <c r="AA462" s="71">
        <v>1618</v>
      </c>
      <c r="AB462" s="71">
        <v>4044</v>
      </c>
      <c r="AC462" s="71">
        <v>0</v>
      </c>
      <c r="AD462" s="71">
        <v>0.44980363901960763</v>
      </c>
      <c r="AE462" s="72"/>
      <c r="AF462" s="71">
        <v>5843721.0740646115</v>
      </c>
      <c r="AG462" s="71">
        <v>601876.1516129236</v>
      </c>
      <c r="AH462" s="71">
        <v>641738.73779367108</v>
      </c>
      <c r="AI462" s="71">
        <v>5690504.0589735247</v>
      </c>
      <c r="AJ462" s="71">
        <v>10685124.156860391</v>
      </c>
      <c r="AK462" s="71">
        <v>0</v>
      </c>
      <c r="AL462" s="71">
        <v>0</v>
      </c>
      <c r="AM462" s="71">
        <v>554643.80536352785</v>
      </c>
      <c r="AN462" s="71">
        <v>0</v>
      </c>
      <c r="AO462" s="71">
        <v>0</v>
      </c>
      <c r="AP462" s="71">
        <v>24017607.98466865</v>
      </c>
      <c r="AQ462" s="72"/>
      <c r="AR462" s="71">
        <v>41</v>
      </c>
      <c r="AS462" s="71">
        <v>11</v>
      </c>
      <c r="AT462" s="71">
        <v>1</v>
      </c>
      <c r="AU462" s="71">
        <v>0</v>
      </c>
      <c r="AV462" s="71">
        <v>0</v>
      </c>
      <c r="AW462" s="71">
        <v>0</v>
      </c>
      <c r="AX462" s="71"/>
      <c r="AY462" s="72"/>
      <c r="AZ462" s="71">
        <v>198.09800000000001</v>
      </c>
      <c r="BA462" s="71">
        <v>197.4</v>
      </c>
      <c r="BB462" s="71">
        <v>1200</v>
      </c>
      <c r="BC462" s="71">
        <v>0</v>
      </c>
      <c r="BD462" s="71">
        <v>0</v>
      </c>
      <c r="BE462" s="71">
        <v>0</v>
      </c>
      <c r="BF462" s="71"/>
      <c r="BG462" s="72"/>
      <c r="BH462" s="71">
        <v>0</v>
      </c>
      <c r="BI462" s="71">
        <v>0</v>
      </c>
      <c r="BJ462" s="71">
        <v>3.9969999999999999</v>
      </c>
      <c r="BK462" s="71">
        <v>0</v>
      </c>
      <c r="BL462" s="71">
        <v>0</v>
      </c>
      <c r="BM462" s="71">
        <v>0</v>
      </c>
      <c r="BN462" s="72"/>
      <c r="BO462" s="71">
        <v>0</v>
      </c>
      <c r="BP462" s="71">
        <v>0</v>
      </c>
      <c r="BQ462" s="71">
        <v>1</v>
      </c>
      <c r="BR462" s="71">
        <v>0</v>
      </c>
      <c r="BS462" s="71">
        <v>0</v>
      </c>
      <c r="BT462" s="71">
        <v>0</v>
      </c>
      <c r="BU462"/>
      <c r="BV462" s="70">
        <v>3.9969999999999999</v>
      </c>
      <c r="BW462" s="70">
        <v>0</v>
      </c>
      <c r="BX462" s="70">
        <v>0</v>
      </c>
      <c r="BY462" s="70">
        <v>0</v>
      </c>
      <c r="BZ462" s="70">
        <v>0</v>
      </c>
      <c r="CA462" s="70">
        <v>0</v>
      </c>
      <c r="CB462" s="70">
        <v>0</v>
      </c>
      <c r="CC462" s="70">
        <v>0</v>
      </c>
      <c r="CD462" s="70">
        <v>0</v>
      </c>
    </row>
    <row r="463" spans="1:82">
      <c r="A463" s="70" t="s">
        <v>2183</v>
      </c>
      <c r="B463" s="70">
        <v>201</v>
      </c>
      <c r="C463" s="70">
        <v>14</v>
      </c>
      <c r="D463" s="70">
        <v>12</v>
      </c>
      <c r="E463" s="70">
        <v>2017</v>
      </c>
      <c r="F463" s="70" t="s">
        <v>156</v>
      </c>
      <c r="G463" s="1064" t="s">
        <v>2169</v>
      </c>
      <c r="H463" s="70" t="s">
        <v>2170</v>
      </c>
      <c r="I463" s="148"/>
      <c r="J463" s="71">
        <v>13.999675123769322</v>
      </c>
      <c r="K463" s="71">
        <v>0.69177391721065196</v>
      </c>
      <c r="L463" s="71">
        <v>5.53058201768554</v>
      </c>
      <c r="M463" s="71">
        <v>3.7696290236618593</v>
      </c>
      <c r="N463" s="71">
        <v>6.8763809891714827</v>
      </c>
      <c r="O463" s="71">
        <v>3.4822428371678367</v>
      </c>
      <c r="P463" s="71">
        <v>7.7874731326052942</v>
      </c>
      <c r="Q463" s="71">
        <v>0.26071157052806399</v>
      </c>
      <c r="R463" s="71">
        <v>0</v>
      </c>
      <c r="S463" s="71">
        <v>0.25486728351385729</v>
      </c>
      <c r="T463" s="72"/>
      <c r="U463" s="71">
        <v>440596</v>
      </c>
      <c r="V463" s="71">
        <v>175</v>
      </c>
      <c r="W463" s="71">
        <v>95</v>
      </c>
      <c r="X463" s="71">
        <v>971</v>
      </c>
      <c r="Y463" s="71">
        <v>2198</v>
      </c>
      <c r="Z463" s="71">
        <v>2082</v>
      </c>
      <c r="AA463" s="71">
        <v>1613</v>
      </c>
      <c r="AB463" s="71">
        <v>3817</v>
      </c>
      <c r="AC463" s="71">
        <v>0</v>
      </c>
      <c r="AD463" s="71">
        <v>0.25486728351385729</v>
      </c>
      <c r="AE463" s="72"/>
      <c r="AF463" s="71">
        <v>5240036.0607555769</v>
      </c>
      <c r="AG463" s="71">
        <v>614305.33346068521</v>
      </c>
      <c r="AH463" s="71">
        <v>790155.26453618589</v>
      </c>
      <c r="AI463" s="71">
        <v>5565574.1673610751</v>
      </c>
      <c r="AJ463" s="71">
        <v>10776399.848756369</v>
      </c>
      <c r="AK463" s="71">
        <v>0</v>
      </c>
      <c r="AL463" s="71">
        <v>0</v>
      </c>
      <c r="AM463" s="71">
        <v>524329.3892636128</v>
      </c>
      <c r="AN463" s="71">
        <v>0</v>
      </c>
      <c r="AO463" s="71">
        <v>0</v>
      </c>
      <c r="AP463" s="71">
        <v>23510800.064133503</v>
      </c>
      <c r="AQ463" s="72"/>
      <c r="AR463" s="71">
        <v>42</v>
      </c>
      <c r="AS463" s="71">
        <v>12</v>
      </c>
      <c r="AT463" s="71">
        <v>1</v>
      </c>
      <c r="AU463" s="71">
        <v>0</v>
      </c>
      <c r="AV463" s="71">
        <v>0</v>
      </c>
      <c r="AW463" s="71">
        <v>0</v>
      </c>
      <c r="AX463" s="71"/>
      <c r="AY463" s="72"/>
      <c r="AZ463" s="71">
        <v>202.398</v>
      </c>
      <c r="BA463" s="71">
        <v>219.4</v>
      </c>
      <c r="BB463" s="71">
        <v>1200</v>
      </c>
      <c r="BC463" s="71">
        <v>0</v>
      </c>
      <c r="BD463" s="71">
        <v>0</v>
      </c>
      <c r="BE463" s="71">
        <v>0</v>
      </c>
      <c r="BF463" s="71"/>
      <c r="BG463" s="72"/>
      <c r="BH463" s="71">
        <v>0</v>
      </c>
      <c r="BI463" s="71">
        <v>0</v>
      </c>
      <c r="BJ463" s="71">
        <v>3.47</v>
      </c>
      <c r="BK463" s="71">
        <v>0</v>
      </c>
      <c r="BL463" s="71">
        <v>0</v>
      </c>
      <c r="BM463" s="71">
        <v>0</v>
      </c>
      <c r="BN463" s="72"/>
      <c r="BO463" s="71">
        <v>0</v>
      </c>
      <c r="BP463" s="71">
        <v>0</v>
      </c>
      <c r="BQ463" s="71">
        <v>1</v>
      </c>
      <c r="BR463" s="71">
        <v>0</v>
      </c>
      <c r="BS463" s="71">
        <v>0</v>
      </c>
      <c r="BT463" s="71">
        <v>0</v>
      </c>
      <c r="BU463"/>
      <c r="BV463" s="70">
        <v>3.47</v>
      </c>
      <c r="BW463" s="70">
        <v>0</v>
      </c>
      <c r="BX463" s="70">
        <v>0</v>
      </c>
      <c r="BY463" s="70">
        <v>0</v>
      </c>
      <c r="BZ463" s="70">
        <v>0</v>
      </c>
      <c r="CA463" s="70">
        <v>0</v>
      </c>
      <c r="CB463" s="70">
        <v>0</v>
      </c>
      <c r="CC463" s="70">
        <v>0</v>
      </c>
      <c r="CD463" s="70">
        <v>0</v>
      </c>
    </row>
    <row r="464" spans="1:82">
      <c r="A464" s="70" t="s">
        <v>2184</v>
      </c>
      <c r="B464" s="70">
        <v>202</v>
      </c>
      <c r="C464" s="70">
        <v>15</v>
      </c>
      <c r="D464" s="70">
        <v>12</v>
      </c>
      <c r="E464" s="70">
        <v>2018</v>
      </c>
      <c r="F464" s="70" t="s">
        <v>183</v>
      </c>
      <c r="G464" s="70" t="s">
        <v>2169</v>
      </c>
      <c r="H464" s="70" t="s">
        <v>2170</v>
      </c>
      <c r="I464" s="148"/>
      <c r="J464" s="71">
        <v>14.420661130362983</v>
      </c>
      <c r="K464" s="71">
        <v>0.69428622724948863</v>
      </c>
      <c r="L464" s="71">
        <v>4.9343171675310327</v>
      </c>
      <c r="M464" s="71">
        <v>3.6289970869325359</v>
      </c>
      <c r="N464" s="71">
        <v>5.1174627900900918</v>
      </c>
      <c r="O464" s="71">
        <v>3.356097525141045</v>
      </c>
      <c r="P464" s="71">
        <v>7.6573760397804547</v>
      </c>
      <c r="Q464" s="71">
        <v>0.23406541767307501</v>
      </c>
      <c r="R464" s="71">
        <v>0</v>
      </c>
      <c r="S464" s="71">
        <v>0.42680000464302703</v>
      </c>
      <c r="T464" s="72"/>
      <c r="U464" s="71">
        <v>460197.99999999988</v>
      </c>
      <c r="V464" s="71">
        <v>175</v>
      </c>
      <c r="W464" s="71">
        <v>95</v>
      </c>
      <c r="X464" s="71">
        <v>971</v>
      </c>
      <c r="Y464" s="71">
        <v>2141</v>
      </c>
      <c r="Z464" s="71">
        <v>2045</v>
      </c>
      <c r="AA464" s="71">
        <v>1602</v>
      </c>
      <c r="AB464" s="71">
        <v>3693</v>
      </c>
      <c r="AC464" s="71">
        <v>0</v>
      </c>
      <c r="AD464" s="71">
        <v>0.42680000464302698</v>
      </c>
      <c r="AE464" s="72"/>
      <c r="AF464" s="71">
        <v>5428961.7203169363</v>
      </c>
      <c r="AG464" s="71">
        <v>622169.28920888645</v>
      </c>
      <c r="AH464" s="71">
        <v>715042.25770035037</v>
      </c>
      <c r="AI464" s="71">
        <v>5251663.8426484866</v>
      </c>
      <c r="AJ464" s="71">
        <v>8601420.0703650266</v>
      </c>
      <c r="AK464" s="71">
        <v>0</v>
      </c>
      <c r="AL464" s="71">
        <v>0</v>
      </c>
      <c r="AM464" s="71">
        <v>508345.55185811932</v>
      </c>
      <c r="AN464" s="71">
        <v>0</v>
      </c>
      <c r="AO464" s="71">
        <v>0</v>
      </c>
      <c r="AP464" s="71">
        <v>21127602.732097805</v>
      </c>
      <c r="AQ464" s="72"/>
      <c r="AR464" s="71">
        <v>43</v>
      </c>
      <c r="AS464" s="71">
        <v>12</v>
      </c>
      <c r="AT464" s="71">
        <v>1</v>
      </c>
      <c r="AU464" s="71">
        <v>0</v>
      </c>
      <c r="AV464" s="71">
        <v>0</v>
      </c>
      <c r="AW464" s="71">
        <v>0</v>
      </c>
      <c r="AX464" s="71"/>
      <c r="AY464" s="72"/>
      <c r="AZ464" s="71">
        <v>206.69800000000004</v>
      </c>
      <c r="BA464" s="71">
        <v>219</v>
      </c>
      <c r="BB464" s="71">
        <v>1200</v>
      </c>
      <c r="BC464" s="71">
        <v>0</v>
      </c>
      <c r="BD464" s="71">
        <v>0</v>
      </c>
      <c r="BE464" s="71">
        <v>0</v>
      </c>
      <c r="BF464" s="71"/>
      <c r="BG464" s="72"/>
      <c r="BH464" s="71">
        <v>0</v>
      </c>
      <c r="BI464" s="71">
        <v>0</v>
      </c>
      <c r="BJ464" s="71">
        <v>3.3580000000000001</v>
      </c>
      <c r="BK464" s="71">
        <v>0</v>
      </c>
      <c r="BL464" s="71">
        <v>0</v>
      </c>
      <c r="BM464" s="71">
        <v>0</v>
      </c>
      <c r="BN464" s="72"/>
      <c r="BO464" s="71">
        <v>0</v>
      </c>
      <c r="BP464" s="71">
        <v>0</v>
      </c>
      <c r="BQ464" s="71">
        <v>1</v>
      </c>
      <c r="BR464" s="71">
        <v>0</v>
      </c>
      <c r="BS464" s="71">
        <v>0</v>
      </c>
      <c r="BT464" s="71">
        <v>0</v>
      </c>
      <c r="BU464"/>
      <c r="BV464" s="70">
        <v>3.3580000000000001</v>
      </c>
      <c r="BW464" s="70">
        <v>0</v>
      </c>
      <c r="BX464" s="70">
        <v>0</v>
      </c>
      <c r="BY464" s="70">
        <v>0</v>
      </c>
      <c r="BZ464" s="70">
        <v>0</v>
      </c>
      <c r="CA464" s="70">
        <v>0</v>
      </c>
      <c r="CB464" s="70">
        <v>0</v>
      </c>
      <c r="CC464" s="70">
        <v>0</v>
      </c>
      <c r="CD464" s="70">
        <v>0</v>
      </c>
    </row>
    <row r="465" spans="1:82">
      <c r="A465" s="70" t="s">
        <v>2185</v>
      </c>
      <c r="B465" s="70">
        <v>203</v>
      </c>
      <c r="C465" s="70">
        <v>16</v>
      </c>
      <c r="D465" s="70">
        <v>12</v>
      </c>
      <c r="E465" s="70">
        <v>2019</v>
      </c>
      <c r="F465" s="70" t="s">
        <v>158</v>
      </c>
      <c r="G465" s="70" t="s">
        <v>2169</v>
      </c>
      <c r="H465" s="70" t="s">
        <v>2170</v>
      </c>
      <c r="I465" s="148"/>
      <c r="J465" s="71">
        <v>12.877745050188221</v>
      </c>
      <c r="K465" s="71">
        <v>0.52746896036927249</v>
      </c>
      <c r="L465" s="71">
        <v>4.8985066775137938</v>
      </c>
      <c r="M465" s="71">
        <v>3.0230214670640625</v>
      </c>
      <c r="N465" s="71">
        <v>3.5593398987424543</v>
      </c>
      <c r="O465" s="71">
        <v>3.2121162010966811</v>
      </c>
      <c r="P465" s="71">
        <v>7.6043578322209191</v>
      </c>
      <c r="Q465" s="71">
        <v>0.218639307844301</v>
      </c>
      <c r="R465" s="71">
        <v>0</v>
      </c>
      <c r="S465" s="71">
        <v>0.32859823783589032</v>
      </c>
      <c r="T465" s="72"/>
      <c r="U465" s="71">
        <v>439530</v>
      </c>
      <c r="V465" s="71">
        <v>175</v>
      </c>
      <c r="W465" s="71">
        <v>95</v>
      </c>
      <c r="X465" s="71">
        <v>971</v>
      </c>
      <c r="Y465" s="71">
        <v>2078</v>
      </c>
      <c r="Z465" s="71">
        <v>2011</v>
      </c>
      <c r="AA465" s="71">
        <v>1579</v>
      </c>
      <c r="AB465" s="71">
        <v>3543</v>
      </c>
      <c r="AC465" s="71">
        <v>0</v>
      </c>
      <c r="AD465" s="71">
        <v>0.32859823783589032</v>
      </c>
      <c r="AE465" s="72"/>
      <c r="AF465" s="71">
        <v>4796847.5658850642</v>
      </c>
      <c r="AG465" s="71">
        <v>428475.81865334389</v>
      </c>
      <c r="AH465" s="71">
        <v>792936.86892888427</v>
      </c>
      <c r="AI465" s="71">
        <v>5461622.503238528</v>
      </c>
      <c r="AJ465" s="71">
        <v>7133047.8403913928</v>
      </c>
      <c r="AK465" s="71">
        <v>0</v>
      </c>
      <c r="AL465" s="71">
        <v>0</v>
      </c>
      <c r="AM465" s="71">
        <v>482529.92831027991</v>
      </c>
      <c r="AN465" s="71">
        <v>0</v>
      </c>
      <c r="AO465" s="71">
        <v>0</v>
      </c>
      <c r="AP465" s="71">
        <v>19095460.525407493</v>
      </c>
      <c r="AQ465" s="72"/>
      <c r="AR465" s="71">
        <v>45</v>
      </c>
      <c r="AS465" s="71">
        <v>12</v>
      </c>
      <c r="AT465" s="71">
        <v>2</v>
      </c>
      <c r="AU465" s="71">
        <v>0</v>
      </c>
      <c r="AV465" s="71">
        <v>0</v>
      </c>
      <c r="AW465" s="71">
        <v>0</v>
      </c>
      <c r="AX465" s="71"/>
      <c r="AY465" s="72"/>
      <c r="AZ465" s="71">
        <v>226.15799999999999</v>
      </c>
      <c r="BA465" s="71">
        <v>219.4</v>
      </c>
      <c r="BB465" s="71">
        <v>19570</v>
      </c>
      <c r="BC465" s="71">
        <v>0</v>
      </c>
      <c r="BD465" s="71">
        <v>0</v>
      </c>
      <c r="BE465" s="71">
        <v>0</v>
      </c>
      <c r="BF465" s="71"/>
      <c r="BG465" s="72"/>
      <c r="BH465" s="71">
        <v>0</v>
      </c>
      <c r="BI465" s="71">
        <v>0</v>
      </c>
      <c r="BJ465" s="71">
        <v>3.0310000000000001</v>
      </c>
      <c r="BK465" s="71">
        <v>0</v>
      </c>
      <c r="BL465" s="71">
        <v>0</v>
      </c>
      <c r="BM465" s="71">
        <v>0</v>
      </c>
      <c r="BN465" s="72"/>
      <c r="BO465" s="71">
        <v>0</v>
      </c>
      <c r="BP465" s="71">
        <v>0</v>
      </c>
      <c r="BQ465" s="71">
        <v>1</v>
      </c>
      <c r="BR465" s="71">
        <v>0</v>
      </c>
      <c r="BS465" s="71">
        <v>0</v>
      </c>
      <c r="BT465" s="71">
        <v>0</v>
      </c>
      <c r="BU465"/>
      <c r="BV465" s="70">
        <v>3.0310000000000001</v>
      </c>
      <c r="BW465" s="70">
        <v>0</v>
      </c>
      <c r="BX465" s="70">
        <v>0</v>
      </c>
      <c r="BY465" s="70">
        <v>0</v>
      </c>
      <c r="BZ465" s="70">
        <v>0</v>
      </c>
      <c r="CA465" s="70">
        <v>0</v>
      </c>
      <c r="CB465" s="70">
        <v>0</v>
      </c>
      <c r="CC465" s="70">
        <v>0</v>
      </c>
      <c r="CD465" s="70">
        <v>0</v>
      </c>
    </row>
    <row r="466" spans="1:82">
      <c r="A466" s="70" t="s">
        <v>2186</v>
      </c>
      <c r="B466" s="70">
        <v>204</v>
      </c>
      <c r="C466" s="70">
        <v>17</v>
      </c>
      <c r="D466" s="70">
        <v>12</v>
      </c>
      <c r="E466" s="70">
        <v>2020</v>
      </c>
      <c r="F466" s="70" t="s">
        <v>159</v>
      </c>
      <c r="G466" s="70" t="s">
        <v>2169</v>
      </c>
      <c r="H466" s="70" t="s">
        <v>2170</v>
      </c>
      <c r="I466" s="148"/>
      <c r="J466" s="71">
        <v>14.354404163034699</v>
      </c>
      <c r="K466" s="71">
        <v>0.72295553936685863</v>
      </c>
      <c r="L466" s="71">
        <v>7.1429530449519287</v>
      </c>
      <c r="M466" s="71">
        <v>3.4055778463763713</v>
      </c>
      <c r="N466" s="71">
        <v>6.200100216197729</v>
      </c>
      <c r="O466" s="71">
        <v>2.7722848188954163</v>
      </c>
      <c r="P466" s="71">
        <v>7.0003325208690326</v>
      </c>
      <c r="Q466" s="71">
        <v>0.20152775257750799</v>
      </c>
      <c r="R466" s="71">
        <v>0</v>
      </c>
      <c r="S466" s="71">
        <v>0.31530353184814042</v>
      </c>
      <c r="T466" s="72"/>
      <c r="U466" s="71">
        <v>460296</v>
      </c>
      <c r="V466" s="71">
        <v>177</v>
      </c>
      <c r="W466" s="71">
        <v>121</v>
      </c>
      <c r="X466" s="71">
        <v>801</v>
      </c>
      <c r="Y466" s="71">
        <v>2025</v>
      </c>
      <c r="Z466" s="71">
        <v>1981</v>
      </c>
      <c r="AA466" s="71">
        <v>1545</v>
      </c>
      <c r="AB466" s="71">
        <v>3418</v>
      </c>
      <c r="AC466" s="71">
        <v>0</v>
      </c>
      <c r="AD466" s="71">
        <v>0.31530353184814042</v>
      </c>
      <c r="AE466" s="72"/>
      <c r="AF466" s="71">
        <v>4811043.1827459736</v>
      </c>
      <c r="AG466" s="71">
        <v>607674.54138220917</v>
      </c>
      <c r="AH466" s="71">
        <v>1227484.4834225185</v>
      </c>
      <c r="AI466" s="71">
        <v>4772885.2080798354</v>
      </c>
      <c r="AJ466" s="71">
        <v>9614245.8954418432</v>
      </c>
      <c r="AK466" s="71"/>
      <c r="AL466" s="71"/>
      <c r="AM466" s="71">
        <v>446086.97477204155</v>
      </c>
      <c r="AN466" s="71"/>
      <c r="AO466" s="71"/>
      <c r="AP466" s="71">
        <v>21479420.285844419</v>
      </c>
      <c r="AQ466" s="72"/>
      <c r="AR466" s="71">
        <v>45</v>
      </c>
      <c r="AS466" s="71">
        <v>13</v>
      </c>
      <c r="AT466" s="71">
        <v>1</v>
      </c>
      <c r="AU466" s="71">
        <v>0</v>
      </c>
      <c r="AV466" s="71">
        <v>0</v>
      </c>
      <c r="AW466" s="71">
        <v>0</v>
      </c>
      <c r="AX466" s="71"/>
      <c r="AY466" s="72"/>
      <c r="AZ466" s="71">
        <v>226.15799999999999</v>
      </c>
      <c r="BA466" s="71">
        <v>718.9</v>
      </c>
      <c r="BB466" s="71">
        <v>18370</v>
      </c>
      <c r="BC466" s="71">
        <v>0</v>
      </c>
      <c r="BD466" s="71">
        <v>0</v>
      </c>
      <c r="BE466" s="71">
        <v>0</v>
      </c>
      <c r="BF466" s="71"/>
      <c r="BG466" s="72"/>
      <c r="BH466" s="71">
        <v>0</v>
      </c>
      <c r="BI466" s="71">
        <v>0</v>
      </c>
      <c r="BJ466" s="71">
        <v>2.1890000000000001</v>
      </c>
      <c r="BK466" s="71">
        <v>0</v>
      </c>
      <c r="BL466" s="71">
        <v>0</v>
      </c>
      <c r="BM466" s="71">
        <v>0</v>
      </c>
      <c r="BN466" s="72"/>
      <c r="BO466" s="71">
        <v>0</v>
      </c>
      <c r="BP466" s="71">
        <v>0</v>
      </c>
      <c r="BQ466" s="71">
        <v>1</v>
      </c>
      <c r="BR466" s="71">
        <v>0</v>
      </c>
      <c r="BS466" s="71">
        <v>0</v>
      </c>
      <c r="BT466" s="71">
        <v>0</v>
      </c>
      <c r="BU466"/>
      <c r="BV466" s="70">
        <v>2.1890000000000001</v>
      </c>
      <c r="BW466" s="70">
        <v>0</v>
      </c>
      <c r="BX466" s="70">
        <v>0</v>
      </c>
      <c r="BY466" s="70">
        <v>0</v>
      </c>
      <c r="BZ466" s="70">
        <v>0</v>
      </c>
      <c r="CA466" s="70">
        <v>0</v>
      </c>
      <c r="CB466" s="70">
        <v>0</v>
      </c>
      <c r="CC466" s="70">
        <v>0</v>
      </c>
      <c r="CD466" s="70">
        <v>0</v>
      </c>
    </row>
    <row r="467" spans="1:82">
      <c r="A467" s="70" t="s">
        <v>2187</v>
      </c>
      <c r="B467" s="70">
        <v>204</v>
      </c>
      <c r="C467" s="70">
        <v>18</v>
      </c>
      <c r="D467" s="70">
        <v>12</v>
      </c>
      <c r="E467" s="70">
        <v>2021</v>
      </c>
      <c r="F467" s="70" t="s">
        <v>160</v>
      </c>
      <c r="G467" s="70" t="s">
        <v>2169</v>
      </c>
      <c r="H467" s="70" t="s">
        <v>2170</v>
      </c>
      <c r="I467" s="148"/>
      <c r="J467" s="71">
        <v>18.286282745978141</v>
      </c>
      <c r="K467" s="71">
        <v>0.73838731606827057</v>
      </c>
      <c r="L467" s="71">
        <v>6.949976690385455</v>
      </c>
      <c r="M467" s="71">
        <v>3.2942205789831536</v>
      </c>
      <c r="N467" s="71">
        <v>4.8926707217464225</v>
      </c>
      <c r="O467" s="71">
        <v>2.636723194460437</v>
      </c>
      <c r="P467" s="71">
        <v>7.0303207811630823</v>
      </c>
      <c r="Q467" s="71">
        <v>0.195129712922231</v>
      </c>
      <c r="R467" s="71">
        <v>0</v>
      </c>
      <c r="S467" s="71">
        <v>0.25710712652619327</v>
      </c>
      <c r="T467" s="72"/>
      <c r="U467" s="71">
        <v>649613</v>
      </c>
      <c r="V467" s="71">
        <v>177</v>
      </c>
      <c r="W467" s="71">
        <v>121</v>
      </c>
      <c r="X467" s="71">
        <v>801</v>
      </c>
      <c r="Y467" s="71">
        <v>2001</v>
      </c>
      <c r="Z467" s="71">
        <v>1940</v>
      </c>
      <c r="AA467" s="71">
        <v>1513</v>
      </c>
      <c r="AB467" s="71">
        <v>3342</v>
      </c>
      <c r="AC467" s="71">
        <v>0</v>
      </c>
      <c r="AD467" s="71">
        <v>0.25710712652619327</v>
      </c>
      <c r="AE467" s="72"/>
      <c r="AF467" s="71">
        <v>6005433.3179682614</v>
      </c>
      <c r="AG467" s="71">
        <v>649438.06344008446</v>
      </c>
      <c r="AH467" s="71">
        <v>1181632.2654842222</v>
      </c>
      <c r="AI467" s="71">
        <v>5098644.0717834532</v>
      </c>
      <c r="AJ467" s="71">
        <v>7769948.0570245013</v>
      </c>
      <c r="AK467" s="71">
        <v>0</v>
      </c>
      <c r="AL467" s="71">
        <v>0</v>
      </c>
      <c r="AM467" s="71">
        <v>438683.91305367736</v>
      </c>
      <c r="AN467" s="71">
        <v>0</v>
      </c>
      <c r="AO467" s="71">
        <v>0</v>
      </c>
      <c r="AP467" s="71">
        <v>21143779.688754201</v>
      </c>
      <c r="AQ467" s="72"/>
      <c r="AR467" s="71">
        <v>46</v>
      </c>
      <c r="AS467" s="71">
        <v>13</v>
      </c>
      <c r="AT467" s="71">
        <v>1</v>
      </c>
      <c r="AU467" s="71">
        <v>0</v>
      </c>
      <c r="AV467" s="71">
        <v>0</v>
      </c>
      <c r="AW467" s="71">
        <v>0</v>
      </c>
      <c r="AX467" s="71"/>
      <c r="AY467" s="72"/>
      <c r="AZ467" s="71">
        <v>235.71799999999999</v>
      </c>
      <c r="BA467" s="71">
        <v>718.9</v>
      </c>
      <c r="BB467" s="71">
        <v>18370</v>
      </c>
      <c r="BC467" s="71">
        <v>0</v>
      </c>
      <c r="BD467" s="71">
        <v>0</v>
      </c>
      <c r="BE467" s="71">
        <v>0</v>
      </c>
      <c r="BF467" s="71"/>
      <c r="BG467" s="72"/>
      <c r="BH467" s="71">
        <v>0</v>
      </c>
      <c r="BI467" s="71">
        <v>0</v>
      </c>
      <c r="BJ467" s="71">
        <v>3.367</v>
      </c>
      <c r="BK467" s="71">
        <v>0</v>
      </c>
      <c r="BL467" s="71">
        <v>0</v>
      </c>
      <c r="BM467" s="71">
        <v>0</v>
      </c>
      <c r="BN467" s="72"/>
      <c r="BO467" s="71">
        <v>0</v>
      </c>
      <c r="BP467" s="71">
        <v>0</v>
      </c>
      <c r="BQ467" s="71">
        <v>1</v>
      </c>
      <c r="BR467" s="71">
        <v>0</v>
      </c>
      <c r="BS467" s="71">
        <v>0</v>
      </c>
      <c r="BT467" s="71">
        <v>0</v>
      </c>
      <c r="BU467"/>
      <c r="BV467" s="70">
        <v>3.367</v>
      </c>
      <c r="BW467" s="70">
        <v>0</v>
      </c>
      <c r="BX467" s="70">
        <v>0</v>
      </c>
      <c r="BY467" s="70">
        <v>0</v>
      </c>
      <c r="BZ467" s="70">
        <v>0</v>
      </c>
      <c r="CA467" s="70">
        <v>0</v>
      </c>
      <c r="CB467" s="70">
        <v>0</v>
      </c>
      <c r="CC467" s="70">
        <v>0</v>
      </c>
      <c r="CD467" s="70">
        <v>0</v>
      </c>
    </row>
    <row r="468" spans="1:82">
      <c r="A468" s="70" t="s">
        <v>2188</v>
      </c>
      <c r="B468" s="70">
        <v>204</v>
      </c>
      <c r="C468" s="70">
        <v>19</v>
      </c>
      <c r="D468" s="70">
        <v>12</v>
      </c>
      <c r="E468" s="70">
        <v>2022</v>
      </c>
      <c r="F468" s="70" t="s">
        <v>161</v>
      </c>
      <c r="G468" s="70" t="s">
        <v>2169</v>
      </c>
      <c r="H468" s="70" t="s">
        <v>2170</v>
      </c>
      <c r="I468" s="148"/>
      <c r="J468" s="71">
        <v>15.901752356643273</v>
      </c>
      <c r="K468" s="71">
        <v>0.53942239808162895</v>
      </c>
      <c r="L468" s="71">
        <v>5.4784928877183052</v>
      </c>
      <c r="M468" s="71">
        <v>2.5147768866434435</v>
      </c>
      <c r="N468" s="71">
        <v>4.351372833199969</v>
      </c>
      <c r="O468" s="71">
        <v>2.7122407140714944</v>
      </c>
      <c r="P468" s="71">
        <v>6.8103359043357994</v>
      </c>
      <c r="Q468" s="71">
        <v>0.1897375024003326</v>
      </c>
      <c r="R468" s="71">
        <v>0</v>
      </c>
      <c r="S468" s="71">
        <v>0.29754740996421541</v>
      </c>
      <c r="T468" s="72"/>
      <c r="U468" s="71">
        <v>656567</v>
      </c>
      <c r="V468" s="71">
        <v>177</v>
      </c>
      <c r="W468" s="71">
        <v>121</v>
      </c>
      <c r="X468" s="71">
        <v>801</v>
      </c>
      <c r="Y468" s="71">
        <v>1936</v>
      </c>
      <c r="Z468" s="71">
        <v>1896</v>
      </c>
      <c r="AA468" s="71">
        <v>1488</v>
      </c>
      <c r="AB468" s="71">
        <v>3223</v>
      </c>
      <c r="AC468" s="71">
        <v>0</v>
      </c>
      <c r="AD468" s="71">
        <v>0.29754740996421541</v>
      </c>
      <c r="AE468" s="72"/>
      <c r="AF468" s="71">
        <v>6105731.5695300894</v>
      </c>
      <c r="AG468" s="71">
        <v>377209.17441647721</v>
      </c>
      <c r="AH468" s="71">
        <v>1048709.7716245165</v>
      </c>
      <c r="AI468" s="71">
        <v>4454103.0264058886</v>
      </c>
      <c r="AJ468" s="71">
        <v>9127317.0548149534</v>
      </c>
      <c r="AK468" s="71">
        <v>0</v>
      </c>
      <c r="AL468" s="71">
        <v>0</v>
      </c>
      <c r="AM468" s="71">
        <v>416177.26987413346</v>
      </c>
      <c r="AN468" s="71">
        <v>0</v>
      </c>
      <c r="AO468" s="71">
        <v>0</v>
      </c>
      <c r="AP468" s="71">
        <v>21529247.866666056</v>
      </c>
      <c r="AQ468" s="72"/>
      <c r="AR468" s="71">
        <v>46</v>
      </c>
      <c r="AS468" s="71">
        <v>14</v>
      </c>
      <c r="AT468" s="71">
        <v>1</v>
      </c>
      <c r="AU468" s="71">
        <v>0</v>
      </c>
      <c r="AV468" s="71">
        <v>0</v>
      </c>
      <c r="AW468" s="71">
        <v>0</v>
      </c>
      <c r="AX468" s="71"/>
      <c r="AY468" s="72"/>
      <c r="AZ468" s="71">
        <v>235.71800000000002</v>
      </c>
      <c r="BA468" s="71">
        <v>768.4</v>
      </c>
      <c r="BB468" s="71">
        <v>18370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2189</v>
      </c>
      <c r="B469" s="70">
        <v>204</v>
      </c>
      <c r="C469" s="70">
        <v>20</v>
      </c>
      <c r="D469" s="70">
        <v>12</v>
      </c>
      <c r="E469" s="70">
        <v>2023</v>
      </c>
      <c r="F469" s="70" t="s">
        <v>1539</v>
      </c>
      <c r="G469" s="70" t="s">
        <v>2169</v>
      </c>
      <c r="H469" s="70" t="s">
        <v>2170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47</v>
      </c>
      <c r="AS469" s="71">
        <v>14</v>
      </c>
      <c r="AT469" s="71">
        <v>1</v>
      </c>
      <c r="AU469" s="71">
        <v>0</v>
      </c>
      <c r="AV469" s="71">
        <v>0</v>
      </c>
      <c r="AW469" s="71">
        <v>0</v>
      </c>
      <c r="AX469" s="71"/>
      <c r="AY469" s="72"/>
      <c r="AZ469" s="71">
        <v>239.07800000000003</v>
      </c>
      <c r="BA469" s="71">
        <v>768.4</v>
      </c>
      <c r="BB469" s="71">
        <v>18370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2190</v>
      </c>
      <c r="B470" s="70">
        <v>204</v>
      </c>
      <c r="C470" s="70">
        <v>21</v>
      </c>
      <c r="D470" s="70">
        <v>12</v>
      </c>
      <c r="E470" s="70">
        <v>2024</v>
      </c>
      <c r="F470" s="70" t="s">
        <v>1554</v>
      </c>
      <c r="G470" s="70" t="s">
        <v>2169</v>
      </c>
      <c r="H470" s="70" t="s">
        <v>2170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2191</v>
      </c>
      <c r="B471" s="70">
        <v>273</v>
      </c>
      <c r="C471" s="70">
        <v>1</v>
      </c>
      <c r="D471" s="70">
        <v>17</v>
      </c>
      <c r="E471" s="70">
        <v>1990</v>
      </c>
      <c r="F471" s="70" t="s">
        <v>787</v>
      </c>
      <c r="G471" s="70" t="s">
        <v>2192</v>
      </c>
      <c r="H471" s="70" t="s">
        <v>2193</v>
      </c>
      <c r="I471" s="148"/>
      <c r="J471" s="71">
        <v>13.39216632123372</v>
      </c>
      <c r="K471" s="71">
        <v>0.57795933477962658</v>
      </c>
      <c r="L471" s="71">
        <v>1.998710711451182</v>
      </c>
      <c r="M471" s="71">
        <v>2.5084491402083131</v>
      </c>
      <c r="N471" s="71">
        <v>2.4567070910395938</v>
      </c>
      <c r="O471" s="71">
        <v>2.9369454318455319</v>
      </c>
      <c r="P471" s="71">
        <v>5.9181810014662899</v>
      </c>
      <c r="Q471" s="71">
        <v>0.16321142918768999</v>
      </c>
      <c r="R471" s="71">
        <v>0</v>
      </c>
      <c r="S471" s="71">
        <v>0.1411678959067536</v>
      </c>
      <c r="T471" s="72"/>
      <c r="U471" s="71">
        <v>3475531</v>
      </c>
      <c r="V471" s="71">
        <v>170</v>
      </c>
      <c r="W471" s="71">
        <v>27</v>
      </c>
      <c r="X471" s="71">
        <v>921</v>
      </c>
      <c r="Y471" s="71">
        <v>722</v>
      </c>
      <c r="Z471" s="71">
        <v>1208</v>
      </c>
      <c r="AA471" s="71">
        <v>1437</v>
      </c>
      <c r="AB471" s="71">
        <v>2650</v>
      </c>
      <c r="AC471" s="71">
        <v>0</v>
      </c>
      <c r="AD471" s="71">
        <v>0.1411678959067536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2194</v>
      </c>
      <c r="B472" s="70">
        <v>274</v>
      </c>
      <c r="C472" s="70">
        <v>2</v>
      </c>
      <c r="D472" s="70">
        <v>17</v>
      </c>
      <c r="E472" s="70">
        <v>2005</v>
      </c>
      <c r="F472" s="70" t="s">
        <v>789</v>
      </c>
      <c r="G472" s="70" t="s">
        <v>2192</v>
      </c>
      <c r="H472" s="70" t="s">
        <v>2193</v>
      </c>
      <c r="I472" s="148"/>
      <c r="J472" s="71">
        <v>19.143980913144901</v>
      </c>
      <c r="K472" s="71">
        <v>0.33471465371199138</v>
      </c>
      <c r="L472" s="71">
        <v>1.327836980960192</v>
      </c>
      <c r="M472" s="71">
        <v>4.4196827864745867</v>
      </c>
      <c r="N472" s="71">
        <v>3.893121509185268</v>
      </c>
      <c r="O472" s="71">
        <v>4.4898159849876524</v>
      </c>
      <c r="P472" s="71">
        <v>6.7585237547979924</v>
      </c>
      <c r="Q472" s="71">
        <v>0.185580098362502</v>
      </c>
      <c r="R472" s="71">
        <v>0</v>
      </c>
      <c r="S472" s="71">
        <v>0</v>
      </c>
      <c r="T472" s="72"/>
      <c r="U472" s="71">
        <v>4369971</v>
      </c>
      <c r="V472" s="71">
        <v>138</v>
      </c>
      <c r="W472" s="71">
        <v>18</v>
      </c>
      <c r="X472" s="71">
        <v>890</v>
      </c>
      <c r="Y472" s="71">
        <v>1045</v>
      </c>
      <c r="Z472" s="71">
        <v>2137</v>
      </c>
      <c r="AA472" s="71">
        <v>1344</v>
      </c>
      <c r="AB472" s="71">
        <v>3150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2195</v>
      </c>
      <c r="B473" s="70">
        <v>275</v>
      </c>
      <c r="C473" s="70">
        <v>3</v>
      </c>
      <c r="D473" s="70">
        <v>17</v>
      </c>
      <c r="E473" s="70">
        <v>2006</v>
      </c>
      <c r="F473" s="70" t="s">
        <v>790</v>
      </c>
      <c r="G473" s="70" t="s">
        <v>2192</v>
      </c>
      <c r="H473" s="70" t="s">
        <v>2193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2196</v>
      </c>
      <c r="B474" s="70">
        <v>276</v>
      </c>
      <c r="C474" s="70">
        <v>4</v>
      </c>
      <c r="D474" s="70">
        <v>17</v>
      </c>
      <c r="E474" s="70">
        <v>2007</v>
      </c>
      <c r="F474" s="70" t="s">
        <v>791</v>
      </c>
      <c r="G474" s="70" t="s">
        <v>2192</v>
      </c>
      <c r="H474" s="70" t="s">
        <v>2193</v>
      </c>
      <c r="I474" s="148"/>
      <c r="J474" s="71">
        <v>27.88257774711175</v>
      </c>
      <c r="K474" s="71">
        <v>0.41021998511995339</v>
      </c>
      <c r="L474" s="71">
        <v>1.794158814663062</v>
      </c>
      <c r="M474" s="71">
        <v>3.81679217943989</v>
      </c>
      <c r="N474" s="71">
        <v>4.2594866565971348</v>
      </c>
      <c r="O474" s="71">
        <v>4.331119174792736</v>
      </c>
      <c r="P474" s="71">
        <v>6.5465348081171397</v>
      </c>
      <c r="Q474" s="71">
        <v>0.19681227151410099</v>
      </c>
      <c r="R474" s="71">
        <v>0</v>
      </c>
      <c r="S474" s="71">
        <v>0</v>
      </c>
      <c r="T474" s="72"/>
      <c r="U474" s="71">
        <v>5619491</v>
      </c>
      <c r="V474" s="71">
        <v>147</v>
      </c>
      <c r="W474" s="71">
        <v>27</v>
      </c>
      <c r="X474" s="71">
        <v>935</v>
      </c>
      <c r="Y474" s="71">
        <v>1098</v>
      </c>
      <c r="Z474" s="71">
        <v>2143</v>
      </c>
      <c r="AA474" s="71">
        <v>1282</v>
      </c>
      <c r="AB474" s="71">
        <v>3164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2197</v>
      </c>
      <c r="B475" s="70">
        <v>277</v>
      </c>
      <c r="C475" s="70">
        <v>5</v>
      </c>
      <c r="D475" s="70">
        <v>17</v>
      </c>
      <c r="E475" s="70">
        <v>2008</v>
      </c>
      <c r="F475" s="70" t="s">
        <v>792</v>
      </c>
      <c r="G475" s="70" t="s">
        <v>2192</v>
      </c>
      <c r="H475" s="70" t="s">
        <v>2193</v>
      </c>
      <c r="I475" s="148"/>
      <c r="J475" s="71">
        <v>15.663037725191939</v>
      </c>
      <c r="K475" s="71">
        <v>0.31402673775097328</v>
      </c>
      <c r="L475" s="71">
        <v>1.5888548438999499</v>
      </c>
      <c r="M475" s="71">
        <v>4.5940179074881371</v>
      </c>
      <c r="N475" s="71">
        <v>4.1213871155919017</v>
      </c>
      <c r="O475" s="71">
        <v>4.2740751219726798</v>
      </c>
      <c r="P475" s="71">
        <v>6.2330331549094691</v>
      </c>
      <c r="Q475" s="71">
        <v>0.192097585253234</v>
      </c>
      <c r="R475" s="71">
        <v>0</v>
      </c>
      <c r="S475" s="71">
        <v>0</v>
      </c>
      <c r="T475" s="72"/>
      <c r="U475" s="71">
        <v>3471481</v>
      </c>
      <c r="V475" s="71">
        <v>147</v>
      </c>
      <c r="W475" s="71">
        <v>27</v>
      </c>
      <c r="X475" s="71">
        <v>935</v>
      </c>
      <c r="Y475" s="71">
        <v>1102</v>
      </c>
      <c r="Z475" s="71">
        <v>2189</v>
      </c>
      <c r="AA475" s="71">
        <v>1222</v>
      </c>
      <c r="AB475" s="71">
        <v>3139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2198</v>
      </c>
      <c r="B476" s="70">
        <v>278</v>
      </c>
      <c r="C476" s="70">
        <v>6</v>
      </c>
      <c r="D476" s="70">
        <v>17</v>
      </c>
      <c r="E476" s="70">
        <v>2009</v>
      </c>
      <c r="F476" s="70" t="s">
        <v>176</v>
      </c>
      <c r="G476" s="70" t="s">
        <v>2192</v>
      </c>
      <c r="H476" s="70" t="s">
        <v>2193</v>
      </c>
      <c r="I476" s="148"/>
      <c r="J476" s="71">
        <v>16.292611481103538</v>
      </c>
      <c r="K476" s="71">
        <v>0.2430313682970745</v>
      </c>
      <c r="L476" s="71">
        <v>0.89545222760348397</v>
      </c>
      <c r="M476" s="71">
        <v>5.372187640398252</v>
      </c>
      <c r="N476" s="71">
        <v>3.8131845386258818</v>
      </c>
      <c r="O476" s="71">
        <v>4.3974136442780223</v>
      </c>
      <c r="P476" s="71">
        <v>6.0764227622574838</v>
      </c>
      <c r="Q476" s="71">
        <v>0.18456943655697799</v>
      </c>
      <c r="R476" s="71">
        <v>0</v>
      </c>
      <c r="S476" s="71">
        <v>0</v>
      </c>
      <c r="T476" s="72"/>
      <c r="U476" s="71">
        <v>2701841</v>
      </c>
      <c r="V476" s="71">
        <v>113</v>
      </c>
      <c r="W476" s="71">
        <v>26</v>
      </c>
      <c r="X476" s="71">
        <v>1137</v>
      </c>
      <c r="Y476" s="71">
        <v>1132</v>
      </c>
      <c r="Z476" s="71">
        <v>2223</v>
      </c>
      <c r="AA476" s="71">
        <v>1223</v>
      </c>
      <c r="AB476" s="71">
        <v>3166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4.1399999999999997</v>
      </c>
      <c r="BK476" s="71">
        <v>0</v>
      </c>
      <c r="BL476" s="71">
        <v>0</v>
      </c>
      <c r="BM476" s="71">
        <v>0</v>
      </c>
      <c r="BN476" s="72"/>
      <c r="BO476" s="71">
        <v>0</v>
      </c>
      <c r="BP476" s="71">
        <v>0</v>
      </c>
      <c r="BQ476" s="71">
        <v>1</v>
      </c>
      <c r="BR476" s="71">
        <v>0</v>
      </c>
      <c r="BS476" s="71">
        <v>0</v>
      </c>
      <c r="BT476" s="71">
        <v>0</v>
      </c>
      <c r="BU476"/>
      <c r="BV476" s="70">
        <v>4.1399999999999997</v>
      </c>
      <c r="BW476" s="70">
        <v>0</v>
      </c>
      <c r="BX476" s="70">
        <v>0</v>
      </c>
      <c r="BY476" s="70">
        <v>0</v>
      </c>
      <c r="BZ476" s="70">
        <v>0</v>
      </c>
      <c r="CA476" s="70">
        <v>0</v>
      </c>
      <c r="CB476" s="70">
        <v>0</v>
      </c>
      <c r="CC476" s="70">
        <v>0</v>
      </c>
      <c r="CD476" s="70">
        <v>0</v>
      </c>
    </row>
    <row r="477" spans="1:82">
      <c r="A477" s="70" t="s">
        <v>2199</v>
      </c>
      <c r="B477" s="70">
        <v>279</v>
      </c>
      <c r="C477" s="70">
        <v>7</v>
      </c>
      <c r="D477" s="70">
        <v>17</v>
      </c>
      <c r="E477" s="70">
        <v>2010</v>
      </c>
      <c r="F477" s="70" t="s">
        <v>177</v>
      </c>
      <c r="G477" s="70" t="s">
        <v>2192</v>
      </c>
      <c r="H477" s="70" t="s">
        <v>2193</v>
      </c>
      <c r="I477" s="148"/>
      <c r="J477" s="71">
        <v>16.8636537514117</v>
      </c>
      <c r="K477" s="71">
        <v>0.2550219590442257</v>
      </c>
      <c r="L477" s="71">
        <v>0.84347575515614992</v>
      </c>
      <c r="M477" s="71">
        <v>5.5628133541579237</v>
      </c>
      <c r="N477" s="71">
        <v>3.7598210648905379</v>
      </c>
      <c r="O477" s="71">
        <v>4.3947952060733986</v>
      </c>
      <c r="P477" s="71">
        <v>6.2473474483013423</v>
      </c>
      <c r="Q477" s="71">
        <v>0.19273784492489099</v>
      </c>
      <c r="R477" s="71">
        <v>0</v>
      </c>
      <c r="S477" s="71">
        <v>0</v>
      </c>
      <c r="T477" s="72"/>
      <c r="U477" s="71">
        <v>3306139</v>
      </c>
      <c r="V477" s="71">
        <v>113</v>
      </c>
      <c r="W477" s="71">
        <v>26</v>
      </c>
      <c r="X477" s="71">
        <v>1137</v>
      </c>
      <c r="Y477" s="71">
        <v>1147</v>
      </c>
      <c r="Z477" s="71">
        <v>2232</v>
      </c>
      <c r="AA477" s="71">
        <v>1226</v>
      </c>
      <c r="AB477" s="71">
        <v>3168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3.9590000000000001</v>
      </c>
      <c r="BK477" s="71">
        <v>0</v>
      </c>
      <c r="BL477" s="71">
        <v>0</v>
      </c>
      <c r="BM477" s="71">
        <v>0</v>
      </c>
      <c r="BN477" s="72"/>
      <c r="BO477" s="71">
        <v>0</v>
      </c>
      <c r="BP477" s="71">
        <v>0</v>
      </c>
      <c r="BQ477" s="71">
        <v>1</v>
      </c>
      <c r="BR477" s="71">
        <v>0</v>
      </c>
      <c r="BS477" s="71">
        <v>0</v>
      </c>
      <c r="BT477" s="71">
        <v>0</v>
      </c>
      <c r="BU477"/>
      <c r="BV477" s="70">
        <v>3.9590000000000001</v>
      </c>
      <c r="BW477" s="70">
        <v>0</v>
      </c>
      <c r="BX477" s="70">
        <v>0</v>
      </c>
      <c r="BY477" s="70">
        <v>0</v>
      </c>
      <c r="BZ477" s="70">
        <v>0</v>
      </c>
      <c r="CA477" s="70">
        <v>0</v>
      </c>
      <c r="CB477" s="70">
        <v>0</v>
      </c>
      <c r="CC477" s="70">
        <v>0</v>
      </c>
      <c r="CD477" s="70">
        <v>0</v>
      </c>
    </row>
    <row r="478" spans="1:82">
      <c r="A478" s="70" t="s">
        <v>2200</v>
      </c>
      <c r="B478" s="70">
        <v>280</v>
      </c>
      <c r="C478" s="70">
        <v>8</v>
      </c>
      <c r="D478" s="70">
        <v>17</v>
      </c>
      <c r="E478" s="70">
        <v>2011</v>
      </c>
      <c r="F478" s="70" t="s">
        <v>178</v>
      </c>
      <c r="G478" s="70" t="s">
        <v>2192</v>
      </c>
      <c r="H478" s="70" t="s">
        <v>2193</v>
      </c>
      <c r="I478" s="148"/>
      <c r="J478" s="71">
        <v>2.2876029073050672</v>
      </c>
      <c r="K478" s="71">
        <v>0.29444094738080828</v>
      </c>
      <c r="L478" s="71">
        <v>0.88427170101094354</v>
      </c>
      <c r="M478" s="71">
        <v>6.331251122362282</v>
      </c>
      <c r="N478" s="71">
        <v>4.5111888471272614</v>
      </c>
      <c r="O478" s="71">
        <v>4.3687978782628809</v>
      </c>
      <c r="P478" s="71">
        <v>6.0074276941665312</v>
      </c>
      <c r="Q478" s="71">
        <v>0.22435600264625399</v>
      </c>
      <c r="R478" s="71">
        <v>0</v>
      </c>
      <c r="S478" s="71">
        <v>0</v>
      </c>
      <c r="T478" s="72"/>
      <c r="U478" s="71">
        <v>485762</v>
      </c>
      <c r="V478" s="71">
        <v>113</v>
      </c>
      <c r="W478" s="71">
        <v>26</v>
      </c>
      <c r="X478" s="71">
        <v>1137</v>
      </c>
      <c r="Y478" s="71">
        <v>1189</v>
      </c>
      <c r="Z478" s="71">
        <v>2267</v>
      </c>
      <c r="AA478" s="71">
        <v>1214</v>
      </c>
      <c r="AB478" s="71">
        <v>3197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3.625</v>
      </c>
      <c r="BK478" s="71">
        <v>0</v>
      </c>
      <c r="BL478" s="71">
        <v>0</v>
      </c>
      <c r="BM478" s="71">
        <v>0</v>
      </c>
      <c r="BN478" s="72"/>
      <c r="BO478" s="71">
        <v>0</v>
      </c>
      <c r="BP478" s="71">
        <v>0</v>
      </c>
      <c r="BQ478" s="71">
        <v>1</v>
      </c>
      <c r="BR478" s="71">
        <v>0</v>
      </c>
      <c r="BS478" s="71">
        <v>0</v>
      </c>
      <c r="BT478" s="71">
        <v>0</v>
      </c>
      <c r="BU478"/>
      <c r="BV478" s="70">
        <v>3.625</v>
      </c>
      <c r="BW478" s="70">
        <v>0</v>
      </c>
      <c r="BX478" s="70">
        <v>0</v>
      </c>
      <c r="BY478" s="70">
        <v>0</v>
      </c>
      <c r="BZ478" s="70">
        <v>0</v>
      </c>
      <c r="CA478" s="70">
        <v>0</v>
      </c>
      <c r="CB478" s="70">
        <v>0</v>
      </c>
      <c r="CC478" s="70">
        <v>0</v>
      </c>
      <c r="CD478" s="70">
        <v>0</v>
      </c>
    </row>
    <row r="479" spans="1:82">
      <c r="A479" s="70" t="s">
        <v>2201</v>
      </c>
      <c r="B479" s="70">
        <v>281</v>
      </c>
      <c r="C479" s="70">
        <v>9</v>
      </c>
      <c r="D479" s="70">
        <v>17</v>
      </c>
      <c r="E479" s="70">
        <v>2012</v>
      </c>
      <c r="F479" s="70" t="s">
        <v>179</v>
      </c>
      <c r="G479" s="70" t="s">
        <v>2192</v>
      </c>
      <c r="H479" s="70" t="s">
        <v>2193</v>
      </c>
      <c r="I479" s="148"/>
      <c r="J479" s="71">
        <v>21.4330818576281</v>
      </c>
      <c r="K479" s="71">
        <v>0.2818947380542613</v>
      </c>
      <c r="L479" s="71">
        <v>0.87131095485713372</v>
      </c>
      <c r="M479" s="71">
        <v>6.2296532996457534</v>
      </c>
      <c r="N479" s="71">
        <v>5.1875688885848001</v>
      </c>
      <c r="O479" s="71">
        <v>4.5026718443473941</v>
      </c>
      <c r="P479" s="71">
        <v>5.8923086195372223</v>
      </c>
      <c r="Q479" s="71">
        <v>0.24284332480183499</v>
      </c>
      <c r="R479" s="71">
        <v>0</v>
      </c>
      <c r="S479" s="71">
        <v>0</v>
      </c>
      <c r="T479" s="72"/>
      <c r="U479" s="71">
        <v>3581785</v>
      </c>
      <c r="V479" s="71">
        <v>113</v>
      </c>
      <c r="W479" s="71">
        <v>26</v>
      </c>
      <c r="X479" s="71">
        <v>1137</v>
      </c>
      <c r="Y479" s="71">
        <v>1197</v>
      </c>
      <c r="Z479" s="71">
        <v>2355</v>
      </c>
      <c r="AA479" s="71">
        <v>1184</v>
      </c>
      <c r="AB479" s="71">
        <v>3185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3.665</v>
      </c>
      <c r="BK479" s="71">
        <v>0</v>
      </c>
      <c r="BL479" s="71">
        <v>0</v>
      </c>
      <c r="BM479" s="71">
        <v>0</v>
      </c>
      <c r="BN479" s="72"/>
      <c r="BO479" s="71">
        <v>0</v>
      </c>
      <c r="BP479" s="71">
        <v>0</v>
      </c>
      <c r="BQ479" s="71">
        <v>1</v>
      </c>
      <c r="BR479" s="71">
        <v>0</v>
      </c>
      <c r="BS479" s="71">
        <v>0</v>
      </c>
      <c r="BT479" s="71">
        <v>0</v>
      </c>
      <c r="BU479"/>
      <c r="BV479" s="70">
        <v>3.665</v>
      </c>
      <c r="BW479" s="70">
        <v>0</v>
      </c>
      <c r="BX479" s="70">
        <v>0</v>
      </c>
      <c r="BY479" s="70">
        <v>0</v>
      </c>
      <c r="BZ479" s="70">
        <v>0</v>
      </c>
      <c r="CA479" s="70">
        <v>0</v>
      </c>
      <c r="CB479" s="70">
        <v>0</v>
      </c>
      <c r="CC479" s="70">
        <v>0</v>
      </c>
      <c r="CD479" s="70">
        <v>0</v>
      </c>
    </row>
    <row r="480" spans="1:82">
      <c r="A480" s="70" t="s">
        <v>2202</v>
      </c>
      <c r="B480" s="70">
        <v>282</v>
      </c>
      <c r="C480" s="70">
        <v>10</v>
      </c>
      <c r="D480" s="70">
        <v>17</v>
      </c>
      <c r="E480" s="70">
        <v>2013</v>
      </c>
      <c r="F480" s="70" t="s">
        <v>180</v>
      </c>
      <c r="G480" s="70" t="s">
        <v>2192</v>
      </c>
      <c r="H480" s="70" t="s">
        <v>2193</v>
      </c>
      <c r="I480" s="148"/>
      <c r="J480" s="71">
        <v>11.43886987229153</v>
      </c>
      <c r="K480" s="71">
        <v>0.2760319508633618</v>
      </c>
      <c r="L480" s="71">
        <v>0.71519860973298821</v>
      </c>
      <c r="M480" s="71">
        <v>6.4416895492197357</v>
      </c>
      <c r="N480" s="71">
        <v>4.7749686943128253</v>
      </c>
      <c r="O480" s="71">
        <v>4.4108916047509865</v>
      </c>
      <c r="P480" s="71">
        <v>5.8645572419477254</v>
      </c>
      <c r="Q480" s="71">
        <v>0.246375336746634</v>
      </c>
      <c r="R480" s="71">
        <v>0</v>
      </c>
      <c r="S480" s="71">
        <v>0</v>
      </c>
      <c r="T480" s="72"/>
      <c r="U480" s="71">
        <v>1651262</v>
      </c>
      <c r="V480" s="71">
        <v>113</v>
      </c>
      <c r="W480" s="71">
        <v>26</v>
      </c>
      <c r="X480" s="71">
        <v>1137</v>
      </c>
      <c r="Y480" s="71">
        <v>1203</v>
      </c>
      <c r="Z480" s="71">
        <v>2410</v>
      </c>
      <c r="AA480" s="71">
        <v>1174</v>
      </c>
      <c r="AB480" s="71">
        <v>3185</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3.6030000000000002</v>
      </c>
      <c r="BK480" s="71">
        <v>0</v>
      </c>
      <c r="BL480" s="71">
        <v>0</v>
      </c>
      <c r="BM480" s="71">
        <v>0</v>
      </c>
      <c r="BN480" s="72"/>
      <c r="BO480" s="71">
        <v>0</v>
      </c>
      <c r="BP480" s="71">
        <v>0</v>
      </c>
      <c r="BQ480" s="71">
        <v>1</v>
      </c>
      <c r="BR480" s="71">
        <v>0</v>
      </c>
      <c r="BS480" s="71">
        <v>0</v>
      </c>
      <c r="BT480" s="71">
        <v>0</v>
      </c>
      <c r="BU480"/>
      <c r="BV480" s="70">
        <v>3.6030000000000002</v>
      </c>
      <c r="BW480" s="70">
        <v>0</v>
      </c>
      <c r="BX480" s="70">
        <v>0</v>
      </c>
      <c r="BY480" s="70">
        <v>0</v>
      </c>
      <c r="BZ480" s="70">
        <v>0</v>
      </c>
      <c r="CA480" s="70">
        <v>0</v>
      </c>
      <c r="CB480" s="70">
        <v>0</v>
      </c>
      <c r="CC480" s="70">
        <v>0</v>
      </c>
      <c r="CD480" s="70">
        <v>0</v>
      </c>
    </row>
    <row r="481" spans="1:82">
      <c r="A481" s="70" t="s">
        <v>2203</v>
      </c>
      <c r="B481" s="70">
        <v>283</v>
      </c>
      <c r="C481" s="70">
        <v>11</v>
      </c>
      <c r="D481" s="70">
        <v>17</v>
      </c>
      <c r="E481" s="70">
        <v>2014</v>
      </c>
      <c r="F481" s="70" t="s">
        <v>181</v>
      </c>
      <c r="G481" s="70" t="s">
        <v>2192</v>
      </c>
      <c r="H481" s="70" t="s">
        <v>2193</v>
      </c>
      <c r="I481" s="148"/>
      <c r="J481" s="71">
        <v>8.7395583213825176</v>
      </c>
      <c r="K481" s="71">
        <v>0.2569756273429149</v>
      </c>
      <c r="L481" s="71">
        <v>0.60112375275082397</v>
      </c>
      <c r="M481" s="71">
        <v>6.6076904453393199</v>
      </c>
      <c r="N481" s="71">
        <v>4.0929568203850799</v>
      </c>
      <c r="O481" s="71">
        <v>4.2279642236650963</v>
      </c>
      <c r="P481" s="71">
        <v>5.8096777208068078</v>
      </c>
      <c r="Q481" s="71">
        <v>0.23660511291844999</v>
      </c>
      <c r="R481" s="71">
        <v>0</v>
      </c>
      <c r="S481" s="71">
        <v>0</v>
      </c>
      <c r="T481" s="72"/>
      <c r="U481" s="71">
        <v>1565635</v>
      </c>
      <c r="V481" s="71">
        <v>97</v>
      </c>
      <c r="W481" s="71">
        <v>21</v>
      </c>
      <c r="X481" s="71">
        <v>1212</v>
      </c>
      <c r="Y481" s="71">
        <v>1213</v>
      </c>
      <c r="Z481" s="71">
        <v>2433</v>
      </c>
      <c r="AA481" s="71">
        <v>1157</v>
      </c>
      <c r="AB481" s="71">
        <v>3188</v>
      </c>
      <c r="AC481" s="71">
        <v>0</v>
      </c>
      <c r="AD481" s="71">
        <v>0</v>
      </c>
      <c r="AE481" s="72"/>
      <c r="AF481" s="71"/>
      <c r="AG481" s="71"/>
      <c r="AH481" s="71"/>
      <c r="AI481" s="71"/>
      <c r="AJ481" s="71"/>
      <c r="AK481" s="71"/>
      <c r="AL481" s="71"/>
      <c r="AM481" s="71"/>
      <c r="AN481" s="71"/>
      <c r="AO481" s="71"/>
      <c r="AP481" s="71"/>
      <c r="AQ481" s="72"/>
      <c r="AR481" s="71">
        <v>39</v>
      </c>
      <c r="AS481" s="71">
        <v>26</v>
      </c>
      <c r="AT481" s="71">
        <v>0</v>
      </c>
      <c r="AU481" s="71">
        <v>0</v>
      </c>
      <c r="AV481" s="71">
        <v>0</v>
      </c>
      <c r="AW481" s="71">
        <v>0</v>
      </c>
      <c r="AX481" s="71"/>
      <c r="AY481" s="72"/>
      <c r="AZ481" s="71">
        <v>204.7</v>
      </c>
      <c r="BA481" s="71">
        <v>1767.3</v>
      </c>
      <c r="BB481" s="71">
        <v>0</v>
      </c>
      <c r="BC481" s="71">
        <v>0</v>
      </c>
      <c r="BD481" s="71">
        <v>0</v>
      </c>
      <c r="BE481" s="71">
        <v>0</v>
      </c>
      <c r="BF481" s="71"/>
      <c r="BG481" s="72"/>
      <c r="BH481" s="71">
        <v>0</v>
      </c>
      <c r="BI481" s="71">
        <v>0</v>
      </c>
      <c r="BJ481" s="71">
        <v>4.1150000000000002</v>
      </c>
      <c r="BK481" s="71">
        <v>0</v>
      </c>
      <c r="BL481" s="71">
        <v>0</v>
      </c>
      <c r="BM481" s="71">
        <v>0</v>
      </c>
      <c r="BN481" s="72"/>
      <c r="BO481" s="71">
        <v>0</v>
      </c>
      <c r="BP481" s="71">
        <v>0</v>
      </c>
      <c r="BQ481" s="71">
        <v>1</v>
      </c>
      <c r="BR481" s="71">
        <v>0</v>
      </c>
      <c r="BS481" s="71">
        <v>0</v>
      </c>
      <c r="BT481" s="71">
        <v>0</v>
      </c>
      <c r="BU481"/>
      <c r="BV481" s="70">
        <v>4.1150000000000002</v>
      </c>
      <c r="BW481" s="70">
        <v>0</v>
      </c>
      <c r="BX481" s="70">
        <v>0</v>
      </c>
      <c r="BY481" s="70">
        <v>0</v>
      </c>
      <c r="BZ481" s="70">
        <v>0</v>
      </c>
      <c r="CA481" s="70">
        <v>0</v>
      </c>
      <c r="CB481" s="70">
        <v>0</v>
      </c>
      <c r="CC481" s="70">
        <v>0</v>
      </c>
      <c r="CD481" s="70">
        <v>0</v>
      </c>
    </row>
    <row r="482" spans="1:82">
      <c r="A482" s="70" t="s">
        <v>2204</v>
      </c>
      <c r="B482" s="70">
        <v>284</v>
      </c>
      <c r="C482" s="70">
        <v>12</v>
      </c>
      <c r="D482" s="70">
        <v>17</v>
      </c>
      <c r="E482" s="70">
        <v>2015</v>
      </c>
      <c r="F482" s="70" t="s">
        <v>182</v>
      </c>
      <c r="G482" s="1064" t="s">
        <v>2192</v>
      </c>
      <c r="H482" s="70" t="s">
        <v>2193</v>
      </c>
      <c r="I482" s="148"/>
      <c r="J482" s="71">
        <v>10.432469255778811</v>
      </c>
      <c r="K482" s="71">
        <v>0.23834976396232291</v>
      </c>
      <c r="L482" s="71">
        <v>0.60649790242808144</v>
      </c>
      <c r="M482" s="71">
        <v>5.9401494961428707</v>
      </c>
      <c r="N482" s="71">
        <v>4.2884447943009611</v>
      </c>
      <c r="O482" s="71">
        <v>4.1687293868171729</v>
      </c>
      <c r="P482" s="71">
        <v>5.7690400398837083</v>
      </c>
      <c r="Q482" s="71">
        <v>0.22915091844322999</v>
      </c>
      <c r="R482" s="71">
        <v>0</v>
      </c>
      <c r="S482" s="71">
        <v>0</v>
      </c>
      <c r="T482" s="72"/>
      <c r="U482" s="71">
        <v>2117080</v>
      </c>
      <c r="V482" s="71">
        <v>97</v>
      </c>
      <c r="W482" s="71">
        <v>21</v>
      </c>
      <c r="X482" s="71">
        <v>1212</v>
      </c>
      <c r="Y482" s="71">
        <v>1206</v>
      </c>
      <c r="Z482" s="71">
        <v>2422</v>
      </c>
      <c r="AA482" s="71">
        <v>1148</v>
      </c>
      <c r="AB482" s="71">
        <v>3154</v>
      </c>
      <c r="AC482" s="71">
        <v>0</v>
      </c>
      <c r="AD482" s="71">
        <v>0</v>
      </c>
      <c r="AE482" s="72"/>
      <c r="AF482" s="71">
        <v>15847643.44207011</v>
      </c>
      <c r="AG482" s="71">
        <v>178302.27281664149</v>
      </c>
      <c r="AH482" s="71">
        <v>127430.5904971644</v>
      </c>
      <c r="AI482" s="71">
        <v>7764690.6791237108</v>
      </c>
      <c r="AJ482" s="71">
        <v>6261414.077683378</v>
      </c>
      <c r="AK482" s="71">
        <v>0</v>
      </c>
      <c r="AL482" s="71">
        <v>0</v>
      </c>
      <c r="AM482" s="71">
        <v>432242.46946760989</v>
      </c>
      <c r="AN482" s="71">
        <v>0</v>
      </c>
      <c r="AO482" s="71">
        <v>0</v>
      </c>
      <c r="AP482" s="71">
        <v>30611723.531658616</v>
      </c>
      <c r="AQ482" s="72"/>
      <c r="AR482" s="71">
        <v>44</v>
      </c>
      <c r="AS482" s="71">
        <v>51</v>
      </c>
      <c r="AT482" s="71">
        <v>0</v>
      </c>
      <c r="AU482" s="71">
        <v>0</v>
      </c>
      <c r="AV482" s="71">
        <v>0</v>
      </c>
      <c r="AW482" s="71">
        <v>0</v>
      </c>
      <c r="AX482" s="71"/>
      <c r="AY482" s="72"/>
      <c r="AZ482" s="71">
        <v>240</v>
      </c>
      <c r="BA482" s="71">
        <v>2665.9</v>
      </c>
      <c r="BB482" s="71">
        <v>0</v>
      </c>
      <c r="BC482" s="71">
        <v>0</v>
      </c>
      <c r="BD482" s="71">
        <v>0</v>
      </c>
      <c r="BE482" s="71">
        <v>0</v>
      </c>
      <c r="BF482" s="71"/>
      <c r="BG482" s="72"/>
      <c r="BH482" s="71">
        <v>0</v>
      </c>
      <c r="BI482" s="71">
        <v>0</v>
      </c>
      <c r="BJ482" s="71">
        <v>3.3929999999999998</v>
      </c>
      <c r="BK482" s="71">
        <v>0</v>
      </c>
      <c r="BL482" s="71">
        <v>0</v>
      </c>
      <c r="BM482" s="71">
        <v>0</v>
      </c>
      <c r="BN482" s="72"/>
      <c r="BO482" s="71">
        <v>0</v>
      </c>
      <c r="BP482" s="71">
        <v>0</v>
      </c>
      <c r="BQ482" s="71">
        <v>1</v>
      </c>
      <c r="BR482" s="71">
        <v>0</v>
      </c>
      <c r="BS482" s="71">
        <v>0</v>
      </c>
      <c r="BT482" s="71">
        <v>0</v>
      </c>
      <c r="BU482"/>
      <c r="BV482" s="70">
        <v>3.3929999999999998</v>
      </c>
      <c r="BW482" s="70">
        <v>0</v>
      </c>
      <c r="BX482" s="70">
        <v>0</v>
      </c>
      <c r="BY482" s="70">
        <v>0</v>
      </c>
      <c r="BZ482" s="70">
        <v>0</v>
      </c>
      <c r="CA482" s="70">
        <v>0</v>
      </c>
      <c r="CB482" s="70">
        <v>0</v>
      </c>
      <c r="CC482" s="70">
        <v>0</v>
      </c>
      <c r="CD482" s="70">
        <v>0</v>
      </c>
    </row>
    <row r="483" spans="1:82">
      <c r="A483" s="70" t="s">
        <v>2205</v>
      </c>
      <c r="B483" s="70">
        <v>285</v>
      </c>
      <c r="C483" s="70">
        <v>13</v>
      </c>
      <c r="D483" s="70">
        <v>17</v>
      </c>
      <c r="E483" s="70">
        <v>2016</v>
      </c>
      <c r="F483" s="70" t="s">
        <v>155</v>
      </c>
      <c r="G483" s="1064" t="s">
        <v>2192</v>
      </c>
      <c r="H483" s="70" t="s">
        <v>2193</v>
      </c>
      <c r="I483" s="148"/>
      <c r="J483" s="71">
        <v>10.789759917297278</v>
      </c>
      <c r="K483" s="71">
        <v>0.26070165963168268</v>
      </c>
      <c r="L483" s="71">
        <v>0.7048208731140353</v>
      </c>
      <c r="M483" s="71">
        <v>5.0449270207998449</v>
      </c>
      <c r="N483" s="71">
        <v>4.0522873922893972</v>
      </c>
      <c r="O483" s="71">
        <v>4.1521123341303685</v>
      </c>
      <c r="P483" s="71">
        <v>5.8450424866750437</v>
      </c>
      <c r="Q483" s="71">
        <v>0.22404479234434288</v>
      </c>
      <c r="R483" s="71">
        <v>0</v>
      </c>
      <c r="S483" s="71">
        <v>0</v>
      </c>
      <c r="T483" s="72"/>
      <c r="U483" s="71">
        <v>2092426</v>
      </c>
      <c r="V483" s="71">
        <v>97</v>
      </c>
      <c r="W483" s="71">
        <v>21</v>
      </c>
      <c r="X483" s="71">
        <v>1212</v>
      </c>
      <c r="Y483" s="71">
        <v>1224</v>
      </c>
      <c r="Z483" s="71">
        <v>2442</v>
      </c>
      <c r="AA483" s="71">
        <v>1203</v>
      </c>
      <c r="AB483" s="71">
        <v>3172</v>
      </c>
      <c r="AC483" s="71">
        <v>0</v>
      </c>
      <c r="AD483" s="71">
        <v>0</v>
      </c>
      <c r="AE483" s="72"/>
      <c r="AF483" s="71">
        <v>16234668.10849761</v>
      </c>
      <c r="AG483" s="71">
        <v>195853.9241263002</v>
      </c>
      <c r="AH483" s="71">
        <v>120696.9013933534</v>
      </c>
      <c r="AI483" s="71">
        <v>7760693.3156673871</v>
      </c>
      <c r="AJ483" s="71">
        <v>5546802.9135318259</v>
      </c>
      <c r="AK483" s="71">
        <v>0</v>
      </c>
      <c r="AL483" s="71">
        <v>0</v>
      </c>
      <c r="AM483" s="71">
        <v>435047.02042856341</v>
      </c>
      <c r="AN483" s="71">
        <v>0</v>
      </c>
      <c r="AO483" s="71">
        <v>0</v>
      </c>
      <c r="AP483" s="71">
        <v>30293762.18364504</v>
      </c>
      <c r="AQ483" s="72"/>
      <c r="AR483" s="71">
        <v>57</v>
      </c>
      <c r="AS483" s="71">
        <v>55</v>
      </c>
      <c r="AT483" s="71">
        <v>0</v>
      </c>
      <c r="AU483" s="71">
        <v>0</v>
      </c>
      <c r="AV483" s="71">
        <v>0</v>
      </c>
      <c r="AW483" s="71">
        <v>0</v>
      </c>
      <c r="AX483" s="71"/>
      <c r="AY483" s="72"/>
      <c r="AZ483" s="71">
        <v>297.89999999999998</v>
      </c>
      <c r="BA483" s="71">
        <v>3695.2</v>
      </c>
      <c r="BB483" s="71">
        <v>0</v>
      </c>
      <c r="BC483" s="71">
        <v>0</v>
      </c>
      <c r="BD483" s="71">
        <v>0</v>
      </c>
      <c r="BE483" s="71">
        <v>0</v>
      </c>
      <c r="BF483" s="71"/>
      <c r="BG483" s="72"/>
      <c r="BH483" s="71">
        <v>0</v>
      </c>
      <c r="BI483" s="71">
        <v>0</v>
      </c>
      <c r="BJ483" s="71">
        <v>4.55</v>
      </c>
      <c r="BK483" s="71">
        <v>0</v>
      </c>
      <c r="BL483" s="71">
        <v>0</v>
      </c>
      <c r="BM483" s="71">
        <v>0</v>
      </c>
      <c r="BN483" s="72"/>
      <c r="BO483" s="71">
        <v>0</v>
      </c>
      <c r="BP483" s="71">
        <v>0</v>
      </c>
      <c r="BQ483" s="71">
        <v>1</v>
      </c>
      <c r="BR483" s="71">
        <v>0</v>
      </c>
      <c r="BS483" s="71">
        <v>0</v>
      </c>
      <c r="BT483" s="71">
        <v>0</v>
      </c>
      <c r="BU483"/>
      <c r="BV483" s="70">
        <v>4.55</v>
      </c>
      <c r="BW483" s="70">
        <v>0</v>
      </c>
      <c r="BX483" s="70">
        <v>0</v>
      </c>
      <c r="BY483" s="70">
        <v>0</v>
      </c>
      <c r="BZ483" s="70">
        <v>0</v>
      </c>
      <c r="CA483" s="70">
        <v>0</v>
      </c>
      <c r="CB483" s="70">
        <v>0</v>
      </c>
      <c r="CC483" s="70">
        <v>0</v>
      </c>
      <c r="CD483" s="70">
        <v>0</v>
      </c>
    </row>
    <row r="484" spans="1:82">
      <c r="A484" s="70" t="s">
        <v>2206</v>
      </c>
      <c r="B484" s="70">
        <v>286</v>
      </c>
      <c r="C484" s="70">
        <v>14</v>
      </c>
      <c r="D484" s="70">
        <v>17</v>
      </c>
      <c r="E484" s="70">
        <v>2017</v>
      </c>
      <c r="F484" s="70" t="s">
        <v>156</v>
      </c>
      <c r="G484" s="70" t="s">
        <v>2192</v>
      </c>
      <c r="H484" s="70" t="s">
        <v>2193</v>
      </c>
      <c r="I484" s="148"/>
      <c r="J484" s="71">
        <v>13.858840687074709</v>
      </c>
      <c r="K484" s="71">
        <v>0.26097594365166044</v>
      </c>
      <c r="L484" s="71">
        <v>0.65707585503906363</v>
      </c>
      <c r="M484" s="71">
        <v>5.0989529507114266</v>
      </c>
      <c r="N484" s="71">
        <v>4.415512451669672</v>
      </c>
      <c r="O484" s="71">
        <v>4.1027577711684451</v>
      </c>
      <c r="P484" s="71">
        <v>5.7935323987144152</v>
      </c>
      <c r="Q484" s="71">
        <v>0.21631478749341901</v>
      </c>
      <c r="R484" s="71">
        <v>0</v>
      </c>
      <c r="S484" s="71">
        <v>0</v>
      </c>
      <c r="T484" s="72"/>
      <c r="U484" s="71">
        <v>3200528</v>
      </c>
      <c r="V484" s="71">
        <v>97</v>
      </c>
      <c r="W484" s="71">
        <v>21</v>
      </c>
      <c r="X484" s="71">
        <v>1212</v>
      </c>
      <c r="Y484" s="71">
        <v>1235</v>
      </c>
      <c r="Z484" s="71">
        <v>2453</v>
      </c>
      <c r="AA484" s="71">
        <v>1200</v>
      </c>
      <c r="AB484" s="71">
        <v>3167</v>
      </c>
      <c r="AC484" s="71">
        <v>0</v>
      </c>
      <c r="AD484" s="71">
        <v>0</v>
      </c>
      <c r="AE484" s="72"/>
      <c r="AF484" s="71">
        <v>21748739.690069821</v>
      </c>
      <c r="AG484" s="71">
        <v>198988.84572099519</v>
      </c>
      <c r="AH484" s="71">
        <v>144394.54537598931</v>
      </c>
      <c r="AI484" s="71">
        <v>8061691.3766819751</v>
      </c>
      <c r="AJ484" s="71">
        <v>6368552.5630033128</v>
      </c>
      <c r="AK484" s="71">
        <v>0</v>
      </c>
      <c r="AL484" s="71">
        <v>0</v>
      </c>
      <c r="AM484" s="71">
        <v>435040.91584958392</v>
      </c>
      <c r="AN484" s="71">
        <v>0</v>
      </c>
      <c r="AO484" s="71">
        <v>0</v>
      </c>
      <c r="AP484" s="71">
        <v>36957407.93670167</v>
      </c>
      <c r="AQ484" s="72"/>
      <c r="AR484" s="71">
        <v>65</v>
      </c>
      <c r="AS484" s="71">
        <v>60</v>
      </c>
      <c r="AT484" s="71">
        <v>0</v>
      </c>
      <c r="AU484" s="71">
        <v>0</v>
      </c>
      <c r="AV484" s="71">
        <v>0</v>
      </c>
      <c r="AW484" s="71">
        <v>0</v>
      </c>
      <c r="AX484" s="71"/>
      <c r="AY484" s="72"/>
      <c r="AZ484" s="71">
        <v>348.7</v>
      </c>
      <c r="BA484" s="71">
        <v>4282.3999999999996</v>
      </c>
      <c r="BB484" s="71">
        <v>0</v>
      </c>
      <c r="BC484" s="71">
        <v>0</v>
      </c>
      <c r="BD484" s="71">
        <v>0</v>
      </c>
      <c r="BE484" s="71">
        <v>0</v>
      </c>
      <c r="BF484" s="71"/>
      <c r="BG484" s="72"/>
      <c r="BH484" s="71">
        <v>0</v>
      </c>
      <c r="BI484" s="71">
        <v>0</v>
      </c>
      <c r="BJ484" s="71">
        <v>5.2779999999999996</v>
      </c>
      <c r="BK484" s="71">
        <v>0</v>
      </c>
      <c r="BL484" s="71">
        <v>0</v>
      </c>
      <c r="BM484" s="71">
        <v>0</v>
      </c>
      <c r="BN484" s="72"/>
      <c r="BO484" s="71">
        <v>0</v>
      </c>
      <c r="BP484" s="71">
        <v>0</v>
      </c>
      <c r="BQ484" s="71">
        <v>1</v>
      </c>
      <c r="BR484" s="71">
        <v>0</v>
      </c>
      <c r="BS484" s="71">
        <v>0</v>
      </c>
      <c r="BT484" s="71">
        <v>0</v>
      </c>
      <c r="BU484"/>
      <c r="BV484" s="70">
        <v>5.2779999999999996</v>
      </c>
      <c r="BW484" s="70">
        <v>0</v>
      </c>
      <c r="BX484" s="70">
        <v>0</v>
      </c>
      <c r="BY484" s="70">
        <v>0</v>
      </c>
      <c r="BZ484" s="70">
        <v>0</v>
      </c>
      <c r="CA484" s="70">
        <v>0</v>
      </c>
      <c r="CB484" s="70">
        <v>0</v>
      </c>
      <c r="CC484" s="70">
        <v>0</v>
      </c>
      <c r="CD484" s="70">
        <v>0</v>
      </c>
    </row>
    <row r="485" spans="1:82">
      <c r="A485" s="70" t="s">
        <v>2207</v>
      </c>
      <c r="B485" s="70">
        <v>287</v>
      </c>
      <c r="C485" s="70">
        <v>15</v>
      </c>
      <c r="D485" s="70">
        <v>17</v>
      </c>
      <c r="E485" s="70">
        <v>2018</v>
      </c>
      <c r="F485" s="70" t="s">
        <v>183</v>
      </c>
      <c r="G485" s="70" t="s">
        <v>2192</v>
      </c>
      <c r="H485" s="70" t="s">
        <v>2193</v>
      </c>
      <c r="I485" s="148"/>
      <c r="J485" s="71">
        <v>15.11582958610536</v>
      </c>
      <c r="K485" s="71">
        <v>0.24917261102622756</v>
      </c>
      <c r="L485" s="71">
        <v>0.58145222773909655</v>
      </c>
      <c r="M485" s="71">
        <v>4.739484446153468</v>
      </c>
      <c r="N485" s="71">
        <v>4.0848096459275789</v>
      </c>
      <c r="O485" s="71">
        <v>4.0863974755996102</v>
      </c>
      <c r="P485" s="71">
        <v>5.7980007092719665</v>
      </c>
      <c r="Q485" s="71">
        <v>0.19990314848114801</v>
      </c>
      <c r="R485" s="71">
        <v>0</v>
      </c>
      <c r="S485" s="71">
        <v>0</v>
      </c>
      <c r="T485" s="72"/>
      <c r="U485" s="71">
        <v>3543280</v>
      </c>
      <c r="V485" s="71">
        <v>97</v>
      </c>
      <c r="W485" s="71">
        <v>21</v>
      </c>
      <c r="X485" s="71">
        <v>1212</v>
      </c>
      <c r="Y485" s="71">
        <v>1239</v>
      </c>
      <c r="Z485" s="71">
        <v>2490</v>
      </c>
      <c r="AA485" s="71">
        <v>1213</v>
      </c>
      <c r="AB485" s="71">
        <v>3154</v>
      </c>
      <c r="AC485" s="71">
        <v>0</v>
      </c>
      <c r="AD485" s="71">
        <v>0</v>
      </c>
      <c r="AE485" s="72"/>
      <c r="AF485" s="71">
        <v>23124729.83604816</v>
      </c>
      <c r="AG485" s="71">
        <v>179580.80859115711</v>
      </c>
      <c r="AH485" s="71">
        <v>134941.71382239141</v>
      </c>
      <c r="AI485" s="71">
        <v>7399964.6121715736</v>
      </c>
      <c r="AJ485" s="71">
        <v>5708781.3839945029</v>
      </c>
      <c r="AK485" s="71">
        <v>0</v>
      </c>
      <c r="AL485" s="71">
        <v>0</v>
      </c>
      <c r="AM485" s="71">
        <v>434151.60318454052</v>
      </c>
      <c r="AN485" s="71">
        <v>0</v>
      </c>
      <c r="AO485" s="71">
        <v>0</v>
      </c>
      <c r="AP485" s="71">
        <v>36982149.957812332</v>
      </c>
      <c r="AQ485" s="72"/>
      <c r="AR485" s="71">
        <v>67</v>
      </c>
      <c r="AS485" s="71">
        <v>61</v>
      </c>
      <c r="AT485" s="71">
        <v>0</v>
      </c>
      <c r="AU485" s="71">
        <v>0</v>
      </c>
      <c r="AV485" s="71">
        <v>0</v>
      </c>
      <c r="AW485" s="71">
        <v>0</v>
      </c>
      <c r="AX485" s="71"/>
      <c r="AY485" s="72"/>
      <c r="AZ485" s="71">
        <v>355.1</v>
      </c>
      <c r="BA485" s="71">
        <v>4772</v>
      </c>
      <c r="BB485" s="71">
        <v>0</v>
      </c>
      <c r="BC485" s="71">
        <v>0</v>
      </c>
      <c r="BD485" s="71">
        <v>0</v>
      </c>
      <c r="BE485" s="71">
        <v>0</v>
      </c>
      <c r="BF485" s="71"/>
      <c r="BG485" s="72"/>
      <c r="BH485" s="71">
        <v>0</v>
      </c>
      <c r="BI485" s="71">
        <v>0</v>
      </c>
      <c r="BJ485" s="71">
        <v>5.391</v>
      </c>
      <c r="BK485" s="71">
        <v>0</v>
      </c>
      <c r="BL485" s="71">
        <v>0</v>
      </c>
      <c r="BM485" s="71">
        <v>0</v>
      </c>
      <c r="BN485" s="72"/>
      <c r="BO485" s="71">
        <v>0</v>
      </c>
      <c r="BP485" s="71">
        <v>0</v>
      </c>
      <c r="BQ485" s="71">
        <v>1</v>
      </c>
      <c r="BR485" s="71">
        <v>0</v>
      </c>
      <c r="BS485" s="71">
        <v>0</v>
      </c>
      <c r="BT485" s="71">
        <v>0</v>
      </c>
      <c r="BU485"/>
      <c r="BV485" s="70">
        <v>5.391</v>
      </c>
      <c r="BW485" s="70">
        <v>0</v>
      </c>
      <c r="BX485" s="70">
        <v>0</v>
      </c>
      <c r="BY485" s="70">
        <v>0</v>
      </c>
      <c r="BZ485" s="70">
        <v>0</v>
      </c>
      <c r="CA485" s="70">
        <v>0</v>
      </c>
      <c r="CB485" s="70">
        <v>0</v>
      </c>
      <c r="CC485" s="70">
        <v>0</v>
      </c>
      <c r="CD485" s="70">
        <v>0</v>
      </c>
    </row>
    <row r="486" spans="1:82">
      <c r="A486" s="70" t="s">
        <v>2208</v>
      </c>
      <c r="B486" s="70">
        <v>288</v>
      </c>
      <c r="C486" s="70">
        <v>16</v>
      </c>
      <c r="D486" s="70">
        <v>17</v>
      </c>
      <c r="E486" s="70">
        <v>2019</v>
      </c>
      <c r="F486" s="70" t="s">
        <v>158</v>
      </c>
      <c r="G486" s="70" t="s">
        <v>2192</v>
      </c>
      <c r="H486" s="70" t="s">
        <v>2193</v>
      </c>
      <c r="I486" s="148"/>
      <c r="J486" s="71">
        <v>13.007891819759465</v>
      </c>
      <c r="K486" s="71">
        <v>0.22480025042249976</v>
      </c>
      <c r="L486" s="71">
        <v>0.58611211001652064</v>
      </c>
      <c r="M486" s="71">
        <v>4.6066051405903901</v>
      </c>
      <c r="N486" s="71">
        <v>3.6317929880245297</v>
      </c>
      <c r="O486" s="71">
        <v>4.0155445696454777</v>
      </c>
      <c r="P486" s="71">
        <v>5.581666071908832</v>
      </c>
      <c r="Q486" s="71">
        <v>0.19457232222215101</v>
      </c>
      <c r="R486" s="71">
        <v>0</v>
      </c>
      <c r="S486" s="71">
        <v>0</v>
      </c>
      <c r="T486" s="72"/>
      <c r="U486" s="71">
        <v>3053461</v>
      </c>
      <c r="V486" s="71">
        <v>97</v>
      </c>
      <c r="W486" s="71">
        <v>21</v>
      </c>
      <c r="X486" s="71">
        <v>1212</v>
      </c>
      <c r="Y486" s="71">
        <v>1260</v>
      </c>
      <c r="Z486" s="71">
        <v>2514</v>
      </c>
      <c r="AA486" s="71">
        <v>1159</v>
      </c>
      <c r="AB486" s="71">
        <v>3153</v>
      </c>
      <c r="AC486" s="71">
        <v>0</v>
      </c>
      <c r="AD486" s="71">
        <v>0</v>
      </c>
      <c r="AE486" s="72"/>
      <c r="AF486" s="71">
        <v>20424167.145852301</v>
      </c>
      <c r="AG486" s="71">
        <v>167939.4369685842</v>
      </c>
      <c r="AH486" s="71">
        <v>143735.32093021981</v>
      </c>
      <c r="AI486" s="71">
        <v>7410230.6465565329</v>
      </c>
      <c r="AJ486" s="71">
        <v>5238167.4350246424</v>
      </c>
      <c r="AK486" s="71">
        <v>0</v>
      </c>
      <c r="AL486" s="71">
        <v>0</v>
      </c>
      <c r="AM486" s="71">
        <v>429414.86422870809</v>
      </c>
      <c r="AN486" s="71">
        <v>0</v>
      </c>
      <c r="AO486" s="71">
        <v>0</v>
      </c>
      <c r="AP486" s="71">
        <v>33813654.849560991</v>
      </c>
      <c r="AQ486" s="72"/>
      <c r="AR486" s="71">
        <v>74</v>
      </c>
      <c r="AS486" s="71">
        <v>68</v>
      </c>
      <c r="AT486" s="71">
        <v>0</v>
      </c>
      <c r="AU486" s="71">
        <v>0</v>
      </c>
      <c r="AV486" s="71">
        <v>0</v>
      </c>
      <c r="AW486" s="71">
        <v>0</v>
      </c>
      <c r="AX486" s="71"/>
      <c r="AY486" s="72"/>
      <c r="AZ486" s="71">
        <v>386.99999999999989</v>
      </c>
      <c r="BA486" s="71">
        <v>5118.8999999999996</v>
      </c>
      <c r="BB486" s="71">
        <v>0</v>
      </c>
      <c r="BC486" s="71">
        <v>0</v>
      </c>
      <c r="BD486" s="71">
        <v>0</v>
      </c>
      <c r="BE486" s="71">
        <v>0</v>
      </c>
      <c r="BF486" s="71"/>
      <c r="BG486" s="72"/>
      <c r="BH486" s="71">
        <v>0</v>
      </c>
      <c r="BI486" s="71">
        <v>0</v>
      </c>
      <c r="BJ486" s="71">
        <v>4.5430000000000001</v>
      </c>
      <c r="BK486" s="71">
        <v>0</v>
      </c>
      <c r="BL486" s="71">
        <v>0</v>
      </c>
      <c r="BM486" s="71">
        <v>0</v>
      </c>
      <c r="BN486" s="72"/>
      <c r="BO486" s="71">
        <v>0</v>
      </c>
      <c r="BP486" s="71">
        <v>0</v>
      </c>
      <c r="BQ486" s="71">
        <v>1</v>
      </c>
      <c r="BR486" s="71">
        <v>0</v>
      </c>
      <c r="BS486" s="71">
        <v>0</v>
      </c>
      <c r="BT486" s="71">
        <v>0</v>
      </c>
      <c r="BU486"/>
      <c r="BV486" s="70">
        <v>4.5430000000000001</v>
      </c>
      <c r="BW486" s="70">
        <v>0</v>
      </c>
      <c r="BX486" s="70">
        <v>0</v>
      </c>
      <c r="BY486" s="70">
        <v>0</v>
      </c>
      <c r="BZ486" s="70">
        <v>0</v>
      </c>
      <c r="CA486" s="70">
        <v>0</v>
      </c>
      <c r="CB486" s="70">
        <v>0</v>
      </c>
      <c r="CC486" s="70">
        <v>0</v>
      </c>
      <c r="CD486" s="70">
        <v>0</v>
      </c>
    </row>
    <row r="487" spans="1:82">
      <c r="A487" s="70" t="s">
        <v>2209</v>
      </c>
      <c r="B487" s="70">
        <v>289</v>
      </c>
      <c r="C487" s="70">
        <v>17</v>
      </c>
      <c r="D487" s="70">
        <v>17</v>
      </c>
      <c r="E487" s="70">
        <v>2020</v>
      </c>
      <c r="F487" s="70" t="s">
        <v>159</v>
      </c>
      <c r="G487" s="70" t="s">
        <v>2192</v>
      </c>
      <c r="H487" s="70" t="s">
        <v>2193</v>
      </c>
      <c r="I487" s="148"/>
      <c r="J487" s="71">
        <v>11.58269589918233</v>
      </c>
      <c r="K487" s="71">
        <v>0.24628924687905165</v>
      </c>
      <c r="L487" s="71">
        <v>0.62946217977334673</v>
      </c>
      <c r="M487" s="71">
        <v>3.5673748023746059</v>
      </c>
      <c r="N487" s="71">
        <v>3.6721653548715674</v>
      </c>
      <c r="O487" s="71">
        <v>3.5965532481379201</v>
      </c>
      <c r="P487" s="71">
        <v>5.3691870791131411</v>
      </c>
      <c r="Q487" s="71">
        <v>0.184959789302411</v>
      </c>
      <c r="R487" s="71">
        <v>0</v>
      </c>
      <c r="S487" s="71">
        <v>0</v>
      </c>
      <c r="T487" s="72"/>
      <c r="U487" s="71">
        <v>2892359</v>
      </c>
      <c r="V487" s="71">
        <v>92</v>
      </c>
      <c r="W487" s="71">
        <v>25</v>
      </c>
      <c r="X487" s="71">
        <v>959</v>
      </c>
      <c r="Y487" s="71">
        <v>1295</v>
      </c>
      <c r="Z487" s="71">
        <v>2570</v>
      </c>
      <c r="AA487" s="71">
        <v>1185</v>
      </c>
      <c r="AB487" s="71">
        <v>3137</v>
      </c>
      <c r="AC487" s="71">
        <v>0</v>
      </c>
      <c r="AD487" s="71">
        <v>0</v>
      </c>
      <c r="AE487" s="72"/>
      <c r="AF487" s="71">
        <v>18719749.479084551</v>
      </c>
      <c r="AG487" s="71">
        <v>188522.10074578441</v>
      </c>
      <c r="AH487" s="71">
        <v>163545.3753507559</v>
      </c>
      <c r="AI487" s="71">
        <v>5847606.7713704621</v>
      </c>
      <c r="AJ487" s="71">
        <v>5763128.6939923139</v>
      </c>
      <c r="AK487" s="71"/>
      <c r="AL487" s="71"/>
      <c r="AM487" s="71">
        <v>409413.3527969264</v>
      </c>
      <c r="AN487" s="71"/>
      <c r="AO487" s="71"/>
      <c r="AP487" s="71">
        <v>31091965.773340795</v>
      </c>
      <c r="AQ487" s="72"/>
      <c r="AR487" s="71">
        <v>79</v>
      </c>
      <c r="AS487" s="71">
        <v>68</v>
      </c>
      <c r="AT487" s="71">
        <v>0</v>
      </c>
      <c r="AU487" s="71">
        <v>0</v>
      </c>
      <c r="AV487" s="71">
        <v>0</v>
      </c>
      <c r="AW487" s="71">
        <v>0</v>
      </c>
      <c r="AX487" s="71"/>
      <c r="AY487" s="72"/>
      <c r="AZ487" s="71">
        <v>418.7</v>
      </c>
      <c r="BA487" s="71">
        <v>5118.8999999999996</v>
      </c>
      <c r="BB487" s="71">
        <v>0</v>
      </c>
      <c r="BC487" s="71">
        <v>0</v>
      </c>
      <c r="BD487" s="71">
        <v>0</v>
      </c>
      <c r="BE487" s="71">
        <v>0</v>
      </c>
      <c r="BF487" s="71"/>
      <c r="BG487" s="72"/>
      <c r="BH487" s="71">
        <v>0</v>
      </c>
      <c r="BI487" s="71">
        <v>0</v>
      </c>
      <c r="BJ487" s="71">
        <v>4.2990000000000004</v>
      </c>
      <c r="BK487" s="71">
        <v>0</v>
      </c>
      <c r="BL487" s="71">
        <v>0</v>
      </c>
      <c r="BM487" s="71">
        <v>0</v>
      </c>
      <c r="BN487" s="72"/>
      <c r="BO487" s="71">
        <v>0</v>
      </c>
      <c r="BP487" s="71">
        <v>0</v>
      </c>
      <c r="BQ487" s="71">
        <v>1</v>
      </c>
      <c r="BR487" s="71">
        <v>0</v>
      </c>
      <c r="BS487" s="71">
        <v>0</v>
      </c>
      <c r="BT487" s="71">
        <v>0</v>
      </c>
      <c r="BU487"/>
      <c r="BV487" s="70">
        <v>4.2990000000000004</v>
      </c>
      <c r="BW487" s="70">
        <v>0</v>
      </c>
      <c r="BX487" s="70">
        <v>0</v>
      </c>
      <c r="BY487" s="70">
        <v>0</v>
      </c>
      <c r="BZ487" s="70">
        <v>0</v>
      </c>
      <c r="CA487" s="70">
        <v>0</v>
      </c>
      <c r="CB487" s="70">
        <v>0</v>
      </c>
      <c r="CC487" s="70">
        <v>0</v>
      </c>
      <c r="CD487" s="70">
        <v>0</v>
      </c>
    </row>
    <row r="488" spans="1:82">
      <c r="A488" s="70" t="s">
        <v>2210</v>
      </c>
      <c r="B488" s="70">
        <v>289</v>
      </c>
      <c r="C488" s="70">
        <v>18</v>
      </c>
      <c r="D488" s="70">
        <v>17</v>
      </c>
      <c r="E488" s="70">
        <v>2021</v>
      </c>
      <c r="F488" s="70" t="s">
        <v>160</v>
      </c>
      <c r="G488" s="70" t="s">
        <v>2192</v>
      </c>
      <c r="H488" s="70" t="s">
        <v>2193</v>
      </c>
      <c r="I488" s="148"/>
      <c r="J488" s="71">
        <v>12.120499897346081</v>
      </c>
      <c r="K488" s="71">
        <v>0.25767336738890939</v>
      </c>
      <c r="L488" s="71">
        <v>0.57108506989267971</v>
      </c>
      <c r="M488" s="71">
        <v>3.994649572800252</v>
      </c>
      <c r="N488" s="71">
        <v>3.7116226358104649</v>
      </c>
      <c r="O488" s="71">
        <v>3.4997743431626929</v>
      </c>
      <c r="P488" s="71">
        <v>5.6363378106746991</v>
      </c>
      <c r="Q488" s="71">
        <v>0.18257648483178199</v>
      </c>
      <c r="R488" s="71">
        <v>0</v>
      </c>
      <c r="S488" s="71">
        <v>0</v>
      </c>
      <c r="T488" s="72"/>
      <c r="U488" s="71">
        <v>3226707</v>
      </c>
      <c r="V488" s="71">
        <v>92</v>
      </c>
      <c r="W488" s="71">
        <v>25</v>
      </c>
      <c r="X488" s="71">
        <v>959</v>
      </c>
      <c r="Y488" s="71">
        <v>1316</v>
      </c>
      <c r="Z488" s="71">
        <v>2575</v>
      </c>
      <c r="AA488" s="71">
        <v>1213</v>
      </c>
      <c r="AB488" s="71">
        <v>3127</v>
      </c>
      <c r="AC488" s="71">
        <v>0</v>
      </c>
      <c r="AD488" s="71">
        <v>0</v>
      </c>
      <c r="AE488" s="72"/>
      <c r="AF488" s="71">
        <v>19499685.900429577</v>
      </c>
      <c r="AG488" s="71">
        <v>182355.54560965882</v>
      </c>
      <c r="AH488" s="71">
        <v>143518.98405995665</v>
      </c>
      <c r="AI488" s="71">
        <v>6476409.1771125123</v>
      </c>
      <c r="AJ488" s="71">
        <v>5172059.4399576271</v>
      </c>
      <c r="AK488" s="71">
        <v>0</v>
      </c>
      <c r="AL488" s="71">
        <v>0</v>
      </c>
      <c r="AM488" s="71">
        <v>410462.17717499973</v>
      </c>
      <c r="AN488" s="71">
        <v>0</v>
      </c>
      <c r="AO488" s="71">
        <v>0</v>
      </c>
      <c r="AP488" s="71">
        <v>31884491.224344332</v>
      </c>
      <c r="AQ488" s="72"/>
      <c r="AR488" s="71">
        <v>87</v>
      </c>
      <c r="AS488" s="71">
        <v>68</v>
      </c>
      <c r="AT488" s="71">
        <v>0</v>
      </c>
      <c r="AU488" s="71">
        <v>0</v>
      </c>
      <c r="AV488" s="71">
        <v>0</v>
      </c>
      <c r="AW488" s="71">
        <v>0</v>
      </c>
      <c r="AX488" s="71"/>
      <c r="AY488" s="72"/>
      <c r="AZ488" s="71">
        <v>467.69999999999987</v>
      </c>
      <c r="BA488" s="71">
        <v>5118.8999999999996</v>
      </c>
      <c r="BB488" s="71">
        <v>0</v>
      </c>
      <c r="BC488" s="71">
        <v>0</v>
      </c>
      <c r="BD488" s="71">
        <v>0</v>
      </c>
      <c r="BE488" s="71">
        <v>0</v>
      </c>
      <c r="BF488" s="71"/>
      <c r="BG488" s="72"/>
      <c r="BH488" s="71">
        <v>0</v>
      </c>
      <c r="BI488" s="71">
        <v>0</v>
      </c>
      <c r="BJ488" s="71">
        <v>4.2869999999999999</v>
      </c>
      <c r="BK488" s="71">
        <v>0</v>
      </c>
      <c r="BL488" s="71">
        <v>0</v>
      </c>
      <c r="BM488" s="71">
        <v>0</v>
      </c>
      <c r="BN488" s="72"/>
      <c r="BO488" s="71">
        <v>0</v>
      </c>
      <c r="BP488" s="71">
        <v>0</v>
      </c>
      <c r="BQ488" s="71">
        <v>1</v>
      </c>
      <c r="BR488" s="71">
        <v>0</v>
      </c>
      <c r="BS488" s="71">
        <v>0</v>
      </c>
      <c r="BT488" s="71">
        <v>0</v>
      </c>
      <c r="BU488"/>
      <c r="BV488" s="70">
        <v>4.2869999999999999</v>
      </c>
      <c r="BW488" s="70">
        <v>0</v>
      </c>
      <c r="BX488" s="70">
        <v>0</v>
      </c>
      <c r="BY488" s="70">
        <v>0</v>
      </c>
      <c r="BZ488" s="70">
        <v>0</v>
      </c>
      <c r="CA488" s="70">
        <v>0</v>
      </c>
      <c r="CB488" s="70">
        <v>0</v>
      </c>
      <c r="CC488" s="70">
        <v>0</v>
      </c>
      <c r="CD488" s="70">
        <v>0</v>
      </c>
    </row>
    <row r="489" spans="1:82">
      <c r="A489" s="70" t="s">
        <v>2211</v>
      </c>
      <c r="B489" s="70">
        <v>289</v>
      </c>
      <c r="C489" s="70">
        <v>19</v>
      </c>
      <c r="D489" s="70">
        <v>17</v>
      </c>
      <c r="E489" s="70">
        <v>2022</v>
      </c>
      <c r="F489" s="70" t="s">
        <v>161</v>
      </c>
      <c r="G489" s="70" t="s">
        <v>2192</v>
      </c>
      <c r="H489" s="70" t="s">
        <v>2193</v>
      </c>
      <c r="I489" s="148"/>
      <c r="J489" s="71">
        <v>10.020165972559251</v>
      </c>
      <c r="K489" s="71">
        <v>0.2449857176851406</v>
      </c>
      <c r="L489" s="71">
        <v>0.46489218293333295</v>
      </c>
      <c r="M489" s="71">
        <v>3.6375877858812697</v>
      </c>
      <c r="N489" s="71">
        <v>4.0783970532592004</v>
      </c>
      <c r="O489" s="71">
        <v>3.7879817567833944</v>
      </c>
      <c r="P489" s="71">
        <v>5.6157810178898018</v>
      </c>
      <c r="Q489" s="71">
        <v>0.18373277846460997</v>
      </c>
      <c r="R489" s="71">
        <v>0</v>
      </c>
      <c r="S489" s="71">
        <v>0</v>
      </c>
      <c r="T489" s="72"/>
      <c r="U489" s="71">
        <v>2751730</v>
      </c>
      <c r="V489" s="71">
        <v>92</v>
      </c>
      <c r="W489" s="71">
        <v>25</v>
      </c>
      <c r="X489" s="71">
        <v>959</v>
      </c>
      <c r="Y489" s="71">
        <v>1339</v>
      </c>
      <c r="Z489" s="71">
        <v>2648</v>
      </c>
      <c r="AA489" s="71">
        <v>1227</v>
      </c>
      <c r="AB489" s="71">
        <v>3121</v>
      </c>
      <c r="AC489" s="71">
        <v>0</v>
      </c>
      <c r="AD489" s="71">
        <v>0</v>
      </c>
      <c r="AE489" s="72"/>
      <c r="AF489" s="71">
        <v>15127627.061506275</v>
      </c>
      <c r="AG489" s="71">
        <v>181427.70372437488</v>
      </c>
      <c r="AH489" s="71">
        <v>140173.82721382933</v>
      </c>
      <c r="AI489" s="71">
        <v>5765654.1126454864</v>
      </c>
      <c r="AJ489" s="71">
        <v>5850164.1459167618</v>
      </c>
      <c r="AK489" s="71">
        <v>0</v>
      </c>
      <c r="AL489" s="71">
        <v>0</v>
      </c>
      <c r="AM489" s="71">
        <v>403006.28584460769</v>
      </c>
      <c r="AN489" s="71">
        <v>0</v>
      </c>
      <c r="AO489" s="71">
        <v>0</v>
      </c>
      <c r="AP489" s="71">
        <v>27468053.136851333</v>
      </c>
      <c r="AQ489" s="72"/>
      <c r="AR489" s="71">
        <v>98</v>
      </c>
      <c r="AS489" s="71">
        <v>68</v>
      </c>
      <c r="AT489" s="71">
        <v>0</v>
      </c>
      <c r="AU489" s="71">
        <v>0</v>
      </c>
      <c r="AV489" s="71">
        <v>0</v>
      </c>
      <c r="AW489" s="71">
        <v>0</v>
      </c>
      <c r="AX489" s="71"/>
      <c r="AY489" s="72"/>
      <c r="AZ489" s="71">
        <v>540.19999999999982</v>
      </c>
      <c r="BA489" s="71">
        <v>5118.8999999999996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2212</v>
      </c>
      <c r="B490" s="70">
        <v>289</v>
      </c>
      <c r="C490" s="70">
        <v>20</v>
      </c>
      <c r="D490" s="70">
        <v>17</v>
      </c>
      <c r="E490" s="70">
        <v>2023</v>
      </c>
      <c r="F490" s="70" t="s">
        <v>1539</v>
      </c>
      <c r="G490" s="70" t="s">
        <v>2192</v>
      </c>
      <c r="H490" s="70" t="s">
        <v>2193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v>
      </c>
      <c r="AS490" s="71">
        <v>68</v>
      </c>
      <c r="AT490" s="71">
        <v>0</v>
      </c>
      <c r="AU490" s="71">
        <v>0</v>
      </c>
      <c r="AV490" s="71">
        <v>0</v>
      </c>
      <c r="AW490" s="71">
        <v>0</v>
      </c>
      <c r="AX490" s="71"/>
      <c r="AY490" s="72"/>
      <c r="AZ490" s="71">
        <v>568.89999999999975</v>
      </c>
      <c r="BA490" s="71">
        <v>5118.8999999999996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2213</v>
      </c>
      <c r="B491" s="70">
        <v>289</v>
      </c>
      <c r="C491" s="70">
        <v>21</v>
      </c>
      <c r="D491" s="70">
        <v>17</v>
      </c>
      <c r="E491" s="70">
        <v>2024</v>
      </c>
      <c r="F491" s="70" t="s">
        <v>1554</v>
      </c>
      <c r="G491" s="70" t="s">
        <v>2192</v>
      </c>
      <c r="H491" s="70" t="s">
        <v>2193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2214</v>
      </c>
      <c r="B492" s="70">
        <v>18</v>
      </c>
      <c r="C492" s="70">
        <v>1</v>
      </c>
      <c r="D492" s="70">
        <v>2</v>
      </c>
      <c r="E492" s="70">
        <v>1990</v>
      </c>
      <c r="F492" s="70" t="s">
        <v>787</v>
      </c>
      <c r="G492" s="70" t="s">
        <v>2215</v>
      </c>
      <c r="H492" s="70" t="s">
        <v>2216</v>
      </c>
      <c r="I492" s="148"/>
      <c r="J492" s="71">
        <v>1.250775366680861</v>
      </c>
      <c r="K492" s="71">
        <v>0.4623305615433701</v>
      </c>
      <c r="L492" s="71">
        <v>1.3137596419646369</v>
      </c>
      <c r="M492" s="71">
        <v>2.228464186160092</v>
      </c>
      <c r="N492" s="71">
        <v>2.513182011925617</v>
      </c>
      <c r="O492" s="71">
        <v>3.0852514511688569</v>
      </c>
      <c r="P492" s="71">
        <v>5.8316940139709574</v>
      </c>
      <c r="Q492" s="71">
        <v>0.25159195782328803</v>
      </c>
      <c r="R492" s="71">
        <v>0</v>
      </c>
      <c r="S492" s="71">
        <v>0.26723399722316171</v>
      </c>
      <c r="T492" s="72"/>
      <c r="U492" s="71">
        <v>242233</v>
      </c>
      <c r="V492" s="71">
        <v>163</v>
      </c>
      <c r="W492" s="71">
        <v>18</v>
      </c>
      <c r="X492" s="71">
        <v>886</v>
      </c>
      <c r="Y492" s="71">
        <v>879</v>
      </c>
      <c r="Z492" s="71">
        <v>1269</v>
      </c>
      <c r="AA492" s="71">
        <v>1416</v>
      </c>
      <c r="AB492" s="71">
        <v>4085</v>
      </c>
      <c r="AC492" s="71">
        <v>0</v>
      </c>
      <c r="AD492" s="71">
        <v>0.26723399722316171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2217</v>
      </c>
      <c r="B493" s="70">
        <v>19</v>
      </c>
      <c r="C493" s="70">
        <v>2</v>
      </c>
      <c r="D493" s="70">
        <v>2</v>
      </c>
      <c r="E493" s="70">
        <v>2005</v>
      </c>
      <c r="F493" s="70" t="s">
        <v>789</v>
      </c>
      <c r="G493" s="70" t="s">
        <v>2215</v>
      </c>
      <c r="H493" s="70" t="s">
        <v>2216</v>
      </c>
      <c r="I493" s="148"/>
      <c r="J493" s="71">
        <v>0.71522880321751103</v>
      </c>
      <c r="K493" s="71">
        <v>0.29956422465251742</v>
      </c>
      <c r="L493" s="71">
        <v>0.62571052787603687</v>
      </c>
      <c r="M493" s="71">
        <v>4.2507694727581331</v>
      </c>
      <c r="N493" s="71">
        <v>3.6320397806879812</v>
      </c>
      <c r="O493" s="71">
        <v>4.7167229229280672</v>
      </c>
      <c r="P493" s="71">
        <v>6.4417179537918372</v>
      </c>
      <c r="Q493" s="71">
        <v>0.22452246186015701</v>
      </c>
      <c r="R493" s="71">
        <v>0</v>
      </c>
      <c r="S493" s="71">
        <v>0.63626605526563806</v>
      </c>
      <c r="T493" s="72"/>
      <c r="U493" s="71">
        <v>127020</v>
      </c>
      <c r="V493" s="71">
        <v>133</v>
      </c>
      <c r="W493" s="71">
        <v>8</v>
      </c>
      <c r="X493" s="71">
        <v>925</v>
      </c>
      <c r="Y493" s="71">
        <v>1062</v>
      </c>
      <c r="Z493" s="71">
        <v>2245</v>
      </c>
      <c r="AA493" s="71">
        <v>1281</v>
      </c>
      <c r="AB493" s="71">
        <v>3811</v>
      </c>
      <c r="AC493" s="71">
        <v>0</v>
      </c>
      <c r="AD493" s="71">
        <v>0.63626605526563806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2218</v>
      </c>
      <c r="B494" s="70">
        <v>20</v>
      </c>
      <c r="C494" s="70">
        <v>3</v>
      </c>
      <c r="D494" s="70">
        <v>2</v>
      </c>
      <c r="E494" s="70">
        <v>2006</v>
      </c>
      <c r="F494" s="70" t="s">
        <v>790</v>
      </c>
      <c r="G494" s="70" t="s">
        <v>2215</v>
      </c>
      <c r="H494" s="70" t="s">
        <v>2216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2219</v>
      </c>
      <c r="B495" s="70">
        <v>21</v>
      </c>
      <c r="C495" s="70">
        <v>4</v>
      </c>
      <c r="D495" s="70">
        <v>2</v>
      </c>
      <c r="E495" s="70">
        <v>2007</v>
      </c>
      <c r="F495" s="70" t="s">
        <v>791</v>
      </c>
      <c r="G495" s="70" t="s">
        <v>2215</v>
      </c>
      <c r="H495" s="70" t="s">
        <v>2216</v>
      </c>
      <c r="I495" s="148"/>
      <c r="J495" s="71">
        <v>0.60330630285580789</v>
      </c>
      <c r="K495" s="71">
        <v>0.28568190091314349</v>
      </c>
      <c r="L495" s="71">
        <v>0.7158389619997737</v>
      </c>
      <c r="M495" s="71">
        <v>5.171556498145975</v>
      </c>
      <c r="N495" s="71">
        <v>3.6460739557040291</v>
      </c>
      <c r="O495" s="71">
        <v>4.4725929695829798</v>
      </c>
      <c r="P495" s="71">
        <v>6.3627007573431804</v>
      </c>
      <c r="Q495" s="71">
        <v>0.23071324748603</v>
      </c>
      <c r="R495" s="71">
        <v>0</v>
      </c>
      <c r="S495" s="71">
        <v>0.45649768887423658</v>
      </c>
      <c r="T495" s="72"/>
      <c r="U495" s="71">
        <v>108067</v>
      </c>
      <c r="V495" s="71">
        <v>122</v>
      </c>
      <c r="W495" s="71">
        <v>17</v>
      </c>
      <c r="X495" s="71">
        <v>1206</v>
      </c>
      <c r="Y495" s="71">
        <v>1084</v>
      </c>
      <c r="Z495" s="71">
        <v>2213</v>
      </c>
      <c r="AA495" s="71">
        <v>1246</v>
      </c>
      <c r="AB495" s="71">
        <v>3709</v>
      </c>
      <c r="AC495" s="71">
        <v>0</v>
      </c>
      <c r="AD495" s="71">
        <v>0.45649768887423658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2220</v>
      </c>
      <c r="B496" s="70">
        <v>22</v>
      </c>
      <c r="C496" s="70">
        <v>5</v>
      </c>
      <c r="D496" s="70">
        <v>2</v>
      </c>
      <c r="E496" s="70">
        <v>2008</v>
      </c>
      <c r="F496" s="70" t="s">
        <v>792</v>
      </c>
      <c r="G496" s="70" t="s">
        <v>2215</v>
      </c>
      <c r="H496" s="70" t="s">
        <v>2216</v>
      </c>
      <c r="I496" s="148"/>
      <c r="J496" s="71">
        <v>0.76885805957470366</v>
      </c>
      <c r="K496" s="71">
        <v>0.21342520451871791</v>
      </c>
      <c r="L496" s="71">
        <v>0.63088206048645423</v>
      </c>
      <c r="M496" s="71">
        <v>5.482662940842471</v>
      </c>
      <c r="N496" s="71">
        <v>3.74688856487876</v>
      </c>
      <c r="O496" s="71">
        <v>4.3326508431509261</v>
      </c>
      <c r="P496" s="71">
        <v>6.1514222461708838</v>
      </c>
      <c r="Q496" s="71">
        <v>0.223552876371476</v>
      </c>
      <c r="R496" s="71">
        <v>0</v>
      </c>
      <c r="S496" s="71">
        <v>0.4952432795544045</v>
      </c>
      <c r="T496" s="72"/>
      <c r="U496" s="71">
        <v>144423</v>
      </c>
      <c r="V496" s="71">
        <v>122</v>
      </c>
      <c r="W496" s="71">
        <v>17</v>
      </c>
      <c r="X496" s="71">
        <v>1206</v>
      </c>
      <c r="Y496" s="71">
        <v>1078</v>
      </c>
      <c r="Z496" s="71">
        <v>2219</v>
      </c>
      <c r="AA496" s="71">
        <v>1206</v>
      </c>
      <c r="AB496" s="71">
        <v>3653</v>
      </c>
      <c r="AC496" s="71">
        <v>0</v>
      </c>
      <c r="AD496" s="71">
        <v>0.4952432795544045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2221</v>
      </c>
      <c r="B497" s="70">
        <v>23</v>
      </c>
      <c r="C497" s="70">
        <v>6</v>
      </c>
      <c r="D497" s="70">
        <v>2</v>
      </c>
      <c r="E497" s="70">
        <v>2009</v>
      </c>
      <c r="F497" s="70" t="s">
        <v>176</v>
      </c>
      <c r="G497" s="70" t="s">
        <v>2215</v>
      </c>
      <c r="H497" s="70" t="s">
        <v>2216</v>
      </c>
      <c r="I497" s="148"/>
      <c r="J497" s="71">
        <v>0.85480284474605106</v>
      </c>
      <c r="K497" s="71">
        <v>0.19031710080861439</v>
      </c>
      <c r="L497" s="71">
        <v>1.512353550167115</v>
      </c>
      <c r="M497" s="71">
        <v>4.6823106027247352</v>
      </c>
      <c r="N497" s="71">
        <v>3.3257403146997921</v>
      </c>
      <c r="O497" s="71">
        <v>4.3835666377508309</v>
      </c>
      <c r="P497" s="71">
        <v>5.9820220815682834</v>
      </c>
      <c r="Q497" s="71">
        <v>0.21272706064321301</v>
      </c>
      <c r="R497" s="71">
        <v>0</v>
      </c>
      <c r="S497" s="71">
        <v>0.45002121141289192</v>
      </c>
      <c r="T497" s="72"/>
      <c r="U497" s="71">
        <v>144611</v>
      </c>
      <c r="V497" s="71">
        <v>115</v>
      </c>
      <c r="W497" s="71">
        <v>59</v>
      </c>
      <c r="X497" s="71">
        <v>1102</v>
      </c>
      <c r="Y497" s="71">
        <v>1079</v>
      </c>
      <c r="Z497" s="71">
        <v>2216</v>
      </c>
      <c r="AA497" s="71">
        <v>1204</v>
      </c>
      <c r="AB497" s="71">
        <v>3649</v>
      </c>
      <c r="AC497" s="71">
        <v>0</v>
      </c>
      <c r="AD497" s="71">
        <v>0.45002121141289192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2222</v>
      </c>
      <c r="B498" s="70">
        <v>24</v>
      </c>
      <c r="C498" s="70">
        <v>7</v>
      </c>
      <c r="D498" s="70">
        <v>2</v>
      </c>
      <c r="E498" s="70">
        <v>2010</v>
      </c>
      <c r="F498" s="70" t="s">
        <v>177</v>
      </c>
      <c r="G498" s="70" t="s">
        <v>2215</v>
      </c>
      <c r="H498" s="70" t="s">
        <v>2216</v>
      </c>
      <c r="I498" s="148"/>
      <c r="J498" s="71">
        <v>0.59163477398838749</v>
      </c>
      <c r="K498" s="71">
        <v>0.2029452311659935</v>
      </c>
      <c r="L498" s="71">
        <v>1.453440723361489</v>
      </c>
      <c r="M498" s="71">
        <v>4.8472360930323086</v>
      </c>
      <c r="N498" s="71">
        <v>3.5719877422604061</v>
      </c>
      <c r="O498" s="71">
        <v>4.4066091716811249</v>
      </c>
      <c r="P498" s="71">
        <v>6.1607202813999367</v>
      </c>
      <c r="Q498" s="71">
        <v>0.21962866798575001</v>
      </c>
      <c r="R498" s="71">
        <v>0</v>
      </c>
      <c r="S498" s="71">
        <v>0.65122854839830202</v>
      </c>
      <c r="T498" s="72"/>
      <c r="U498" s="71">
        <v>107633</v>
      </c>
      <c r="V498" s="71">
        <v>115</v>
      </c>
      <c r="W498" s="71">
        <v>59</v>
      </c>
      <c r="X498" s="71">
        <v>1102</v>
      </c>
      <c r="Y498" s="71">
        <v>1089</v>
      </c>
      <c r="Z498" s="71">
        <v>2238</v>
      </c>
      <c r="AA498" s="71">
        <v>1209</v>
      </c>
      <c r="AB498" s="71">
        <v>3610</v>
      </c>
      <c r="AC498" s="71">
        <v>0</v>
      </c>
      <c r="AD498" s="71">
        <v>0.65122854839830202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2223</v>
      </c>
      <c r="B499" s="70">
        <v>25</v>
      </c>
      <c r="C499" s="70">
        <v>8</v>
      </c>
      <c r="D499" s="70">
        <v>2</v>
      </c>
      <c r="E499" s="70">
        <v>2011</v>
      </c>
      <c r="F499" s="70" t="s">
        <v>178</v>
      </c>
      <c r="G499" s="70" t="s">
        <v>2215</v>
      </c>
      <c r="H499" s="70" t="s">
        <v>2216</v>
      </c>
      <c r="I499" s="148"/>
      <c r="J499" s="71">
        <v>1.332502004627403</v>
      </c>
      <c r="K499" s="71">
        <v>0.26525159210898441</v>
      </c>
      <c r="L499" s="71">
        <v>2.2886562358803482</v>
      </c>
      <c r="M499" s="71">
        <v>5.7210266486808097</v>
      </c>
      <c r="N499" s="71">
        <v>3.7593847040189261</v>
      </c>
      <c r="O499" s="71">
        <v>4.3649436234077745</v>
      </c>
      <c r="P499" s="71">
        <v>5.84907704654435</v>
      </c>
      <c r="Q499" s="71">
        <v>0.25032150811360199</v>
      </c>
      <c r="R499" s="71">
        <v>0</v>
      </c>
      <c r="S499" s="71">
        <v>0.34866183263167277</v>
      </c>
      <c r="T499" s="72"/>
      <c r="U499" s="71">
        <v>215221</v>
      </c>
      <c r="V499" s="71">
        <v>115</v>
      </c>
      <c r="W499" s="71">
        <v>59</v>
      </c>
      <c r="X499" s="71">
        <v>1102</v>
      </c>
      <c r="Y499" s="71">
        <v>1080</v>
      </c>
      <c r="Z499" s="71">
        <v>2265</v>
      </c>
      <c r="AA499" s="71">
        <v>1182</v>
      </c>
      <c r="AB499" s="71">
        <v>3567</v>
      </c>
      <c r="AC499" s="71">
        <v>0</v>
      </c>
      <c r="AD499" s="71">
        <v>0.34866183263167277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2224</v>
      </c>
      <c r="B500" s="70">
        <v>26</v>
      </c>
      <c r="C500" s="70">
        <v>9</v>
      </c>
      <c r="D500" s="70">
        <v>2</v>
      </c>
      <c r="E500" s="70">
        <v>2012</v>
      </c>
      <c r="F500" s="70" t="s">
        <v>179</v>
      </c>
      <c r="G500" s="70" t="s">
        <v>2215</v>
      </c>
      <c r="H500" s="70" t="s">
        <v>2216</v>
      </c>
      <c r="I500" s="148"/>
      <c r="J500" s="71">
        <v>0.8078470276378461</v>
      </c>
      <c r="K500" s="71">
        <v>0.25237875649761821</v>
      </c>
      <c r="L500" s="71">
        <v>2.265811504845872</v>
      </c>
      <c r="M500" s="71">
        <v>5.8317305292569293</v>
      </c>
      <c r="N500" s="71">
        <v>4.3959955473117516</v>
      </c>
      <c r="O500" s="71">
        <v>4.3420669887528369</v>
      </c>
      <c r="P500" s="71">
        <v>5.7977529913520796</v>
      </c>
      <c r="Q500" s="71">
        <v>0.26899568285741698</v>
      </c>
      <c r="R500" s="71">
        <v>0</v>
      </c>
      <c r="S500" s="71">
        <v>0.28457878995504182</v>
      </c>
      <c r="T500" s="72"/>
      <c r="U500" s="71">
        <v>123423</v>
      </c>
      <c r="V500" s="71">
        <v>115</v>
      </c>
      <c r="W500" s="71">
        <v>59</v>
      </c>
      <c r="X500" s="71">
        <v>1102</v>
      </c>
      <c r="Y500" s="71">
        <v>1076</v>
      </c>
      <c r="Z500" s="71">
        <v>2271</v>
      </c>
      <c r="AA500" s="71">
        <v>1165</v>
      </c>
      <c r="AB500" s="71">
        <v>3528</v>
      </c>
      <c r="AC500" s="71">
        <v>0</v>
      </c>
      <c r="AD500" s="71">
        <v>0.28457878995504182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2225</v>
      </c>
      <c r="B501" s="70">
        <v>27</v>
      </c>
      <c r="C501" s="70">
        <v>10</v>
      </c>
      <c r="D501" s="70">
        <v>2</v>
      </c>
      <c r="E501" s="70">
        <v>2013</v>
      </c>
      <c r="F501" s="70" t="s">
        <v>180</v>
      </c>
      <c r="G501" s="1064" t="s">
        <v>2215</v>
      </c>
      <c r="H501" s="70" t="s">
        <v>2216</v>
      </c>
      <c r="I501" s="148"/>
      <c r="J501" s="71">
        <v>0.89430279236445798</v>
      </c>
      <c r="K501" s="71">
        <v>0.2173521347268719</v>
      </c>
      <c r="L501" s="71">
        <v>2.189942741630575</v>
      </c>
      <c r="M501" s="71">
        <v>5.5435898671679773</v>
      </c>
      <c r="N501" s="71">
        <v>3.6767397618552642</v>
      </c>
      <c r="O501" s="71">
        <v>4.2406787751900561</v>
      </c>
      <c r="P501" s="71">
        <v>5.7646499635499788</v>
      </c>
      <c r="Q501" s="71">
        <v>0.27205716148757098</v>
      </c>
      <c r="R501" s="71">
        <v>0</v>
      </c>
      <c r="S501" s="71">
        <v>0.2361435918522421</v>
      </c>
      <c r="T501" s="72"/>
      <c r="U501" s="71">
        <v>131546</v>
      </c>
      <c r="V501" s="71">
        <v>115</v>
      </c>
      <c r="W501" s="71">
        <v>59</v>
      </c>
      <c r="X501" s="71">
        <v>1102</v>
      </c>
      <c r="Y501" s="71">
        <v>1090</v>
      </c>
      <c r="Z501" s="71">
        <v>2317</v>
      </c>
      <c r="AA501" s="71">
        <v>1154</v>
      </c>
      <c r="AB501" s="71">
        <v>3517</v>
      </c>
      <c r="AC501" s="71">
        <v>0</v>
      </c>
      <c r="AD501" s="71">
        <v>0.2361435918522421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2226</v>
      </c>
      <c r="B502" s="70">
        <v>28</v>
      </c>
      <c r="C502" s="70">
        <v>11</v>
      </c>
      <c r="D502" s="70">
        <v>2</v>
      </c>
      <c r="E502" s="70">
        <v>2014</v>
      </c>
      <c r="F502" s="70" t="s">
        <v>181</v>
      </c>
      <c r="G502" s="1064" t="s">
        <v>2215</v>
      </c>
      <c r="H502" s="70" t="s">
        <v>2216</v>
      </c>
      <c r="I502" s="148"/>
      <c r="J502" s="71">
        <v>0.8119911805403156</v>
      </c>
      <c r="K502" s="71">
        <v>0.22307845135056811</v>
      </c>
      <c r="L502" s="71">
        <v>1.765943669933294</v>
      </c>
      <c r="M502" s="71">
        <v>6.0630468011492056</v>
      </c>
      <c r="N502" s="71">
        <v>3.7979642531790669</v>
      </c>
      <c r="O502" s="71">
        <v>4.0715660402989391</v>
      </c>
      <c r="P502" s="71">
        <v>5.7845710755137789</v>
      </c>
      <c r="Q502" s="71">
        <v>0.25686646669095198</v>
      </c>
      <c r="R502" s="71">
        <v>0</v>
      </c>
      <c r="S502" s="71">
        <v>0.18171220787230649</v>
      </c>
      <c r="T502" s="72"/>
      <c r="U502" s="71">
        <v>142990</v>
      </c>
      <c r="V502" s="71">
        <v>105</v>
      </c>
      <c r="W502" s="71">
        <v>75</v>
      </c>
      <c r="X502" s="71">
        <v>1243</v>
      </c>
      <c r="Y502" s="71">
        <v>1089</v>
      </c>
      <c r="Z502" s="71">
        <v>2343</v>
      </c>
      <c r="AA502" s="71">
        <v>1152</v>
      </c>
      <c r="AB502" s="71">
        <v>3461</v>
      </c>
      <c r="AC502" s="71">
        <v>0</v>
      </c>
      <c r="AD502" s="71">
        <v>0.18171220787230649</v>
      </c>
      <c r="AE502" s="72"/>
      <c r="AF502" s="71"/>
      <c r="AG502" s="71"/>
      <c r="AH502" s="71"/>
      <c r="AI502" s="71"/>
      <c r="AJ502" s="71"/>
      <c r="AK502" s="71"/>
      <c r="AL502" s="71"/>
      <c r="AM502" s="71"/>
      <c r="AN502" s="71"/>
      <c r="AO502" s="71"/>
      <c r="AP502" s="71"/>
      <c r="AQ502" s="72"/>
      <c r="AR502" s="71">
        <v>27</v>
      </c>
      <c r="AS502" s="71">
        <v>12</v>
      </c>
      <c r="AT502" s="71">
        <v>0</v>
      </c>
      <c r="AU502" s="71">
        <v>0</v>
      </c>
      <c r="AV502" s="71">
        <v>0</v>
      </c>
      <c r="AW502" s="71">
        <v>0</v>
      </c>
      <c r="AX502" s="71"/>
      <c r="AY502" s="72"/>
      <c r="AZ502" s="71">
        <v>126.3</v>
      </c>
      <c r="BA502" s="71">
        <v>352.2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2227</v>
      </c>
      <c r="B503" s="70">
        <v>29</v>
      </c>
      <c r="C503" s="70">
        <v>12</v>
      </c>
      <c r="D503" s="70">
        <v>2</v>
      </c>
      <c r="E503" s="70">
        <v>2015</v>
      </c>
      <c r="F503" s="70" t="s">
        <v>182</v>
      </c>
      <c r="G503" s="70" t="s">
        <v>2215</v>
      </c>
      <c r="H503" s="70" t="s">
        <v>2216</v>
      </c>
      <c r="I503" s="148"/>
      <c r="J503" s="71">
        <v>0.84559482481459425</v>
      </c>
      <c r="K503" s="71">
        <v>0.22397468434717829</v>
      </c>
      <c r="L503" s="71">
        <v>1.89881149460294</v>
      </c>
      <c r="M503" s="71">
        <v>6.027716789888748</v>
      </c>
      <c r="N503" s="71">
        <v>3.48335189824948</v>
      </c>
      <c r="O503" s="71">
        <v>4.067179001258868</v>
      </c>
      <c r="P503" s="71">
        <v>5.6886353006518799</v>
      </c>
      <c r="Q503" s="71">
        <v>0.24586135320605301</v>
      </c>
      <c r="R503" s="71">
        <v>0</v>
      </c>
      <c r="S503" s="71">
        <v>0.26933934340325122</v>
      </c>
      <c r="T503" s="72"/>
      <c r="U503" s="71">
        <v>171108</v>
      </c>
      <c r="V503" s="71">
        <v>105</v>
      </c>
      <c r="W503" s="71">
        <v>75</v>
      </c>
      <c r="X503" s="71">
        <v>1243</v>
      </c>
      <c r="Y503" s="71">
        <v>1084</v>
      </c>
      <c r="Z503" s="71">
        <v>2363</v>
      </c>
      <c r="AA503" s="71">
        <v>1132</v>
      </c>
      <c r="AB503" s="71">
        <v>3384</v>
      </c>
      <c r="AC503" s="71">
        <v>0</v>
      </c>
      <c r="AD503" s="71">
        <v>0.26933934340325122</v>
      </c>
      <c r="AE503" s="72"/>
      <c r="AF503" s="71">
        <v>1167177.9756179641</v>
      </c>
      <c r="AG503" s="71">
        <v>174792.68339028739</v>
      </c>
      <c r="AH503" s="71">
        <v>400933.59634078742</v>
      </c>
      <c r="AI503" s="71">
        <v>7921608.8027982228</v>
      </c>
      <c r="AJ503" s="71">
        <v>4871125.3108475124</v>
      </c>
      <c r="AK503" s="71">
        <v>0</v>
      </c>
      <c r="AL503" s="71">
        <v>0</v>
      </c>
      <c r="AM503" s="71">
        <v>463763.00465389708</v>
      </c>
      <c r="AN503" s="71">
        <v>0</v>
      </c>
      <c r="AO503" s="71">
        <v>0</v>
      </c>
      <c r="AP503" s="71">
        <v>14999401.37364867</v>
      </c>
      <c r="AQ503" s="72"/>
      <c r="AR503" s="71">
        <v>35</v>
      </c>
      <c r="AS503" s="71">
        <v>26</v>
      </c>
      <c r="AT503" s="71">
        <v>0</v>
      </c>
      <c r="AU503" s="71">
        <v>0</v>
      </c>
      <c r="AV503" s="71">
        <v>0</v>
      </c>
      <c r="AW503" s="71">
        <v>0</v>
      </c>
      <c r="AX503" s="71"/>
      <c r="AY503" s="72"/>
      <c r="AZ503" s="71">
        <v>162.6</v>
      </c>
      <c r="BA503" s="71">
        <v>878.3</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2228</v>
      </c>
      <c r="B504" s="70">
        <v>30</v>
      </c>
      <c r="C504" s="70">
        <v>13</v>
      </c>
      <c r="D504" s="70">
        <v>2</v>
      </c>
      <c r="E504" s="70">
        <v>2016</v>
      </c>
      <c r="F504" s="70" t="s">
        <v>155</v>
      </c>
      <c r="G504" s="70" t="s">
        <v>2215</v>
      </c>
      <c r="H504" s="70" t="s">
        <v>2216</v>
      </c>
      <c r="I504" s="148"/>
      <c r="J504" s="71">
        <v>0.67703290877660205</v>
      </c>
      <c r="K504" s="71">
        <v>0.22366447432968845</v>
      </c>
      <c r="L504" s="71">
        <v>2.0511213863617477</v>
      </c>
      <c r="M504" s="71">
        <v>5.0481083965618536</v>
      </c>
      <c r="N504" s="71">
        <v>3.4100299995746792</v>
      </c>
      <c r="O504" s="71">
        <v>3.9888843308230317</v>
      </c>
      <c r="P504" s="71">
        <v>5.5778127803017048</v>
      </c>
      <c r="Q504" s="71">
        <v>0.2370410854689832</v>
      </c>
      <c r="R504" s="71">
        <v>0</v>
      </c>
      <c r="S504" s="71">
        <v>0.37310741417681903</v>
      </c>
      <c r="T504" s="72"/>
      <c r="U504" s="71">
        <v>133374</v>
      </c>
      <c r="V504" s="71">
        <v>105</v>
      </c>
      <c r="W504" s="71">
        <v>75</v>
      </c>
      <c r="X504" s="71">
        <v>1243</v>
      </c>
      <c r="Y504" s="71">
        <v>1075</v>
      </c>
      <c r="Z504" s="71">
        <v>2346</v>
      </c>
      <c r="AA504" s="71">
        <v>1148</v>
      </c>
      <c r="AB504" s="71">
        <v>3356</v>
      </c>
      <c r="AC504" s="71">
        <v>0</v>
      </c>
      <c r="AD504" s="71">
        <v>0.37310741417681897</v>
      </c>
      <c r="AE504" s="72"/>
      <c r="AF504" s="71">
        <v>929004.2644704429</v>
      </c>
      <c r="AG504" s="71">
        <v>168076.97042986381</v>
      </c>
      <c r="AH504" s="71">
        <v>332942.76905740768</v>
      </c>
      <c r="AI504" s="71">
        <v>7821617.966123932</v>
      </c>
      <c r="AJ504" s="71">
        <v>4663277.0338623887</v>
      </c>
      <c r="AK504" s="71">
        <v>0</v>
      </c>
      <c r="AL504" s="71">
        <v>0</v>
      </c>
      <c r="AM504" s="71">
        <v>460283.03926805139</v>
      </c>
      <c r="AN504" s="71">
        <v>0</v>
      </c>
      <c r="AO504" s="71">
        <v>0</v>
      </c>
      <c r="AP504" s="71">
        <v>14375202.043212088</v>
      </c>
      <c r="AQ504" s="72"/>
      <c r="AR504" s="71">
        <v>41</v>
      </c>
      <c r="AS504" s="71">
        <v>32</v>
      </c>
      <c r="AT504" s="71">
        <v>0</v>
      </c>
      <c r="AU504" s="71">
        <v>0</v>
      </c>
      <c r="AV504" s="71">
        <v>0</v>
      </c>
      <c r="AW504" s="71">
        <v>0</v>
      </c>
      <c r="AX504" s="71"/>
      <c r="AY504" s="72"/>
      <c r="AZ504" s="71">
        <v>193.9</v>
      </c>
      <c r="BA504" s="71">
        <v>1541.5</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2229</v>
      </c>
      <c r="B505" s="70">
        <v>31</v>
      </c>
      <c r="C505" s="70">
        <v>14</v>
      </c>
      <c r="D505" s="70">
        <v>2</v>
      </c>
      <c r="E505" s="70">
        <v>2017</v>
      </c>
      <c r="F505" s="70" t="s">
        <v>156</v>
      </c>
      <c r="G505" s="70" t="s">
        <v>2215</v>
      </c>
      <c r="H505" s="70" t="s">
        <v>2216</v>
      </c>
      <c r="I505" s="148"/>
      <c r="J505" s="71">
        <v>0.66357494476821532</v>
      </c>
      <c r="K505" s="71">
        <v>0.22546331417551227</v>
      </c>
      <c r="L505" s="71">
        <v>1.8095404272332987</v>
      </c>
      <c r="M505" s="71">
        <v>4.7666408144745658</v>
      </c>
      <c r="N505" s="71">
        <v>3.2849412583054178</v>
      </c>
      <c r="O505" s="71">
        <v>3.9304854310011597</v>
      </c>
      <c r="P505" s="71">
        <v>5.4990278351130994</v>
      </c>
      <c r="Q505" s="71">
        <v>0.22683340993547299</v>
      </c>
      <c r="R505" s="71">
        <v>0</v>
      </c>
      <c r="S505" s="71">
        <v>0.53413657619721833</v>
      </c>
      <c r="T505" s="72"/>
      <c r="U505" s="71">
        <v>137521</v>
      </c>
      <c r="V505" s="71">
        <v>105</v>
      </c>
      <c r="W505" s="71">
        <v>75</v>
      </c>
      <c r="X505" s="71">
        <v>1243</v>
      </c>
      <c r="Y505" s="71">
        <v>1077</v>
      </c>
      <c r="Z505" s="71">
        <v>2350</v>
      </c>
      <c r="AA505" s="71">
        <v>1139</v>
      </c>
      <c r="AB505" s="71">
        <v>3321</v>
      </c>
      <c r="AC505" s="71">
        <v>0</v>
      </c>
      <c r="AD505" s="71">
        <v>0.53413657619721833</v>
      </c>
      <c r="AE505" s="72"/>
      <c r="AF505" s="71">
        <v>950897.06036318687</v>
      </c>
      <c r="AG505" s="71">
        <v>170441.6230289705</v>
      </c>
      <c r="AH505" s="71">
        <v>387360.71340684203</v>
      </c>
      <c r="AI505" s="71">
        <v>7687831.0923181884</v>
      </c>
      <c r="AJ505" s="71">
        <v>4730056.6805421682</v>
      </c>
      <c r="AK505" s="71">
        <v>0</v>
      </c>
      <c r="AL505" s="71">
        <v>0</v>
      </c>
      <c r="AM505" s="71">
        <v>456195.41570459999</v>
      </c>
      <c r="AN505" s="71">
        <v>0</v>
      </c>
      <c r="AO505" s="71">
        <v>0</v>
      </c>
      <c r="AP505" s="71">
        <v>14382782.585363958</v>
      </c>
      <c r="AQ505" s="72"/>
      <c r="AR505" s="71">
        <v>43</v>
      </c>
      <c r="AS505" s="71">
        <v>34</v>
      </c>
      <c r="AT505" s="71">
        <v>0</v>
      </c>
      <c r="AU505" s="71">
        <v>0</v>
      </c>
      <c r="AV505" s="71">
        <v>0</v>
      </c>
      <c r="AW505" s="71">
        <v>1</v>
      </c>
      <c r="AX505" s="71"/>
      <c r="AY505" s="72"/>
      <c r="AZ505" s="71">
        <v>207.3</v>
      </c>
      <c r="BA505" s="71">
        <v>1597.9</v>
      </c>
      <c r="BB505" s="71">
        <v>0</v>
      </c>
      <c r="BC505" s="71">
        <v>0</v>
      </c>
      <c r="BD505" s="71">
        <v>0</v>
      </c>
      <c r="BE505" s="71">
        <v>45</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2230</v>
      </c>
      <c r="B506" s="70">
        <v>32</v>
      </c>
      <c r="C506" s="70">
        <v>15</v>
      </c>
      <c r="D506" s="70">
        <v>2</v>
      </c>
      <c r="E506" s="70">
        <v>2018</v>
      </c>
      <c r="F506" s="70" t="s">
        <v>183</v>
      </c>
      <c r="G506" s="70" t="s">
        <v>2215</v>
      </c>
      <c r="H506" s="70" t="s">
        <v>2216</v>
      </c>
      <c r="I506" s="148"/>
      <c r="J506" s="71">
        <v>0.59804829404877957</v>
      </c>
      <c r="K506" s="71">
        <v>0.21190069446010434</v>
      </c>
      <c r="L506" s="71">
        <v>1.6306927686491</v>
      </c>
      <c r="M506" s="71">
        <v>4.7004946354314132</v>
      </c>
      <c r="N506" s="71">
        <v>3.4506443394137252</v>
      </c>
      <c r="O506" s="71">
        <v>3.8369467060047739</v>
      </c>
      <c r="P506" s="71">
        <v>5.472968517820612</v>
      </c>
      <c r="Q506" s="71">
        <v>0.209283511821417</v>
      </c>
      <c r="R506" s="71">
        <v>0</v>
      </c>
      <c r="S506" s="71">
        <v>0.56926601667451637</v>
      </c>
      <c r="T506" s="72"/>
      <c r="U506" s="71">
        <v>122471</v>
      </c>
      <c r="V506" s="71">
        <v>105</v>
      </c>
      <c r="W506" s="71">
        <v>75</v>
      </c>
      <c r="X506" s="71">
        <v>1243</v>
      </c>
      <c r="Y506" s="71">
        <v>1089</v>
      </c>
      <c r="Z506" s="71">
        <v>2338</v>
      </c>
      <c r="AA506" s="71">
        <v>1145</v>
      </c>
      <c r="AB506" s="71">
        <v>3302</v>
      </c>
      <c r="AC506" s="71">
        <v>0</v>
      </c>
      <c r="AD506" s="71">
        <v>0.56926601667451637</v>
      </c>
      <c r="AE506" s="72"/>
      <c r="AF506" s="71">
        <v>863014.40321363695</v>
      </c>
      <c r="AG506" s="71">
        <v>150715.67447602531</v>
      </c>
      <c r="AH506" s="71">
        <v>366515.64644694549</v>
      </c>
      <c r="AI506" s="71">
        <v>7368721.0985071491</v>
      </c>
      <c r="AJ506" s="71">
        <v>4676914.5168811027</v>
      </c>
      <c r="AK506" s="71">
        <v>0</v>
      </c>
      <c r="AL506" s="71">
        <v>0</v>
      </c>
      <c r="AM506" s="71">
        <v>454523.96756986447</v>
      </c>
      <c r="AN506" s="71">
        <v>0</v>
      </c>
      <c r="AO506" s="71">
        <v>0</v>
      </c>
      <c r="AP506" s="71">
        <v>13880405.307094725</v>
      </c>
      <c r="AQ506" s="72"/>
      <c r="AR506" s="71">
        <v>44</v>
      </c>
      <c r="AS506" s="71">
        <v>37</v>
      </c>
      <c r="AT506" s="71">
        <v>0</v>
      </c>
      <c r="AU506" s="71">
        <v>0</v>
      </c>
      <c r="AV506" s="71">
        <v>0</v>
      </c>
      <c r="AW506" s="71">
        <v>1</v>
      </c>
      <c r="AX506" s="71"/>
      <c r="AY506" s="72"/>
      <c r="AZ506" s="71">
        <v>210.7</v>
      </c>
      <c r="BA506" s="71">
        <v>1677</v>
      </c>
      <c r="BB506" s="71">
        <v>0</v>
      </c>
      <c r="BC506" s="71">
        <v>0</v>
      </c>
      <c r="BD506" s="71">
        <v>0</v>
      </c>
      <c r="BE506" s="71">
        <v>45</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2231</v>
      </c>
      <c r="B507" s="70">
        <v>33</v>
      </c>
      <c r="C507" s="70">
        <v>16</v>
      </c>
      <c r="D507" s="70">
        <v>2</v>
      </c>
      <c r="E507" s="70">
        <v>2019</v>
      </c>
      <c r="F507" s="70" t="s">
        <v>158</v>
      </c>
      <c r="G507" s="70" t="s">
        <v>2215</v>
      </c>
      <c r="H507" s="70" t="s">
        <v>2216</v>
      </c>
      <c r="I507" s="148"/>
      <c r="J507" s="71">
        <v>0.51689727507032723</v>
      </c>
      <c r="K507" s="71">
        <v>0.19412671773761625</v>
      </c>
      <c r="L507" s="71">
        <v>1.6437369325346052</v>
      </c>
      <c r="M507" s="71">
        <v>4.4433210396038048</v>
      </c>
      <c r="N507" s="71">
        <v>3.0844747306178415</v>
      </c>
      <c r="O507" s="71">
        <v>3.7759536048694953</v>
      </c>
      <c r="P507" s="71">
        <v>5.3456853665390884</v>
      </c>
      <c r="Q507" s="71">
        <v>0.20142215659153201</v>
      </c>
      <c r="R507" s="71">
        <v>0</v>
      </c>
      <c r="S507" s="71">
        <v>0.45205928459299821</v>
      </c>
      <c r="T507" s="72"/>
      <c r="U507" s="71">
        <v>110520</v>
      </c>
      <c r="V507" s="71">
        <v>105</v>
      </c>
      <c r="W507" s="71">
        <v>75</v>
      </c>
      <c r="X507" s="71">
        <v>1243</v>
      </c>
      <c r="Y507" s="71">
        <v>1112</v>
      </c>
      <c r="Z507" s="71">
        <v>2364</v>
      </c>
      <c r="AA507" s="71">
        <v>1110</v>
      </c>
      <c r="AB507" s="71">
        <v>3264</v>
      </c>
      <c r="AC507" s="71">
        <v>0</v>
      </c>
      <c r="AD507" s="71">
        <v>0.45205928459299821</v>
      </c>
      <c r="AE507" s="72"/>
      <c r="AF507" s="71">
        <v>762353.78139491938</v>
      </c>
      <c r="AG507" s="71">
        <v>145727.77924254051</v>
      </c>
      <c r="AH507" s="71">
        <v>387111.19104577979</v>
      </c>
      <c r="AI507" s="71">
        <v>7232786.0524340663</v>
      </c>
      <c r="AJ507" s="71">
        <v>4318852.3731873827</v>
      </c>
      <c r="AK507" s="71">
        <v>0</v>
      </c>
      <c r="AL507" s="71">
        <v>0</v>
      </c>
      <c r="AM507" s="71">
        <v>444532.22862115543</v>
      </c>
      <c r="AN507" s="71">
        <v>0</v>
      </c>
      <c r="AO507" s="71">
        <v>0</v>
      </c>
      <c r="AP507" s="71">
        <v>13291363.405925844</v>
      </c>
      <c r="AQ507" s="72"/>
      <c r="AR507" s="71">
        <v>50</v>
      </c>
      <c r="AS507" s="71">
        <v>39</v>
      </c>
      <c r="AT507" s="71">
        <v>0</v>
      </c>
      <c r="AU507" s="71">
        <v>0</v>
      </c>
      <c r="AV507" s="71">
        <v>0</v>
      </c>
      <c r="AW507" s="71">
        <v>1</v>
      </c>
      <c r="AX507" s="71"/>
      <c r="AY507" s="72"/>
      <c r="AZ507" s="71">
        <v>236.2</v>
      </c>
      <c r="BA507" s="71">
        <v>1737.1</v>
      </c>
      <c r="BB507" s="71">
        <v>0</v>
      </c>
      <c r="BC507" s="71">
        <v>0</v>
      </c>
      <c r="BD507" s="71">
        <v>0</v>
      </c>
      <c r="BE507" s="71">
        <v>45</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2232</v>
      </c>
      <c r="B508" s="70">
        <v>34</v>
      </c>
      <c r="C508" s="70">
        <v>17</v>
      </c>
      <c r="D508" s="70">
        <v>2</v>
      </c>
      <c r="E508" s="70">
        <v>2020</v>
      </c>
      <c r="F508" s="70" t="s">
        <v>159</v>
      </c>
      <c r="G508" s="70" t="s">
        <v>2215</v>
      </c>
      <c r="H508" s="70" t="s">
        <v>2216</v>
      </c>
      <c r="I508" s="148"/>
      <c r="J508" s="71">
        <v>1.117573650520171</v>
      </c>
      <c r="K508" s="71">
        <v>0.17783016031827176</v>
      </c>
      <c r="L508" s="71">
        <v>1.9472732203324599</v>
      </c>
      <c r="M508" s="71">
        <v>4.6691375190212154</v>
      </c>
      <c r="N508" s="71">
        <v>2.9492564935803478</v>
      </c>
      <c r="O508" s="71">
        <v>3.292875405785419</v>
      </c>
      <c r="P508" s="71">
        <v>5.0882675863662943</v>
      </c>
      <c r="Q508" s="71">
        <v>0.18979456862112301</v>
      </c>
      <c r="R508" s="71">
        <v>0</v>
      </c>
      <c r="S508" s="71">
        <v>0.50226391704238837</v>
      </c>
      <c r="T508" s="72"/>
      <c r="U508" s="71">
        <v>214911</v>
      </c>
      <c r="V508" s="71">
        <v>83</v>
      </c>
      <c r="W508" s="71">
        <v>109</v>
      </c>
      <c r="X508" s="71">
        <v>1367</v>
      </c>
      <c r="Y508" s="71">
        <v>1128</v>
      </c>
      <c r="Z508" s="71">
        <v>2353</v>
      </c>
      <c r="AA508" s="71">
        <v>1123</v>
      </c>
      <c r="AB508" s="71">
        <v>3219</v>
      </c>
      <c r="AC508" s="71">
        <v>0</v>
      </c>
      <c r="AD508" s="71">
        <v>0.50226391704238837</v>
      </c>
      <c r="AE508" s="72"/>
      <c r="AF508" s="71">
        <v>1672503.618628318</v>
      </c>
      <c r="AG508" s="71">
        <v>125592.55076855494</v>
      </c>
      <c r="AH508" s="71">
        <v>489568.3420705598</v>
      </c>
      <c r="AI508" s="71">
        <v>7734914.6322214343</v>
      </c>
      <c r="AJ508" s="71">
        <v>4500322.6381457429</v>
      </c>
      <c r="AK508" s="71"/>
      <c r="AL508" s="71"/>
      <c r="AM508" s="71">
        <v>420115.26383592794</v>
      </c>
      <c r="AN508" s="71"/>
      <c r="AO508" s="71"/>
      <c r="AP508" s="71">
        <v>14943017.045670537</v>
      </c>
      <c r="AQ508" s="72"/>
      <c r="AR508" s="71">
        <v>56</v>
      </c>
      <c r="AS508" s="71">
        <v>39</v>
      </c>
      <c r="AT508" s="71">
        <v>0</v>
      </c>
      <c r="AU508" s="71">
        <v>0</v>
      </c>
      <c r="AV508" s="71">
        <v>0</v>
      </c>
      <c r="AW508" s="71">
        <v>1</v>
      </c>
      <c r="AX508" s="71"/>
      <c r="AY508" s="72"/>
      <c r="AZ508" s="71">
        <v>277.3</v>
      </c>
      <c r="BA508" s="71">
        <v>1737.1</v>
      </c>
      <c r="BB508" s="71">
        <v>0</v>
      </c>
      <c r="BC508" s="71">
        <v>0</v>
      </c>
      <c r="BD508" s="71">
        <v>0</v>
      </c>
      <c r="BE508" s="71">
        <v>45</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2233</v>
      </c>
      <c r="B509" s="70">
        <v>34</v>
      </c>
      <c r="C509" s="70">
        <v>18</v>
      </c>
      <c r="D509" s="70">
        <v>2</v>
      </c>
      <c r="E509" s="70">
        <v>2021</v>
      </c>
      <c r="F509" s="70" t="s">
        <v>160</v>
      </c>
      <c r="G509" s="70" t="s">
        <v>2215</v>
      </c>
      <c r="H509" s="70" t="s">
        <v>2216</v>
      </c>
      <c r="I509" s="148"/>
      <c r="J509" s="71">
        <v>1.3820088408825109</v>
      </c>
      <c r="K509" s="71">
        <v>0.19518906011884304</v>
      </c>
      <c r="L509" s="71">
        <v>1.9071842318203855</v>
      </c>
      <c r="M509" s="71">
        <v>5.197702264053949</v>
      </c>
      <c r="N509" s="71">
        <v>3.2402992096807819</v>
      </c>
      <c r="O509" s="71">
        <v>3.1681452403542671</v>
      </c>
      <c r="P509" s="71">
        <v>5.273902238347719</v>
      </c>
      <c r="Q509" s="71">
        <v>0.185729388631244</v>
      </c>
      <c r="R509" s="71">
        <v>0</v>
      </c>
      <c r="S509" s="71">
        <v>0.39434705190735808</v>
      </c>
      <c r="T509" s="72"/>
      <c r="U509" s="71">
        <v>282260</v>
      </c>
      <c r="V509" s="71">
        <v>83</v>
      </c>
      <c r="W509" s="71">
        <v>109</v>
      </c>
      <c r="X509" s="71">
        <v>1367</v>
      </c>
      <c r="Y509" s="71">
        <v>1134</v>
      </c>
      <c r="Z509" s="71">
        <v>2331</v>
      </c>
      <c r="AA509" s="71">
        <v>1135</v>
      </c>
      <c r="AB509" s="71">
        <v>3181</v>
      </c>
      <c r="AC509" s="71">
        <v>0</v>
      </c>
      <c r="AD509" s="71">
        <v>0.39434705190735808</v>
      </c>
      <c r="AE509" s="72"/>
      <c r="AF509" s="71">
        <v>2033441.9233367345</v>
      </c>
      <c r="AG509" s="71">
        <v>135727.22164147403</v>
      </c>
      <c r="AH509" s="71">
        <v>457625.30221597559</v>
      </c>
      <c r="AI509" s="71">
        <v>8515016.0467739366</v>
      </c>
      <c r="AJ509" s="71">
        <v>4786754.2876745136</v>
      </c>
      <c r="AK509" s="71">
        <v>0</v>
      </c>
      <c r="AL509" s="71">
        <v>0</v>
      </c>
      <c r="AM509" s="71">
        <v>417550.42711662111</v>
      </c>
      <c r="AN509" s="71">
        <v>0</v>
      </c>
      <c r="AO509" s="71">
        <v>0</v>
      </c>
      <c r="AP509" s="71">
        <v>16346115.208759256</v>
      </c>
      <c r="AQ509" s="72"/>
      <c r="AR509" s="71">
        <v>60</v>
      </c>
      <c r="AS509" s="71">
        <v>39</v>
      </c>
      <c r="AT509" s="71">
        <v>0</v>
      </c>
      <c r="AU509" s="71">
        <v>1</v>
      </c>
      <c r="AV509" s="71">
        <v>0</v>
      </c>
      <c r="AW509" s="71">
        <v>1</v>
      </c>
      <c r="AX509" s="71"/>
      <c r="AY509" s="72"/>
      <c r="AZ509" s="71">
        <v>294.3</v>
      </c>
      <c r="BA509" s="71">
        <v>1737.1</v>
      </c>
      <c r="BB509" s="71">
        <v>0</v>
      </c>
      <c r="BC509" s="71">
        <v>198</v>
      </c>
      <c r="BD509" s="71">
        <v>0</v>
      </c>
      <c r="BE509" s="71">
        <v>45</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2234</v>
      </c>
      <c r="B510" s="70">
        <v>34</v>
      </c>
      <c r="C510" s="70">
        <v>19</v>
      </c>
      <c r="D510" s="70">
        <v>2</v>
      </c>
      <c r="E510" s="70">
        <v>2022</v>
      </c>
      <c r="F510" s="70" t="s">
        <v>161</v>
      </c>
      <c r="G510" s="70" t="s">
        <v>2215</v>
      </c>
      <c r="H510" s="70" t="s">
        <v>2216</v>
      </c>
      <c r="I510" s="148"/>
      <c r="J510" s="71">
        <v>1.1116572515782881</v>
      </c>
      <c r="K510" s="71">
        <v>0.17258964719985542</v>
      </c>
      <c r="L510" s="71">
        <v>1.8433462011370272</v>
      </c>
      <c r="M510" s="71">
        <v>4.9973256498030878</v>
      </c>
      <c r="N510" s="71">
        <v>3.4428542651922838</v>
      </c>
      <c r="O510" s="71">
        <v>3.2973179567166637</v>
      </c>
      <c r="P510" s="71">
        <v>5.2404802489680709</v>
      </c>
      <c r="Q510" s="71">
        <v>0.18279086098449665</v>
      </c>
      <c r="R510" s="71">
        <v>0</v>
      </c>
      <c r="S510" s="71">
        <v>0.54571200574122136</v>
      </c>
      <c r="T510" s="72"/>
      <c r="U510" s="71">
        <v>266562</v>
      </c>
      <c r="V510" s="71">
        <v>83</v>
      </c>
      <c r="W510" s="71">
        <v>109</v>
      </c>
      <c r="X510" s="71">
        <v>1367</v>
      </c>
      <c r="Y510" s="71">
        <v>1120</v>
      </c>
      <c r="Z510" s="71">
        <v>2305</v>
      </c>
      <c r="AA510" s="71">
        <v>1145</v>
      </c>
      <c r="AB510" s="71">
        <v>3105</v>
      </c>
      <c r="AC510" s="71">
        <v>0</v>
      </c>
      <c r="AD510" s="71">
        <v>0.54571200574122136</v>
      </c>
      <c r="AE510" s="72"/>
      <c r="AF510" s="71">
        <v>1610316.8781988309</v>
      </c>
      <c r="AG510" s="71">
        <v>129203.76618067578</v>
      </c>
      <c r="AH510" s="71">
        <v>517738.6525687938</v>
      </c>
      <c r="AI510" s="71">
        <v>7992472.3730205279</v>
      </c>
      <c r="AJ510" s="71">
        <v>5447493.9040276492</v>
      </c>
      <c r="AK510" s="71">
        <v>0</v>
      </c>
      <c r="AL510" s="71">
        <v>0</v>
      </c>
      <c r="AM510" s="71">
        <v>400940.24913409381</v>
      </c>
      <c r="AN510" s="71">
        <v>0</v>
      </c>
      <c r="AO510" s="71">
        <v>0</v>
      </c>
      <c r="AP510" s="71">
        <v>16098165.82313057</v>
      </c>
      <c r="AQ510" s="72"/>
      <c r="AR510" s="71">
        <v>62</v>
      </c>
      <c r="AS510" s="71">
        <v>39</v>
      </c>
      <c r="AT510" s="71">
        <v>0</v>
      </c>
      <c r="AU510" s="71">
        <v>1</v>
      </c>
      <c r="AV510" s="71">
        <v>0</v>
      </c>
      <c r="AW510" s="71">
        <v>1</v>
      </c>
      <c r="AX510" s="71"/>
      <c r="AY510" s="72"/>
      <c r="AZ510" s="71">
        <v>306.09999999999997</v>
      </c>
      <c r="BA510" s="71">
        <v>1737.1000000000001</v>
      </c>
      <c r="BB510" s="71">
        <v>0</v>
      </c>
      <c r="BC510" s="71">
        <v>198</v>
      </c>
      <c r="BD510" s="71">
        <v>0</v>
      </c>
      <c r="BE510" s="71">
        <v>45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2235</v>
      </c>
      <c r="B511" s="70">
        <v>34</v>
      </c>
      <c r="C511" s="70">
        <v>20</v>
      </c>
      <c r="D511" s="70">
        <v>2</v>
      </c>
      <c r="E511" s="70">
        <v>2023</v>
      </c>
      <c r="F511" s="70" t="s">
        <v>1539</v>
      </c>
      <c r="G511" s="70" t="s">
        <v>2215</v>
      </c>
      <c r="H511" s="70" t="s">
        <v>2216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1</v>
      </c>
      <c r="AV511" s="71">
        <v>0</v>
      </c>
      <c r="AW511" s="71">
        <v>1</v>
      </c>
      <c r="AX511" s="71"/>
      <c r="AY511" s="72"/>
      <c r="AZ511" s="71">
        <v>350.99999999999989</v>
      </c>
      <c r="BA511" s="71">
        <v>1836.1000000000001</v>
      </c>
      <c r="BB511" s="71">
        <v>0</v>
      </c>
      <c r="BC511" s="71">
        <v>198</v>
      </c>
      <c r="BD511" s="71">
        <v>0</v>
      </c>
      <c r="BE511" s="71">
        <v>45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2236</v>
      </c>
      <c r="B512" s="70">
        <v>34</v>
      </c>
      <c r="C512" s="70">
        <v>21</v>
      </c>
      <c r="D512" s="70">
        <v>2</v>
      </c>
      <c r="E512" s="70">
        <v>2024</v>
      </c>
      <c r="F512" s="70" t="s">
        <v>1554</v>
      </c>
      <c r="G512" s="70" t="s">
        <v>2215</v>
      </c>
      <c r="H512" s="70" t="s">
        <v>2216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2237</v>
      </c>
      <c r="B513" s="70">
        <v>103</v>
      </c>
      <c r="C513" s="70">
        <v>1</v>
      </c>
      <c r="D513" s="70">
        <v>7</v>
      </c>
      <c r="E513" s="70">
        <v>1990</v>
      </c>
      <c r="F513" s="70" t="s">
        <v>787</v>
      </c>
      <c r="G513" s="70" t="s">
        <v>2238</v>
      </c>
      <c r="H513" s="70" t="s">
        <v>2239</v>
      </c>
      <c r="I513" s="148"/>
      <c r="J513" s="71">
        <v>1.7254870412162739</v>
      </c>
      <c r="K513" s="71">
        <v>0.1105215127873367</v>
      </c>
      <c r="L513" s="71">
        <v>0</v>
      </c>
      <c r="M513" s="71">
        <v>0.89310940105863834</v>
      </c>
      <c r="N513" s="71">
        <v>2.4023208903372901</v>
      </c>
      <c r="O513" s="71">
        <v>2.7011145486592598</v>
      </c>
      <c r="P513" s="71">
        <v>3.6654008986116899</v>
      </c>
      <c r="Q513" s="71">
        <v>0.226833091961608</v>
      </c>
      <c r="R513" s="71">
        <v>0</v>
      </c>
      <c r="S513" s="71">
        <v>0.22346760187219181</v>
      </c>
      <c r="T513" s="72"/>
      <c r="U513" s="71">
        <v>179422</v>
      </c>
      <c r="V513" s="71">
        <v>34</v>
      </c>
      <c r="W513" s="71">
        <v>0</v>
      </c>
      <c r="X513" s="71">
        <v>308</v>
      </c>
      <c r="Y513" s="71">
        <v>823</v>
      </c>
      <c r="Z513" s="71">
        <v>1111</v>
      </c>
      <c r="AA513" s="71">
        <v>890</v>
      </c>
      <c r="AB513" s="71">
        <v>3683</v>
      </c>
      <c r="AC513" s="71">
        <v>0</v>
      </c>
      <c r="AD513" s="71">
        <v>0.22346760187219181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2240</v>
      </c>
      <c r="B514" s="70">
        <v>104</v>
      </c>
      <c r="C514" s="70">
        <v>2</v>
      </c>
      <c r="D514" s="70">
        <v>7</v>
      </c>
      <c r="E514" s="70">
        <v>2005</v>
      </c>
      <c r="F514" s="70" t="s">
        <v>789</v>
      </c>
      <c r="G514" s="70" t="s">
        <v>2238</v>
      </c>
      <c r="H514" s="70" t="s">
        <v>2239</v>
      </c>
      <c r="I514" s="148"/>
      <c r="J514" s="71">
        <v>6.8214792064672549</v>
      </c>
      <c r="K514" s="71">
        <v>0.17580445956191429</v>
      </c>
      <c r="L514" s="71">
        <v>0</v>
      </c>
      <c r="M514" s="71">
        <v>2.008412752984805</v>
      </c>
      <c r="N514" s="71">
        <v>4.3234022762182178</v>
      </c>
      <c r="O514" s="71">
        <v>3.9960832959506392</v>
      </c>
      <c r="P514" s="71">
        <v>3.93241486328276</v>
      </c>
      <c r="Q514" s="71">
        <v>0.21845428721528801</v>
      </c>
      <c r="R514" s="71">
        <v>0</v>
      </c>
      <c r="S514" s="71">
        <v>0.24173224300863869</v>
      </c>
      <c r="T514" s="72"/>
      <c r="U514" s="71">
        <v>738328</v>
      </c>
      <c r="V514" s="71">
        <v>67</v>
      </c>
      <c r="W514" s="71">
        <v>0</v>
      </c>
      <c r="X514" s="71">
        <v>325</v>
      </c>
      <c r="Y514" s="71">
        <v>954</v>
      </c>
      <c r="Z514" s="71">
        <v>1902</v>
      </c>
      <c r="AA514" s="71">
        <v>782</v>
      </c>
      <c r="AB514" s="71">
        <v>3708</v>
      </c>
      <c r="AC514" s="71">
        <v>0</v>
      </c>
      <c r="AD514" s="71">
        <v>0.24173224300863869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2241</v>
      </c>
      <c r="B515" s="70">
        <v>105</v>
      </c>
      <c r="C515" s="70">
        <v>3</v>
      </c>
      <c r="D515" s="70">
        <v>7</v>
      </c>
      <c r="E515" s="70">
        <v>2006</v>
      </c>
      <c r="F515" s="70" t="s">
        <v>790</v>
      </c>
      <c r="G515" s="70" t="s">
        <v>2238</v>
      </c>
      <c r="H515" s="70" t="s">
        <v>2239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2242</v>
      </c>
      <c r="B516" s="70">
        <v>106</v>
      </c>
      <c r="C516" s="70">
        <v>4</v>
      </c>
      <c r="D516" s="70">
        <v>7</v>
      </c>
      <c r="E516" s="70">
        <v>2007</v>
      </c>
      <c r="F516" s="70" t="s">
        <v>791</v>
      </c>
      <c r="G516" s="70" t="s">
        <v>2238</v>
      </c>
      <c r="H516" s="70" t="s">
        <v>2239</v>
      </c>
      <c r="I516" s="148"/>
      <c r="J516" s="71">
        <v>5.8983334612950697</v>
      </c>
      <c r="K516" s="71">
        <v>0.160643193525801</v>
      </c>
      <c r="L516" s="71">
        <v>0</v>
      </c>
      <c r="M516" s="71">
        <v>2.2257279378678358</v>
      </c>
      <c r="N516" s="71">
        <v>4.422366649080316</v>
      </c>
      <c r="O516" s="71">
        <v>3.9168030614784519</v>
      </c>
      <c r="P516" s="71">
        <v>4.0290296127959619</v>
      </c>
      <c r="Q516" s="71">
        <v>0.22654560456837999</v>
      </c>
      <c r="R516" s="71">
        <v>0</v>
      </c>
      <c r="S516" s="71">
        <v>0.26116127226977093</v>
      </c>
      <c r="T516" s="72"/>
      <c r="U516" s="71">
        <v>753286</v>
      </c>
      <c r="V516" s="71">
        <v>64</v>
      </c>
      <c r="W516" s="71">
        <v>0</v>
      </c>
      <c r="X516" s="71">
        <v>485</v>
      </c>
      <c r="Y516" s="71">
        <v>957</v>
      </c>
      <c r="Z516" s="71">
        <v>1938</v>
      </c>
      <c r="AA516" s="71">
        <v>789</v>
      </c>
      <c r="AB516" s="71">
        <v>3642</v>
      </c>
      <c r="AC516" s="71">
        <v>0</v>
      </c>
      <c r="AD516" s="71">
        <v>0.26116127226977093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2243</v>
      </c>
      <c r="B517" s="70">
        <v>107</v>
      </c>
      <c r="C517" s="70">
        <v>5</v>
      </c>
      <c r="D517" s="70">
        <v>7</v>
      </c>
      <c r="E517" s="70">
        <v>2008</v>
      </c>
      <c r="F517" s="70" t="s">
        <v>792</v>
      </c>
      <c r="G517" s="70" t="s">
        <v>2238</v>
      </c>
      <c r="H517" s="70" t="s">
        <v>2239</v>
      </c>
      <c r="I517" s="148"/>
      <c r="J517" s="71">
        <v>5.9591450920957652</v>
      </c>
      <c r="K517" s="71">
        <v>0.12726861820047139</v>
      </c>
      <c r="L517" s="71">
        <v>0</v>
      </c>
      <c r="M517" s="71">
        <v>2.4941675110924479</v>
      </c>
      <c r="N517" s="71">
        <v>4.2197335513302257</v>
      </c>
      <c r="O517" s="71">
        <v>3.7722764438790399</v>
      </c>
      <c r="P517" s="71">
        <v>3.9581290738213979</v>
      </c>
      <c r="Q517" s="71">
        <v>0.219391475990074</v>
      </c>
      <c r="R517" s="71">
        <v>0</v>
      </c>
      <c r="S517" s="71">
        <v>0.24470627661920641</v>
      </c>
      <c r="T517" s="72"/>
      <c r="U517" s="71">
        <v>793092</v>
      </c>
      <c r="V517" s="71">
        <v>64</v>
      </c>
      <c r="W517" s="71">
        <v>0</v>
      </c>
      <c r="X517" s="71">
        <v>485</v>
      </c>
      <c r="Y517" s="71">
        <v>957</v>
      </c>
      <c r="Z517" s="71">
        <v>1932</v>
      </c>
      <c r="AA517" s="71">
        <v>776</v>
      </c>
      <c r="AB517" s="71">
        <v>3585</v>
      </c>
      <c r="AC517" s="71">
        <v>0</v>
      </c>
      <c r="AD517" s="71">
        <v>0.24470627661920641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2244</v>
      </c>
      <c r="B518" s="70">
        <v>108</v>
      </c>
      <c r="C518" s="70">
        <v>6</v>
      </c>
      <c r="D518" s="70">
        <v>7</v>
      </c>
      <c r="E518" s="70">
        <v>2009</v>
      </c>
      <c r="F518" s="70" t="s">
        <v>176</v>
      </c>
      <c r="G518" s="70" t="s">
        <v>2238</v>
      </c>
      <c r="H518" s="70" t="s">
        <v>2239</v>
      </c>
      <c r="I518" s="148"/>
      <c r="J518" s="71">
        <v>5.0799523267171098</v>
      </c>
      <c r="K518" s="71">
        <v>8.9682785575145585E-2</v>
      </c>
      <c r="L518" s="71">
        <v>0.18954043046554539</v>
      </c>
      <c r="M518" s="71">
        <v>2.78761053753388</v>
      </c>
      <c r="N518" s="71">
        <v>3.883083725514052</v>
      </c>
      <c r="O518" s="71">
        <v>3.875183683823952</v>
      </c>
      <c r="P518" s="71">
        <v>3.885333278892356</v>
      </c>
      <c r="Q518" s="71">
        <v>0.20783008254125901</v>
      </c>
      <c r="R518" s="71">
        <v>0</v>
      </c>
      <c r="S518" s="71">
        <v>0.29242058606776589</v>
      </c>
      <c r="T518" s="72"/>
      <c r="U518" s="71">
        <v>585243</v>
      </c>
      <c r="V518" s="71">
        <v>46</v>
      </c>
      <c r="W518" s="71">
        <v>4</v>
      </c>
      <c r="X518" s="71">
        <v>537</v>
      </c>
      <c r="Y518" s="71">
        <v>962</v>
      </c>
      <c r="Z518" s="71">
        <v>1959</v>
      </c>
      <c r="AA518" s="71">
        <v>782</v>
      </c>
      <c r="AB518" s="71">
        <v>3565</v>
      </c>
      <c r="AC518" s="71">
        <v>0</v>
      </c>
      <c r="AD518" s="71">
        <v>0.29242058606776589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4.18</v>
      </c>
      <c r="BK518" s="71">
        <v>0</v>
      </c>
      <c r="BL518" s="71">
        <v>0</v>
      </c>
      <c r="BM518" s="71">
        <v>0</v>
      </c>
      <c r="BN518" s="72"/>
      <c r="BO518" s="71">
        <v>0</v>
      </c>
      <c r="BP518" s="71">
        <v>0</v>
      </c>
      <c r="BQ518" s="71">
        <v>1</v>
      </c>
      <c r="BR518" s="71">
        <v>0</v>
      </c>
      <c r="BS518" s="71">
        <v>0</v>
      </c>
      <c r="BT518" s="71">
        <v>0</v>
      </c>
      <c r="BU518"/>
      <c r="BV518" s="70">
        <v>4.18</v>
      </c>
      <c r="BW518" s="70">
        <v>0</v>
      </c>
      <c r="BX518" s="70">
        <v>0</v>
      </c>
      <c r="BY518" s="70">
        <v>0</v>
      </c>
      <c r="BZ518" s="70">
        <v>0</v>
      </c>
      <c r="CA518" s="70">
        <v>0</v>
      </c>
      <c r="CB518" s="70">
        <v>0</v>
      </c>
      <c r="CC518" s="70">
        <v>0</v>
      </c>
      <c r="CD518" s="70">
        <v>0</v>
      </c>
    </row>
    <row r="519" spans="1:82">
      <c r="A519" s="70" t="s">
        <v>2245</v>
      </c>
      <c r="B519" s="70">
        <v>109</v>
      </c>
      <c r="C519" s="70">
        <v>7</v>
      </c>
      <c r="D519" s="70">
        <v>7</v>
      </c>
      <c r="E519" s="70">
        <v>2010</v>
      </c>
      <c r="F519" s="70" t="s">
        <v>177</v>
      </c>
      <c r="G519" s="70" t="s">
        <v>2238</v>
      </c>
      <c r="H519" s="70" t="s">
        <v>2239</v>
      </c>
      <c r="I519" s="148"/>
      <c r="J519" s="71">
        <v>5.0781471518459904</v>
      </c>
      <c r="K519" s="71">
        <v>9.1409771109890514E-2</v>
      </c>
      <c r="L519" s="71">
        <v>0.1794449641634423</v>
      </c>
      <c r="M519" s="71">
        <v>2.718673248779492</v>
      </c>
      <c r="N519" s="71">
        <v>3.877706467329558</v>
      </c>
      <c r="O519" s="71">
        <v>3.8907326734771681</v>
      </c>
      <c r="P519" s="71">
        <v>3.9491796675640618</v>
      </c>
      <c r="Q519" s="71">
        <v>0.213848966196651</v>
      </c>
      <c r="R519" s="71">
        <v>0</v>
      </c>
      <c r="S519" s="71">
        <v>0.29665545008703192</v>
      </c>
      <c r="T519" s="72"/>
      <c r="U519" s="71">
        <v>625871</v>
      </c>
      <c r="V519" s="71">
        <v>46</v>
      </c>
      <c r="W519" s="71">
        <v>4</v>
      </c>
      <c r="X519" s="71">
        <v>537</v>
      </c>
      <c r="Y519" s="71">
        <v>959</v>
      </c>
      <c r="Z519" s="71">
        <v>1976</v>
      </c>
      <c r="AA519" s="71">
        <v>775</v>
      </c>
      <c r="AB519" s="71">
        <v>3515</v>
      </c>
      <c r="AC519" s="71">
        <v>0</v>
      </c>
      <c r="AD519" s="71">
        <v>0.29665545008703192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4.62</v>
      </c>
      <c r="BK519" s="71">
        <v>0</v>
      </c>
      <c r="BL519" s="71">
        <v>0</v>
      </c>
      <c r="BM519" s="71">
        <v>0</v>
      </c>
      <c r="BN519" s="72"/>
      <c r="BO519" s="71">
        <v>0</v>
      </c>
      <c r="BP519" s="71">
        <v>0</v>
      </c>
      <c r="BQ519" s="71">
        <v>1</v>
      </c>
      <c r="BR519" s="71">
        <v>0</v>
      </c>
      <c r="BS519" s="71">
        <v>0</v>
      </c>
      <c r="BT519" s="71">
        <v>0</v>
      </c>
      <c r="BU519"/>
      <c r="BV519" s="70">
        <v>4.62</v>
      </c>
      <c r="BW519" s="70">
        <v>0</v>
      </c>
      <c r="BX519" s="70">
        <v>0</v>
      </c>
      <c r="BY519" s="70">
        <v>0</v>
      </c>
      <c r="BZ519" s="70">
        <v>0</v>
      </c>
      <c r="CA519" s="70">
        <v>0</v>
      </c>
      <c r="CB519" s="70">
        <v>0</v>
      </c>
      <c r="CC519" s="70">
        <v>0</v>
      </c>
      <c r="CD519" s="70">
        <v>0</v>
      </c>
    </row>
    <row r="520" spans="1:82">
      <c r="A520" s="70" t="s">
        <v>2246</v>
      </c>
      <c r="B520" s="70">
        <v>110</v>
      </c>
      <c r="C520" s="70">
        <v>8</v>
      </c>
      <c r="D520" s="70">
        <v>7</v>
      </c>
      <c r="E520" s="70">
        <v>2011</v>
      </c>
      <c r="F520" s="70" t="s">
        <v>178</v>
      </c>
      <c r="G520" s="1064" t="s">
        <v>2238</v>
      </c>
      <c r="H520" s="70" t="s">
        <v>2239</v>
      </c>
      <c r="I520" s="148"/>
      <c r="J520" s="71">
        <v>5.4097076341290968</v>
      </c>
      <c r="K520" s="71">
        <v>0.1227874798827514</v>
      </c>
      <c r="L520" s="71">
        <v>0.16752080515142981</v>
      </c>
      <c r="M520" s="71">
        <v>3.1640007304917219</v>
      </c>
      <c r="N520" s="71">
        <v>4.6382335454643728</v>
      </c>
      <c r="O520" s="71">
        <v>3.8850888939470525</v>
      </c>
      <c r="P520" s="71">
        <v>3.8400032048379145</v>
      </c>
      <c r="Q520" s="71">
        <v>0.241689731971754</v>
      </c>
      <c r="R520" s="71">
        <v>0</v>
      </c>
      <c r="S520" s="71">
        <v>0.28380807084596382</v>
      </c>
      <c r="T520" s="72"/>
      <c r="U520" s="71">
        <v>549797</v>
      </c>
      <c r="V520" s="71">
        <v>46</v>
      </c>
      <c r="W520" s="71">
        <v>4</v>
      </c>
      <c r="X520" s="71">
        <v>537</v>
      </c>
      <c r="Y520" s="71">
        <v>980</v>
      </c>
      <c r="Z520" s="71">
        <v>2016</v>
      </c>
      <c r="AA520" s="71">
        <v>776</v>
      </c>
      <c r="AB520" s="71">
        <v>3444</v>
      </c>
      <c r="AC520" s="71">
        <v>0</v>
      </c>
      <c r="AD520" s="71">
        <v>0.28380807084596382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4.3099999999999996</v>
      </c>
      <c r="BK520" s="71">
        <v>0</v>
      </c>
      <c r="BL520" s="71">
        <v>0</v>
      </c>
      <c r="BM520" s="71">
        <v>0</v>
      </c>
      <c r="BN520" s="72"/>
      <c r="BO520" s="71">
        <v>0</v>
      </c>
      <c r="BP520" s="71">
        <v>0</v>
      </c>
      <c r="BQ520" s="71">
        <v>1</v>
      </c>
      <c r="BR520" s="71">
        <v>0</v>
      </c>
      <c r="BS520" s="71">
        <v>0</v>
      </c>
      <c r="BT520" s="71">
        <v>0</v>
      </c>
      <c r="BU520"/>
      <c r="BV520" s="70">
        <v>4.3099999999999996</v>
      </c>
      <c r="BW520" s="70">
        <v>0</v>
      </c>
      <c r="BX520" s="70">
        <v>0</v>
      </c>
      <c r="BY520" s="70">
        <v>0</v>
      </c>
      <c r="BZ520" s="70">
        <v>0</v>
      </c>
      <c r="CA520" s="70">
        <v>0</v>
      </c>
      <c r="CB520" s="70">
        <v>0</v>
      </c>
      <c r="CC520" s="70">
        <v>0</v>
      </c>
      <c r="CD520" s="70">
        <v>0</v>
      </c>
    </row>
    <row r="521" spans="1:82">
      <c r="A521" s="70" t="s">
        <v>2247</v>
      </c>
      <c r="B521" s="70">
        <v>111</v>
      </c>
      <c r="C521" s="70">
        <v>9</v>
      </c>
      <c r="D521" s="70">
        <v>7</v>
      </c>
      <c r="E521" s="70">
        <v>2012</v>
      </c>
      <c r="F521" s="70" t="s">
        <v>179</v>
      </c>
      <c r="G521" s="1064" t="s">
        <v>2238</v>
      </c>
      <c r="H521" s="70" t="s">
        <v>2239</v>
      </c>
      <c r="I521" s="148"/>
      <c r="J521" s="71">
        <v>6.7652038406629567</v>
      </c>
      <c r="K521" s="71">
        <v>0.11526922090674779</v>
      </c>
      <c r="L521" s="71">
        <v>0.16802112676768219</v>
      </c>
      <c r="M521" s="71">
        <v>3.559883271991958</v>
      </c>
      <c r="N521" s="71">
        <v>4.916789972572305</v>
      </c>
      <c r="O521" s="71">
        <v>3.929083074366833</v>
      </c>
      <c r="P521" s="71">
        <v>3.9165936516687441</v>
      </c>
      <c r="Q521" s="71">
        <v>0.259617432009497</v>
      </c>
      <c r="R521" s="71">
        <v>0</v>
      </c>
      <c r="S521" s="71">
        <v>0.33026043439430819</v>
      </c>
      <c r="T521" s="72"/>
      <c r="U521" s="71">
        <v>630556</v>
      </c>
      <c r="V521" s="71">
        <v>46</v>
      </c>
      <c r="W521" s="71">
        <v>4</v>
      </c>
      <c r="X521" s="71">
        <v>537</v>
      </c>
      <c r="Y521" s="71">
        <v>977</v>
      </c>
      <c r="Z521" s="71">
        <v>2055</v>
      </c>
      <c r="AA521" s="71">
        <v>787</v>
      </c>
      <c r="AB521" s="71">
        <v>3405</v>
      </c>
      <c r="AC521" s="71">
        <v>0</v>
      </c>
      <c r="AD521" s="71">
        <v>0.33026043439430819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5.6050000000000004</v>
      </c>
      <c r="BK521" s="71">
        <v>0</v>
      </c>
      <c r="BL521" s="71">
        <v>0</v>
      </c>
      <c r="BM521" s="71">
        <v>0</v>
      </c>
      <c r="BN521" s="72"/>
      <c r="BO521" s="71">
        <v>0</v>
      </c>
      <c r="BP521" s="71">
        <v>0</v>
      </c>
      <c r="BQ521" s="71">
        <v>1</v>
      </c>
      <c r="BR521" s="71">
        <v>0</v>
      </c>
      <c r="BS521" s="71">
        <v>0</v>
      </c>
      <c r="BT521" s="71">
        <v>0</v>
      </c>
      <c r="BU521"/>
      <c r="BV521" s="70">
        <v>5.6050000000000004</v>
      </c>
      <c r="BW521" s="70">
        <v>0</v>
      </c>
      <c r="BX521" s="70">
        <v>0</v>
      </c>
      <c r="BY521" s="70">
        <v>0</v>
      </c>
      <c r="BZ521" s="70">
        <v>0</v>
      </c>
      <c r="CA521" s="70">
        <v>0</v>
      </c>
      <c r="CB521" s="70">
        <v>0</v>
      </c>
      <c r="CC521" s="70">
        <v>0</v>
      </c>
      <c r="CD521" s="70">
        <v>0</v>
      </c>
    </row>
    <row r="522" spans="1:82">
      <c r="A522" s="70" t="s">
        <v>2248</v>
      </c>
      <c r="B522" s="70">
        <v>112</v>
      </c>
      <c r="C522" s="70">
        <v>10</v>
      </c>
      <c r="D522" s="70">
        <v>7</v>
      </c>
      <c r="E522" s="70">
        <v>2013</v>
      </c>
      <c r="F522" s="70" t="s">
        <v>180</v>
      </c>
      <c r="G522" s="70" t="s">
        <v>2238</v>
      </c>
      <c r="H522" s="70" t="s">
        <v>2239</v>
      </c>
      <c r="I522" s="148"/>
      <c r="J522" s="71">
        <v>6.3061744099815966</v>
      </c>
      <c r="K522" s="71">
        <v>9.7860619326614329E-2</v>
      </c>
      <c r="L522" s="71">
        <v>0.1218904508172922</v>
      </c>
      <c r="M522" s="71">
        <v>3.0724038676123429</v>
      </c>
      <c r="N522" s="71">
        <v>4.850938256959882</v>
      </c>
      <c r="O522" s="71">
        <v>3.816061824027305</v>
      </c>
      <c r="P522" s="71">
        <v>3.9213606771115539</v>
      </c>
      <c r="Q522" s="71">
        <v>0.26316134870080099</v>
      </c>
      <c r="R522" s="71">
        <v>0</v>
      </c>
      <c r="S522" s="71">
        <v>0.33155609257338658</v>
      </c>
      <c r="T522" s="72"/>
      <c r="U522" s="71">
        <v>646220</v>
      </c>
      <c r="V522" s="71">
        <v>46</v>
      </c>
      <c r="W522" s="71">
        <v>4</v>
      </c>
      <c r="X522" s="71">
        <v>537</v>
      </c>
      <c r="Y522" s="71">
        <v>980</v>
      </c>
      <c r="Z522" s="71">
        <v>2085</v>
      </c>
      <c r="AA522" s="71">
        <v>785</v>
      </c>
      <c r="AB522" s="71">
        <v>3402</v>
      </c>
      <c r="AC522" s="71">
        <v>0</v>
      </c>
      <c r="AD522" s="71">
        <v>0.33155609257338658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6.5090000000000003</v>
      </c>
      <c r="BK522" s="71">
        <v>0</v>
      </c>
      <c r="BL522" s="71">
        <v>0</v>
      </c>
      <c r="BM522" s="71">
        <v>0</v>
      </c>
      <c r="BN522" s="72"/>
      <c r="BO522" s="71">
        <v>0</v>
      </c>
      <c r="BP522" s="71">
        <v>0</v>
      </c>
      <c r="BQ522" s="71">
        <v>1</v>
      </c>
      <c r="BR522" s="71">
        <v>0</v>
      </c>
      <c r="BS522" s="71">
        <v>0</v>
      </c>
      <c r="BT522" s="71">
        <v>0</v>
      </c>
      <c r="BU522"/>
      <c r="BV522" s="70">
        <v>6.5090000000000003</v>
      </c>
      <c r="BW522" s="70">
        <v>0</v>
      </c>
      <c r="BX522" s="70">
        <v>0</v>
      </c>
      <c r="BY522" s="70">
        <v>0</v>
      </c>
      <c r="BZ522" s="70">
        <v>0</v>
      </c>
      <c r="CA522" s="70">
        <v>0</v>
      </c>
      <c r="CB522" s="70">
        <v>0</v>
      </c>
      <c r="CC522" s="70">
        <v>0</v>
      </c>
      <c r="CD522" s="70">
        <v>0</v>
      </c>
    </row>
    <row r="523" spans="1:82">
      <c r="A523" s="70" t="s">
        <v>2249</v>
      </c>
      <c r="B523" s="70">
        <v>113</v>
      </c>
      <c r="C523" s="70">
        <v>11</v>
      </c>
      <c r="D523" s="70">
        <v>7</v>
      </c>
      <c r="E523" s="70">
        <v>2014</v>
      </c>
      <c r="F523" s="70" t="s">
        <v>181</v>
      </c>
      <c r="G523" s="70" t="s">
        <v>2238</v>
      </c>
      <c r="H523" s="70" t="s">
        <v>2239</v>
      </c>
      <c r="I523" s="148"/>
      <c r="J523" s="71">
        <v>9.4484826512502824</v>
      </c>
      <c r="K523" s="71">
        <v>0.129409546928865</v>
      </c>
      <c r="L523" s="71">
        <v>0.87200783542613869</v>
      </c>
      <c r="M523" s="71">
        <v>3.4032120923515059</v>
      </c>
      <c r="N523" s="71">
        <v>4.7427064804654062</v>
      </c>
      <c r="O523" s="71">
        <v>3.6753573091046761</v>
      </c>
      <c r="P523" s="71">
        <v>4.0371485631189916</v>
      </c>
      <c r="Q523" s="71">
        <v>0.24855411642531</v>
      </c>
      <c r="R523" s="71">
        <v>0</v>
      </c>
      <c r="S523" s="71">
        <v>0.34473522683329549</v>
      </c>
      <c r="T523" s="72"/>
      <c r="U523" s="71">
        <v>1041344</v>
      </c>
      <c r="V523" s="71">
        <v>56</v>
      </c>
      <c r="W523" s="71">
        <v>19</v>
      </c>
      <c r="X523" s="71">
        <v>532</v>
      </c>
      <c r="Y523" s="71">
        <v>981</v>
      </c>
      <c r="Z523" s="71">
        <v>2115</v>
      </c>
      <c r="AA523" s="71">
        <v>804</v>
      </c>
      <c r="AB523" s="71">
        <v>3349</v>
      </c>
      <c r="AC523" s="71">
        <v>0</v>
      </c>
      <c r="AD523" s="71">
        <v>0.34473522683329549</v>
      </c>
      <c r="AE523" s="72"/>
      <c r="AF523" s="71"/>
      <c r="AG523" s="71"/>
      <c r="AH523" s="71"/>
      <c r="AI523" s="71"/>
      <c r="AJ523" s="71"/>
      <c r="AK523" s="71"/>
      <c r="AL523" s="71"/>
      <c r="AM523" s="71"/>
      <c r="AN523" s="71"/>
      <c r="AO523" s="71"/>
      <c r="AP523" s="71"/>
      <c r="AQ523" s="72"/>
      <c r="AR523" s="71">
        <v>37</v>
      </c>
      <c r="AS523" s="71">
        <v>4</v>
      </c>
      <c r="AT523" s="71">
        <v>0</v>
      </c>
      <c r="AU523" s="71">
        <v>0</v>
      </c>
      <c r="AV523" s="71">
        <v>0</v>
      </c>
      <c r="AW523" s="71">
        <v>0</v>
      </c>
      <c r="AX523" s="71"/>
      <c r="AY523" s="72"/>
      <c r="AZ523" s="71">
        <v>190.2</v>
      </c>
      <c r="BA523" s="71">
        <v>60.6</v>
      </c>
      <c r="BB523" s="71">
        <v>0</v>
      </c>
      <c r="BC523" s="71">
        <v>0</v>
      </c>
      <c r="BD523" s="71">
        <v>0</v>
      </c>
      <c r="BE523" s="71">
        <v>0</v>
      </c>
      <c r="BF523" s="71"/>
      <c r="BG523" s="72"/>
      <c r="BH523" s="71">
        <v>0</v>
      </c>
      <c r="BI523" s="71">
        <v>0</v>
      </c>
      <c r="BJ523" s="71">
        <v>6.6079999999999997</v>
      </c>
      <c r="BK523" s="71">
        <v>0</v>
      </c>
      <c r="BL523" s="71">
        <v>0</v>
      </c>
      <c r="BM523" s="71">
        <v>0</v>
      </c>
      <c r="BN523" s="72"/>
      <c r="BO523" s="71">
        <v>0</v>
      </c>
      <c r="BP523" s="71">
        <v>0</v>
      </c>
      <c r="BQ523" s="71">
        <v>1</v>
      </c>
      <c r="BR523" s="71">
        <v>0</v>
      </c>
      <c r="BS523" s="71">
        <v>0</v>
      </c>
      <c r="BT523" s="71">
        <v>0</v>
      </c>
      <c r="BU523"/>
      <c r="BV523" s="70">
        <v>6.6079999999999997</v>
      </c>
      <c r="BW523" s="70">
        <v>0</v>
      </c>
      <c r="BX523" s="70">
        <v>0</v>
      </c>
      <c r="BY523" s="70">
        <v>0</v>
      </c>
      <c r="BZ523" s="70">
        <v>0</v>
      </c>
      <c r="CA523" s="70">
        <v>0</v>
      </c>
      <c r="CB523" s="70">
        <v>0</v>
      </c>
      <c r="CC523" s="70">
        <v>0</v>
      </c>
      <c r="CD523" s="70">
        <v>0</v>
      </c>
    </row>
    <row r="524" spans="1:82">
      <c r="A524" s="70" t="s">
        <v>2250</v>
      </c>
      <c r="B524" s="70">
        <v>114</v>
      </c>
      <c r="C524" s="70">
        <v>12</v>
      </c>
      <c r="D524" s="70">
        <v>7</v>
      </c>
      <c r="E524" s="70">
        <v>2015</v>
      </c>
      <c r="F524" s="70" t="s">
        <v>182</v>
      </c>
      <c r="G524" s="70" t="s">
        <v>2238</v>
      </c>
      <c r="H524" s="70" t="s">
        <v>2239</v>
      </c>
      <c r="I524" s="148"/>
      <c r="J524" s="71">
        <v>5.9871262869091897</v>
      </c>
      <c r="K524" s="71">
        <v>0.13078228445188761</v>
      </c>
      <c r="L524" s="71">
        <v>0.88701311705814412</v>
      </c>
      <c r="M524" s="71">
        <v>3.3480755422304811</v>
      </c>
      <c r="N524" s="71">
        <v>4.3217497817995998</v>
      </c>
      <c r="O524" s="71">
        <v>3.6575350730745217</v>
      </c>
      <c r="P524" s="71">
        <v>4.0453634426013814</v>
      </c>
      <c r="Q524" s="71">
        <v>0.24506215850000501</v>
      </c>
      <c r="R524" s="71">
        <v>0</v>
      </c>
      <c r="S524" s="71">
        <v>0.34731966326852831</v>
      </c>
      <c r="T524" s="72"/>
      <c r="U524" s="71">
        <v>730605</v>
      </c>
      <c r="V524" s="71">
        <v>56</v>
      </c>
      <c r="W524" s="71">
        <v>19</v>
      </c>
      <c r="X524" s="71">
        <v>532</v>
      </c>
      <c r="Y524" s="71">
        <v>997</v>
      </c>
      <c r="Z524" s="71">
        <v>2125</v>
      </c>
      <c r="AA524" s="71">
        <v>805</v>
      </c>
      <c r="AB524" s="71">
        <v>3373</v>
      </c>
      <c r="AC524" s="71">
        <v>0</v>
      </c>
      <c r="AD524" s="71">
        <v>0.34731966326852831</v>
      </c>
      <c r="AE524" s="72"/>
      <c r="AF524" s="71">
        <v>6368447.5259667356</v>
      </c>
      <c r="AG524" s="71">
        <v>96171.517989908447</v>
      </c>
      <c r="AH524" s="71">
        <v>154281.52919353239</v>
      </c>
      <c r="AI524" s="71">
        <v>3748535.9512135149</v>
      </c>
      <c r="AJ524" s="71">
        <v>5751551.3682704847</v>
      </c>
      <c r="AK524" s="71">
        <v>0</v>
      </c>
      <c r="AL524" s="71">
        <v>0</v>
      </c>
      <c r="AM524" s="71">
        <v>462255.50079716172</v>
      </c>
      <c r="AN524" s="71">
        <v>0</v>
      </c>
      <c r="AO524" s="71">
        <v>0</v>
      </c>
      <c r="AP524" s="71">
        <v>16581243.393431338</v>
      </c>
      <c r="AQ524" s="72"/>
      <c r="AR524" s="71">
        <v>45</v>
      </c>
      <c r="AS524" s="71">
        <v>11</v>
      </c>
      <c r="AT524" s="71">
        <v>0</v>
      </c>
      <c r="AU524" s="71">
        <v>0</v>
      </c>
      <c r="AV524" s="71">
        <v>0</v>
      </c>
      <c r="AW524" s="71">
        <v>0</v>
      </c>
      <c r="AX524" s="71"/>
      <c r="AY524" s="72"/>
      <c r="AZ524" s="71">
        <v>225</v>
      </c>
      <c r="BA524" s="71">
        <v>303.5</v>
      </c>
      <c r="BB524" s="71">
        <v>0</v>
      </c>
      <c r="BC524" s="71">
        <v>0</v>
      </c>
      <c r="BD524" s="71">
        <v>0</v>
      </c>
      <c r="BE524" s="71">
        <v>0</v>
      </c>
      <c r="BF524" s="71"/>
      <c r="BG524" s="72"/>
      <c r="BH524" s="71">
        <v>0</v>
      </c>
      <c r="BI524" s="71">
        <v>0</v>
      </c>
      <c r="BJ524" s="71">
        <v>6.2649999999999997</v>
      </c>
      <c r="BK524" s="71">
        <v>0</v>
      </c>
      <c r="BL524" s="71">
        <v>0</v>
      </c>
      <c r="BM524" s="71">
        <v>0</v>
      </c>
      <c r="BN524" s="72"/>
      <c r="BO524" s="71">
        <v>0</v>
      </c>
      <c r="BP524" s="71">
        <v>0</v>
      </c>
      <c r="BQ524" s="71">
        <v>1</v>
      </c>
      <c r="BR524" s="71">
        <v>0</v>
      </c>
      <c r="BS524" s="71">
        <v>0</v>
      </c>
      <c r="BT524" s="71">
        <v>0</v>
      </c>
      <c r="BU524"/>
      <c r="BV524" s="70">
        <v>6.2649999999999997</v>
      </c>
      <c r="BW524" s="70">
        <v>0</v>
      </c>
      <c r="BX524" s="70">
        <v>0</v>
      </c>
      <c r="BY524" s="70">
        <v>0</v>
      </c>
      <c r="BZ524" s="70">
        <v>0</v>
      </c>
      <c r="CA524" s="70">
        <v>0</v>
      </c>
      <c r="CB524" s="70">
        <v>0</v>
      </c>
      <c r="CC524" s="70">
        <v>0</v>
      </c>
      <c r="CD524" s="70">
        <v>0</v>
      </c>
    </row>
    <row r="525" spans="1:82">
      <c r="A525" s="70" t="s">
        <v>2251</v>
      </c>
      <c r="B525" s="70">
        <v>115</v>
      </c>
      <c r="C525" s="70">
        <v>13</v>
      </c>
      <c r="D525" s="70">
        <v>7</v>
      </c>
      <c r="E525" s="70">
        <v>2016</v>
      </c>
      <c r="F525" s="70" t="s">
        <v>155</v>
      </c>
      <c r="G525" s="70" t="s">
        <v>2238</v>
      </c>
      <c r="H525" s="70" t="s">
        <v>2239</v>
      </c>
      <c r="I525" s="148"/>
      <c r="J525" s="71">
        <v>6.2843657019284302</v>
      </c>
      <c r="K525" s="71">
        <v>0.13434320284273299</v>
      </c>
      <c r="L525" s="71">
        <v>0.97251543386740247</v>
      </c>
      <c r="M525" s="71">
        <v>2.4460183483747779</v>
      </c>
      <c r="N525" s="71">
        <v>4.0734136942785959</v>
      </c>
      <c r="O525" s="71">
        <v>3.6386242403927058</v>
      </c>
      <c r="P525" s="71">
        <v>3.9404234885232428</v>
      </c>
      <c r="Q525" s="71">
        <v>0.23668792532972666</v>
      </c>
      <c r="R525" s="71">
        <v>0</v>
      </c>
      <c r="S525" s="71">
        <v>0.39917580476841474</v>
      </c>
      <c r="T525" s="72"/>
      <c r="U525" s="71">
        <v>755690</v>
      </c>
      <c r="V525" s="71">
        <v>56</v>
      </c>
      <c r="W525" s="71">
        <v>19</v>
      </c>
      <c r="X525" s="71">
        <v>532</v>
      </c>
      <c r="Y525" s="71">
        <v>1010</v>
      </c>
      <c r="Z525" s="71">
        <v>2140</v>
      </c>
      <c r="AA525" s="71">
        <v>811</v>
      </c>
      <c r="AB525" s="71">
        <v>3351</v>
      </c>
      <c r="AC525" s="71">
        <v>0</v>
      </c>
      <c r="AD525" s="71">
        <v>0.39917580476841469</v>
      </c>
      <c r="AE525" s="72"/>
      <c r="AF525" s="71">
        <v>6978898.921196131</v>
      </c>
      <c r="AG525" s="71">
        <v>94798.779395452613</v>
      </c>
      <c r="AH525" s="71">
        <v>135738.47693120601</v>
      </c>
      <c r="AI525" s="71">
        <v>3338898.2520612059</v>
      </c>
      <c r="AJ525" s="71">
        <v>5192811.644361116</v>
      </c>
      <c r="AK525" s="71">
        <v>0</v>
      </c>
      <c r="AL525" s="71">
        <v>0</v>
      </c>
      <c r="AM525" s="71">
        <v>459597.27788654348</v>
      </c>
      <c r="AN525" s="71">
        <v>0</v>
      </c>
      <c r="AO525" s="71">
        <v>0</v>
      </c>
      <c r="AP525" s="71">
        <v>16200743.351831656</v>
      </c>
      <c r="AQ525" s="72"/>
      <c r="AR525" s="71">
        <v>51</v>
      </c>
      <c r="AS525" s="71">
        <v>12</v>
      </c>
      <c r="AT525" s="71">
        <v>0</v>
      </c>
      <c r="AU525" s="71">
        <v>0</v>
      </c>
      <c r="AV525" s="71">
        <v>0</v>
      </c>
      <c r="AW525" s="71">
        <v>0</v>
      </c>
      <c r="AX525" s="71"/>
      <c r="AY525" s="72"/>
      <c r="AZ525" s="71">
        <v>258.8</v>
      </c>
      <c r="BA525" s="71">
        <v>313.89999999999998</v>
      </c>
      <c r="BB525" s="71">
        <v>0</v>
      </c>
      <c r="BC525" s="71">
        <v>0</v>
      </c>
      <c r="BD525" s="71">
        <v>0</v>
      </c>
      <c r="BE525" s="71">
        <v>0</v>
      </c>
      <c r="BF525" s="71"/>
      <c r="BG525" s="72"/>
      <c r="BH525" s="71">
        <v>0</v>
      </c>
      <c r="BI525" s="71">
        <v>0</v>
      </c>
      <c r="BJ525" s="71">
        <v>6.1929999999999996</v>
      </c>
      <c r="BK525" s="71">
        <v>0</v>
      </c>
      <c r="BL525" s="71">
        <v>0</v>
      </c>
      <c r="BM525" s="71">
        <v>0</v>
      </c>
      <c r="BN525" s="72"/>
      <c r="BO525" s="71">
        <v>0</v>
      </c>
      <c r="BP525" s="71">
        <v>0</v>
      </c>
      <c r="BQ525" s="71">
        <v>1</v>
      </c>
      <c r="BR525" s="71">
        <v>0</v>
      </c>
      <c r="BS525" s="71">
        <v>0</v>
      </c>
      <c r="BT525" s="71">
        <v>0</v>
      </c>
      <c r="BU525"/>
      <c r="BV525" s="70">
        <v>6.1929999999999996</v>
      </c>
      <c r="BW525" s="70">
        <v>0</v>
      </c>
      <c r="BX525" s="70">
        <v>0</v>
      </c>
      <c r="BY525" s="70">
        <v>0</v>
      </c>
      <c r="BZ525" s="70">
        <v>0</v>
      </c>
      <c r="CA525" s="70">
        <v>0</v>
      </c>
      <c r="CB525" s="70">
        <v>0</v>
      </c>
      <c r="CC525" s="70">
        <v>0</v>
      </c>
      <c r="CD525" s="70">
        <v>0</v>
      </c>
    </row>
    <row r="526" spans="1:82">
      <c r="A526" s="70" t="s">
        <v>2252</v>
      </c>
      <c r="B526" s="70">
        <v>116</v>
      </c>
      <c r="C526" s="70">
        <v>14</v>
      </c>
      <c r="D526" s="70">
        <v>7</v>
      </c>
      <c r="E526" s="70">
        <v>2017</v>
      </c>
      <c r="F526" s="70" t="s">
        <v>156</v>
      </c>
      <c r="G526" s="70" t="s">
        <v>2238</v>
      </c>
      <c r="H526" s="70" t="s">
        <v>2239</v>
      </c>
      <c r="I526" s="148"/>
      <c r="J526" s="71">
        <v>6.2293885115944247</v>
      </c>
      <c r="K526" s="71">
        <v>0.13808605106235683</v>
      </c>
      <c r="L526" s="71">
        <v>1.0075562689539801</v>
      </c>
      <c r="M526" s="71">
        <v>2.2671714940688923</v>
      </c>
      <c r="N526" s="71">
        <v>4.3525542758540334</v>
      </c>
      <c r="O526" s="71">
        <v>3.6428073483917136</v>
      </c>
      <c r="P526" s="71">
        <v>3.9396020311258022</v>
      </c>
      <c r="Q526" s="71">
        <v>0.226423593476692</v>
      </c>
      <c r="R526" s="71">
        <v>0</v>
      </c>
      <c r="S526" s="71">
        <v>0.3566884318795468</v>
      </c>
      <c r="T526" s="72"/>
      <c r="U526" s="71">
        <v>791932</v>
      </c>
      <c r="V526" s="71">
        <v>56</v>
      </c>
      <c r="W526" s="71">
        <v>19</v>
      </c>
      <c r="X526" s="71">
        <v>532</v>
      </c>
      <c r="Y526" s="71">
        <v>1017</v>
      </c>
      <c r="Z526" s="71">
        <v>2178</v>
      </c>
      <c r="AA526" s="71">
        <v>816</v>
      </c>
      <c r="AB526" s="71">
        <v>3315</v>
      </c>
      <c r="AC526" s="71">
        <v>0</v>
      </c>
      <c r="AD526" s="71">
        <v>0.3566884318795468</v>
      </c>
      <c r="AE526" s="72"/>
      <c r="AF526" s="71">
        <v>7069904.3292145021</v>
      </c>
      <c r="AG526" s="71">
        <v>99303.389022557429</v>
      </c>
      <c r="AH526" s="71">
        <v>190082.23576147409</v>
      </c>
      <c r="AI526" s="71">
        <v>3275277.5929930038</v>
      </c>
      <c r="AJ526" s="71">
        <v>5753118.199610089</v>
      </c>
      <c r="AK526" s="71">
        <v>0</v>
      </c>
      <c r="AL526" s="71">
        <v>0</v>
      </c>
      <c r="AM526" s="71">
        <v>455371.21441154741</v>
      </c>
      <c r="AN526" s="71">
        <v>0</v>
      </c>
      <c r="AO526" s="71">
        <v>0</v>
      </c>
      <c r="AP526" s="71">
        <v>16843056.961013176</v>
      </c>
      <c r="AQ526" s="72"/>
      <c r="AR526" s="71">
        <v>51</v>
      </c>
      <c r="AS526" s="71">
        <v>12</v>
      </c>
      <c r="AT526" s="71">
        <v>0</v>
      </c>
      <c r="AU526" s="71">
        <v>0</v>
      </c>
      <c r="AV526" s="71">
        <v>0</v>
      </c>
      <c r="AW526" s="71">
        <v>0</v>
      </c>
      <c r="AX526" s="71"/>
      <c r="AY526" s="72"/>
      <c r="AZ526" s="71">
        <v>258.8</v>
      </c>
      <c r="BA526" s="71">
        <v>313.89999999999998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2253</v>
      </c>
      <c r="B527" s="70">
        <v>117</v>
      </c>
      <c r="C527" s="70">
        <v>15</v>
      </c>
      <c r="D527" s="70">
        <v>7</v>
      </c>
      <c r="E527" s="70">
        <v>2018</v>
      </c>
      <c r="F527" s="70" t="s">
        <v>183</v>
      </c>
      <c r="G527" s="70" t="s">
        <v>2238</v>
      </c>
      <c r="H527" s="70" t="s">
        <v>2239</v>
      </c>
      <c r="I527" s="148"/>
      <c r="J527" s="71">
        <v>6.9480853042251045</v>
      </c>
      <c r="K527" s="71">
        <v>0.13124964825034685</v>
      </c>
      <c r="L527" s="71">
        <v>0.91364580750999225</v>
      </c>
      <c r="M527" s="71">
        <v>2.4046868801991761</v>
      </c>
      <c r="N527" s="71">
        <v>3.9637403837500012</v>
      </c>
      <c r="O527" s="71">
        <v>3.5267743674954062</v>
      </c>
      <c r="P527" s="71">
        <v>3.9147259529214682</v>
      </c>
      <c r="Q527" s="71">
        <v>0.20605108931902699</v>
      </c>
      <c r="R527" s="71">
        <v>0</v>
      </c>
      <c r="S527" s="71">
        <v>0.39146804154343751</v>
      </c>
      <c r="T527" s="72"/>
      <c r="U527" s="71">
        <v>851854.00000000012</v>
      </c>
      <c r="V527" s="71">
        <v>56</v>
      </c>
      <c r="W527" s="71">
        <v>19</v>
      </c>
      <c r="X527" s="71">
        <v>532</v>
      </c>
      <c r="Y527" s="71">
        <v>1009</v>
      </c>
      <c r="Z527" s="71">
        <v>2149</v>
      </c>
      <c r="AA527" s="71">
        <v>819</v>
      </c>
      <c r="AB527" s="71">
        <v>3251</v>
      </c>
      <c r="AC527" s="71">
        <v>0</v>
      </c>
      <c r="AD527" s="71">
        <v>0.39146804154343751</v>
      </c>
      <c r="AE527" s="72"/>
      <c r="AF527" s="71">
        <v>7957412.1421806812</v>
      </c>
      <c r="AG527" s="71">
        <v>88258.949330085597</v>
      </c>
      <c r="AH527" s="71">
        <v>180223.06763574309</v>
      </c>
      <c r="AI527" s="71">
        <v>3266988.8135045161</v>
      </c>
      <c r="AJ527" s="71">
        <v>5017016.7343963068</v>
      </c>
      <c r="AK527" s="71">
        <v>0</v>
      </c>
      <c r="AL527" s="71">
        <v>0</v>
      </c>
      <c r="AM527" s="71">
        <v>447503.76092357037</v>
      </c>
      <c r="AN527" s="71">
        <v>0</v>
      </c>
      <c r="AO527" s="71">
        <v>0</v>
      </c>
      <c r="AP527" s="71">
        <v>16957403.467970904</v>
      </c>
      <c r="AQ527" s="72"/>
      <c r="AR527" s="71">
        <v>54</v>
      </c>
      <c r="AS527" s="71">
        <v>12</v>
      </c>
      <c r="AT527" s="71">
        <v>0</v>
      </c>
      <c r="AU527" s="71">
        <v>0</v>
      </c>
      <c r="AV527" s="71">
        <v>0</v>
      </c>
      <c r="AW527" s="71">
        <v>0</v>
      </c>
      <c r="AX527" s="71"/>
      <c r="AY527" s="72"/>
      <c r="AZ527" s="71">
        <v>280.10000000000002</v>
      </c>
      <c r="BA527" s="71">
        <v>314</v>
      </c>
      <c r="BB527" s="71">
        <v>0</v>
      </c>
      <c r="BC527" s="71">
        <v>0</v>
      </c>
      <c r="BD527" s="71">
        <v>0</v>
      </c>
      <c r="BE527" s="71">
        <v>0</v>
      </c>
      <c r="BF527" s="71"/>
      <c r="BG527" s="72"/>
      <c r="BH527" s="71">
        <v>0</v>
      </c>
      <c r="BI527" s="71">
        <v>0</v>
      </c>
      <c r="BJ527" s="71">
        <v>6.3449999999999998</v>
      </c>
      <c r="BK527" s="71">
        <v>0</v>
      </c>
      <c r="BL527" s="71">
        <v>0</v>
      </c>
      <c r="BM527" s="71">
        <v>0</v>
      </c>
      <c r="BN527" s="72"/>
      <c r="BO527" s="71">
        <v>0</v>
      </c>
      <c r="BP527" s="71">
        <v>0</v>
      </c>
      <c r="BQ527" s="71">
        <v>1</v>
      </c>
      <c r="BR527" s="71">
        <v>0</v>
      </c>
      <c r="BS527" s="71">
        <v>0</v>
      </c>
      <c r="BT527" s="71">
        <v>0</v>
      </c>
      <c r="BU527"/>
      <c r="BV527" s="70">
        <v>6.3449999999999998</v>
      </c>
      <c r="BW527" s="70">
        <v>0</v>
      </c>
      <c r="BX527" s="70">
        <v>0</v>
      </c>
      <c r="BY527" s="70">
        <v>0</v>
      </c>
      <c r="BZ527" s="70">
        <v>0</v>
      </c>
      <c r="CA527" s="70">
        <v>0</v>
      </c>
      <c r="CB527" s="70">
        <v>0</v>
      </c>
      <c r="CC527" s="70">
        <v>0</v>
      </c>
      <c r="CD527" s="70">
        <v>0</v>
      </c>
    </row>
    <row r="528" spans="1:82">
      <c r="A528" s="70" t="s">
        <v>2254</v>
      </c>
      <c r="B528" s="70">
        <v>118</v>
      </c>
      <c r="C528" s="70">
        <v>16</v>
      </c>
      <c r="D528" s="70">
        <v>7</v>
      </c>
      <c r="E528" s="70">
        <v>2019</v>
      </c>
      <c r="F528" s="70" t="s">
        <v>158</v>
      </c>
      <c r="G528" s="70" t="s">
        <v>2238</v>
      </c>
      <c r="H528" s="70" t="s">
        <v>2239</v>
      </c>
      <c r="I528" s="148"/>
      <c r="J528" s="71">
        <v>6.7925669953752763</v>
      </c>
      <c r="K528" s="71">
        <v>0.12149394019790298</v>
      </c>
      <c r="L528" s="71">
        <v>0.92264758645972622</v>
      </c>
      <c r="M528" s="71">
        <v>2.4074531804491772</v>
      </c>
      <c r="N528" s="71">
        <v>3.8670034184852549</v>
      </c>
      <c r="O528" s="71">
        <v>3.4628880775622104</v>
      </c>
      <c r="P528" s="71">
        <v>3.8720099411688524</v>
      </c>
      <c r="Q528" s="71">
        <v>0.19710244122345399</v>
      </c>
      <c r="R528" s="71">
        <v>0</v>
      </c>
      <c r="S528" s="71">
        <v>0.42405374879918606</v>
      </c>
      <c r="T528" s="72"/>
      <c r="U528" s="71">
        <v>834255</v>
      </c>
      <c r="V528" s="71">
        <v>56</v>
      </c>
      <c r="W528" s="71">
        <v>19</v>
      </c>
      <c r="X528" s="71">
        <v>532</v>
      </c>
      <c r="Y528" s="71">
        <v>1011</v>
      </c>
      <c r="Z528" s="71">
        <v>2168</v>
      </c>
      <c r="AA528" s="71">
        <v>804</v>
      </c>
      <c r="AB528" s="71">
        <v>3194</v>
      </c>
      <c r="AC528" s="71">
        <v>0</v>
      </c>
      <c r="AD528" s="71">
        <v>0.42405374879918611</v>
      </c>
      <c r="AE528" s="72"/>
      <c r="AF528" s="71">
        <v>8231228.0422620513</v>
      </c>
      <c r="AG528" s="71">
        <v>85460.723726266049</v>
      </c>
      <c r="AH528" s="71">
        <v>189190.8579558334</v>
      </c>
      <c r="AI528" s="71">
        <v>3490251.0182360811</v>
      </c>
      <c r="AJ528" s="71">
        <v>5228400.4257856933</v>
      </c>
      <c r="AK528" s="71">
        <v>0</v>
      </c>
      <c r="AL528" s="71">
        <v>0</v>
      </c>
      <c r="AM528" s="71">
        <v>434998.75558087329</v>
      </c>
      <c r="AN528" s="71">
        <v>0</v>
      </c>
      <c r="AO528" s="71">
        <v>0</v>
      </c>
      <c r="AP528" s="71">
        <v>17659529.823546797</v>
      </c>
      <c r="AQ528" s="72"/>
      <c r="AR528" s="71">
        <v>55</v>
      </c>
      <c r="AS528" s="71">
        <v>13</v>
      </c>
      <c r="AT528" s="71">
        <v>0</v>
      </c>
      <c r="AU528" s="71">
        <v>0</v>
      </c>
      <c r="AV528" s="71">
        <v>0</v>
      </c>
      <c r="AW528" s="71">
        <v>0</v>
      </c>
      <c r="AX528" s="71"/>
      <c r="AY528" s="72"/>
      <c r="AZ528" s="71">
        <v>285.10000000000002</v>
      </c>
      <c r="BA528" s="71">
        <v>330.39999999999992</v>
      </c>
      <c r="BB528" s="71">
        <v>0</v>
      </c>
      <c r="BC528" s="71">
        <v>0</v>
      </c>
      <c r="BD528" s="71">
        <v>0</v>
      </c>
      <c r="BE528" s="71">
        <v>0</v>
      </c>
      <c r="BF528" s="71"/>
      <c r="BG528" s="72"/>
      <c r="BH528" s="71">
        <v>0</v>
      </c>
      <c r="BI528" s="71">
        <v>0</v>
      </c>
      <c r="BJ528" s="71">
        <v>6.2709999999999999</v>
      </c>
      <c r="BK528" s="71">
        <v>0</v>
      </c>
      <c r="BL528" s="71">
        <v>0</v>
      </c>
      <c r="BM528" s="71">
        <v>0</v>
      </c>
      <c r="BN528" s="72"/>
      <c r="BO528" s="71">
        <v>0</v>
      </c>
      <c r="BP528" s="71">
        <v>0</v>
      </c>
      <c r="BQ528" s="71">
        <v>1</v>
      </c>
      <c r="BR528" s="71">
        <v>0</v>
      </c>
      <c r="BS528" s="71">
        <v>0</v>
      </c>
      <c r="BT528" s="71">
        <v>0</v>
      </c>
      <c r="BU528"/>
      <c r="BV528" s="70">
        <v>6.2709999999999999</v>
      </c>
      <c r="BW528" s="70">
        <v>0</v>
      </c>
      <c r="BX528" s="70">
        <v>0</v>
      </c>
      <c r="BY528" s="70">
        <v>0</v>
      </c>
      <c r="BZ528" s="70">
        <v>0</v>
      </c>
      <c r="CA528" s="70">
        <v>0</v>
      </c>
      <c r="CB528" s="70">
        <v>0</v>
      </c>
      <c r="CC528" s="70">
        <v>0</v>
      </c>
      <c r="CD528" s="70">
        <v>0</v>
      </c>
    </row>
    <row r="529" spans="1:82">
      <c r="A529" s="70" t="s">
        <v>2255</v>
      </c>
      <c r="B529" s="70">
        <v>119</v>
      </c>
      <c r="C529" s="70">
        <v>17</v>
      </c>
      <c r="D529" s="70">
        <v>7</v>
      </c>
      <c r="E529" s="70">
        <v>2020</v>
      </c>
      <c r="F529" s="70" t="s">
        <v>159</v>
      </c>
      <c r="G529" s="70" t="s">
        <v>2238</v>
      </c>
      <c r="H529" s="70" t="s">
        <v>2239</v>
      </c>
      <c r="I529" s="148"/>
      <c r="J529" s="71">
        <v>5.0213598920202829</v>
      </c>
      <c r="K529" s="71">
        <v>0.10721912855168021</v>
      </c>
      <c r="L529" s="71">
        <v>1.1117356073746081</v>
      </c>
      <c r="M529" s="71">
        <v>2.381537677665047</v>
      </c>
      <c r="N529" s="71">
        <v>3.5102440476050205</v>
      </c>
      <c r="O529" s="71">
        <v>3.0521722312018689</v>
      </c>
      <c r="P529" s="71">
        <v>3.6610153248298891</v>
      </c>
      <c r="Q529" s="71">
        <v>0.188792236323341</v>
      </c>
      <c r="R529" s="71">
        <v>0</v>
      </c>
      <c r="S529" s="71">
        <v>0.34835879075566339</v>
      </c>
      <c r="T529" s="72"/>
      <c r="U529" s="71">
        <v>651066</v>
      </c>
      <c r="V529" s="71">
        <v>49</v>
      </c>
      <c r="W529" s="71">
        <v>28</v>
      </c>
      <c r="X529" s="71">
        <v>630</v>
      </c>
      <c r="Y529" s="71">
        <v>1029</v>
      </c>
      <c r="Z529" s="71">
        <v>2181</v>
      </c>
      <c r="AA529" s="71">
        <v>808</v>
      </c>
      <c r="AB529" s="71">
        <v>3202</v>
      </c>
      <c r="AC529" s="71">
        <v>0</v>
      </c>
      <c r="AD529" s="71">
        <v>0.34835879075566339</v>
      </c>
      <c r="AE529" s="72"/>
      <c r="AF529" s="71">
        <v>6100180.2933541751</v>
      </c>
      <c r="AG529" s="71">
        <v>73366.002071486393</v>
      </c>
      <c r="AH529" s="71">
        <v>229703.35497511487</v>
      </c>
      <c r="AI529" s="71">
        <v>3536293.572212412</v>
      </c>
      <c r="AJ529" s="71">
        <v>5195989.0423251037</v>
      </c>
      <c r="AK529" s="71"/>
      <c r="AL529" s="71"/>
      <c r="AM529" s="71">
        <v>417896.5749619886</v>
      </c>
      <c r="AN529" s="71"/>
      <c r="AO529" s="71"/>
      <c r="AP529" s="71">
        <v>15553428.839900281</v>
      </c>
      <c r="AQ529" s="72"/>
      <c r="AR529" s="71">
        <v>56</v>
      </c>
      <c r="AS529" s="71">
        <v>14</v>
      </c>
      <c r="AT529" s="71">
        <v>0</v>
      </c>
      <c r="AU529" s="71">
        <v>0</v>
      </c>
      <c r="AV529" s="71">
        <v>0</v>
      </c>
      <c r="AW529" s="71">
        <v>0</v>
      </c>
      <c r="AX529" s="71"/>
      <c r="AY529" s="72"/>
      <c r="AZ529" s="71">
        <v>290.60000000000002</v>
      </c>
      <c r="BA529" s="71">
        <v>379.9</v>
      </c>
      <c r="BB529" s="71">
        <v>0</v>
      </c>
      <c r="BC529" s="71">
        <v>0</v>
      </c>
      <c r="BD529" s="71">
        <v>0</v>
      </c>
      <c r="BE529" s="71">
        <v>0</v>
      </c>
      <c r="BF529" s="71"/>
      <c r="BG529" s="72"/>
      <c r="BH529" s="71">
        <v>0</v>
      </c>
      <c r="BI529" s="71">
        <v>0</v>
      </c>
      <c r="BJ529" s="71">
        <v>5.9950000000000001</v>
      </c>
      <c r="BK529" s="71">
        <v>0</v>
      </c>
      <c r="BL529" s="71">
        <v>0</v>
      </c>
      <c r="BM529" s="71">
        <v>0</v>
      </c>
      <c r="BN529" s="72"/>
      <c r="BO529" s="71">
        <v>0</v>
      </c>
      <c r="BP529" s="71">
        <v>0</v>
      </c>
      <c r="BQ529" s="71">
        <v>1</v>
      </c>
      <c r="BR529" s="71">
        <v>0</v>
      </c>
      <c r="BS529" s="71">
        <v>0</v>
      </c>
      <c r="BT529" s="71">
        <v>0</v>
      </c>
      <c r="BU529"/>
      <c r="BV529" s="70">
        <v>5.9950000000000001</v>
      </c>
      <c r="BW529" s="70">
        <v>0</v>
      </c>
      <c r="BX529" s="70">
        <v>0</v>
      </c>
      <c r="BY529" s="70">
        <v>0</v>
      </c>
      <c r="BZ529" s="70">
        <v>0</v>
      </c>
      <c r="CA529" s="70">
        <v>0</v>
      </c>
      <c r="CB529" s="70">
        <v>0</v>
      </c>
      <c r="CC529" s="70">
        <v>0</v>
      </c>
      <c r="CD529" s="70">
        <v>0</v>
      </c>
    </row>
    <row r="530" spans="1:82">
      <c r="A530" s="70" t="s">
        <v>2256</v>
      </c>
      <c r="B530" s="70">
        <v>119</v>
      </c>
      <c r="C530" s="70">
        <v>18</v>
      </c>
      <c r="D530" s="70">
        <v>7</v>
      </c>
      <c r="E530" s="70">
        <v>2021</v>
      </c>
      <c r="F530" s="70" t="s">
        <v>160</v>
      </c>
      <c r="G530" s="70" t="s">
        <v>2238</v>
      </c>
      <c r="H530" s="70" t="s">
        <v>2239</v>
      </c>
      <c r="I530" s="148"/>
      <c r="J530" s="71">
        <v>5.6919983376273731</v>
      </c>
      <c r="K530" s="71">
        <v>0.11742225469205692</v>
      </c>
      <c r="L530" s="71">
        <v>0.91551848771316602</v>
      </c>
      <c r="M530" s="71">
        <v>2.6123231533471727</v>
      </c>
      <c r="N530" s="71">
        <v>3.9039862505402803</v>
      </c>
      <c r="O530" s="71">
        <v>2.9751479756051009</v>
      </c>
      <c r="P530" s="71">
        <v>3.7591074104170081</v>
      </c>
      <c r="Q530" s="71">
        <v>0.183277130120551</v>
      </c>
      <c r="R530" s="71">
        <v>0</v>
      </c>
      <c r="S530" s="71">
        <v>0.40218140630079008</v>
      </c>
      <c r="T530" s="72"/>
      <c r="U530" s="71">
        <v>765471</v>
      </c>
      <c r="V530" s="71">
        <v>49</v>
      </c>
      <c r="W530" s="71">
        <v>28</v>
      </c>
      <c r="X530" s="71">
        <v>630</v>
      </c>
      <c r="Y530" s="71">
        <v>1027</v>
      </c>
      <c r="Z530" s="71">
        <v>2189</v>
      </c>
      <c r="AA530" s="71">
        <v>809</v>
      </c>
      <c r="AB530" s="71">
        <v>3139</v>
      </c>
      <c r="AC530" s="71">
        <v>0</v>
      </c>
      <c r="AD530" s="71">
        <v>0.40218140630079008</v>
      </c>
      <c r="AE530" s="72"/>
      <c r="AF530" s="71">
        <v>7000670.76478907</v>
      </c>
      <c r="AG530" s="71">
        <v>78560.79501334927</v>
      </c>
      <c r="AH530" s="71">
        <v>183419.82763775825</v>
      </c>
      <c r="AI530" s="71">
        <v>3917041.1688350611</v>
      </c>
      <c r="AJ530" s="71">
        <v>5356933.4132996518</v>
      </c>
      <c r="AK530" s="71">
        <v>0</v>
      </c>
      <c r="AL530" s="71">
        <v>0</v>
      </c>
      <c r="AM530" s="71">
        <v>412037.34382869338</v>
      </c>
      <c r="AN530" s="71">
        <v>0</v>
      </c>
      <c r="AO530" s="71">
        <v>0</v>
      </c>
      <c r="AP530" s="71">
        <v>16948663.313403584</v>
      </c>
      <c r="AQ530" s="72"/>
      <c r="AR530" s="71">
        <v>59</v>
      </c>
      <c r="AS530" s="71">
        <v>15</v>
      </c>
      <c r="AT530" s="71">
        <v>0</v>
      </c>
      <c r="AU530" s="71">
        <v>0</v>
      </c>
      <c r="AV530" s="71">
        <v>0</v>
      </c>
      <c r="AW530" s="71">
        <v>0</v>
      </c>
      <c r="AX530" s="71"/>
      <c r="AY530" s="72"/>
      <c r="AZ530" s="71">
        <v>302.60000000000002</v>
      </c>
      <c r="BA530" s="71">
        <v>429.4</v>
      </c>
      <c r="BB530" s="71">
        <v>0</v>
      </c>
      <c r="BC530" s="71">
        <v>0</v>
      </c>
      <c r="BD530" s="71">
        <v>0</v>
      </c>
      <c r="BE530" s="71">
        <v>0</v>
      </c>
      <c r="BF530" s="71"/>
      <c r="BG530" s="72"/>
      <c r="BH530" s="71">
        <v>0</v>
      </c>
      <c r="BI530" s="71">
        <v>0</v>
      </c>
      <c r="BJ530" s="71">
        <v>6.0129999999999999</v>
      </c>
      <c r="BK530" s="71">
        <v>0</v>
      </c>
      <c r="BL530" s="71">
        <v>0</v>
      </c>
      <c r="BM530" s="71">
        <v>0</v>
      </c>
      <c r="BN530" s="72"/>
      <c r="BO530" s="71">
        <v>0</v>
      </c>
      <c r="BP530" s="71">
        <v>0</v>
      </c>
      <c r="BQ530" s="71">
        <v>1</v>
      </c>
      <c r="BR530" s="71">
        <v>0</v>
      </c>
      <c r="BS530" s="71">
        <v>0</v>
      </c>
      <c r="BT530" s="71">
        <v>0</v>
      </c>
      <c r="BU530"/>
      <c r="BV530" s="70">
        <v>6.0129999999999999</v>
      </c>
      <c r="BW530" s="70">
        <v>0</v>
      </c>
      <c r="BX530" s="70">
        <v>0</v>
      </c>
      <c r="BY530" s="70">
        <v>0</v>
      </c>
      <c r="BZ530" s="70">
        <v>0</v>
      </c>
      <c r="CA530" s="70">
        <v>0</v>
      </c>
      <c r="CB530" s="70">
        <v>0</v>
      </c>
      <c r="CC530" s="70">
        <v>0</v>
      </c>
      <c r="CD530" s="70">
        <v>0</v>
      </c>
    </row>
    <row r="531" spans="1:82">
      <c r="A531" s="70" t="s">
        <v>2257</v>
      </c>
      <c r="B531" s="70">
        <v>119</v>
      </c>
      <c r="C531" s="70">
        <v>19</v>
      </c>
      <c r="D531" s="70">
        <v>7</v>
      </c>
      <c r="E531" s="70">
        <v>2022</v>
      </c>
      <c r="F531" s="70" t="s">
        <v>161</v>
      </c>
      <c r="G531" s="70" t="s">
        <v>2238</v>
      </c>
      <c r="H531" s="70" t="s">
        <v>2239</v>
      </c>
      <c r="I531" s="148"/>
      <c r="J531" s="71">
        <v>5.1680272815928401</v>
      </c>
      <c r="K531" s="71">
        <v>0.1052089234833295</v>
      </c>
      <c r="L531" s="71">
        <v>0.83865250815518888</v>
      </c>
      <c r="M531" s="71">
        <v>2.5997767232586457</v>
      </c>
      <c r="N531" s="71">
        <v>3.756458432593127</v>
      </c>
      <c r="O531" s="71">
        <v>3.1285181654400622</v>
      </c>
      <c r="P531" s="71">
        <v>3.8216602688981132</v>
      </c>
      <c r="Q531" s="71">
        <v>0.18090702602426995</v>
      </c>
      <c r="R531" s="71">
        <v>0</v>
      </c>
      <c r="S531" s="71">
        <v>0.32411181743936412</v>
      </c>
      <c r="T531" s="72"/>
      <c r="U531" s="71">
        <v>839449</v>
      </c>
      <c r="V531" s="71">
        <v>49</v>
      </c>
      <c r="W531" s="71">
        <v>28</v>
      </c>
      <c r="X531" s="71">
        <v>630</v>
      </c>
      <c r="Y531" s="71">
        <v>1024</v>
      </c>
      <c r="Z531" s="71">
        <v>2187</v>
      </c>
      <c r="AA531" s="71">
        <v>835</v>
      </c>
      <c r="AB531" s="71">
        <v>3073</v>
      </c>
      <c r="AC531" s="71">
        <v>0</v>
      </c>
      <c r="AD531" s="71">
        <v>0.32411181743936412</v>
      </c>
      <c r="AE531" s="72"/>
      <c r="AF531" s="71">
        <v>5908191.5968579343</v>
      </c>
      <c r="AG531" s="71">
        <v>76399.907215260406</v>
      </c>
      <c r="AH531" s="71">
        <v>191982.31479478566</v>
      </c>
      <c r="AI531" s="71">
        <v>3737094.0952244638</v>
      </c>
      <c r="AJ531" s="71">
        <v>5385360.6417869329</v>
      </c>
      <c r="AK531" s="71">
        <v>0</v>
      </c>
      <c r="AL531" s="71">
        <v>0</v>
      </c>
      <c r="AM531" s="71">
        <v>396808.17571306607</v>
      </c>
      <c r="AN531" s="71">
        <v>0</v>
      </c>
      <c r="AO531" s="71">
        <v>0</v>
      </c>
      <c r="AP531" s="71">
        <v>15695836.731592443</v>
      </c>
      <c r="AQ531" s="72"/>
      <c r="AR531" s="71">
        <v>63</v>
      </c>
      <c r="AS531" s="71">
        <v>15</v>
      </c>
      <c r="AT531" s="71">
        <v>0</v>
      </c>
      <c r="AU531" s="71">
        <v>0</v>
      </c>
      <c r="AV531" s="71">
        <v>0</v>
      </c>
      <c r="AW531" s="71">
        <v>0</v>
      </c>
      <c r="AX531" s="71"/>
      <c r="AY531" s="72"/>
      <c r="AZ531" s="71">
        <v>329.4</v>
      </c>
      <c r="BA531" s="71">
        <v>429.4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2258</v>
      </c>
      <c r="B532" s="70">
        <v>119</v>
      </c>
      <c r="C532" s="70">
        <v>20</v>
      </c>
      <c r="D532" s="70">
        <v>7</v>
      </c>
      <c r="E532" s="70">
        <v>2023</v>
      </c>
      <c r="F532" s="70" t="s">
        <v>1539</v>
      </c>
      <c r="G532" s="70" t="s">
        <v>2238</v>
      </c>
      <c r="H532" s="70" t="s">
        <v>2239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66</v>
      </c>
      <c r="AS532" s="71">
        <v>15</v>
      </c>
      <c r="AT532" s="71">
        <v>0</v>
      </c>
      <c r="AU532" s="71">
        <v>0</v>
      </c>
      <c r="AV532" s="71">
        <v>0</v>
      </c>
      <c r="AW532" s="71">
        <v>0</v>
      </c>
      <c r="AX532" s="71"/>
      <c r="AY532" s="72"/>
      <c r="AZ532" s="71">
        <v>340.4</v>
      </c>
      <c r="BA532" s="71">
        <v>429.4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2259</v>
      </c>
      <c r="B533" s="70">
        <v>119</v>
      </c>
      <c r="C533" s="70">
        <v>21</v>
      </c>
      <c r="D533" s="70">
        <v>7</v>
      </c>
      <c r="E533" s="70">
        <v>2024</v>
      </c>
      <c r="F533" s="70" t="s">
        <v>1554</v>
      </c>
      <c r="G533" s="70" t="s">
        <v>2238</v>
      </c>
      <c r="H533" s="70" t="s">
        <v>2239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2260</v>
      </c>
      <c r="B534" s="70">
        <v>426</v>
      </c>
      <c r="C534" s="70">
        <v>1</v>
      </c>
      <c r="D534" s="70">
        <v>26</v>
      </c>
      <c r="E534" s="70">
        <v>1990</v>
      </c>
      <c r="F534" s="70" t="s">
        <v>787</v>
      </c>
      <c r="G534" s="70" t="s">
        <v>1570</v>
      </c>
      <c r="H534" s="70" t="s">
        <v>1571</v>
      </c>
      <c r="I534" s="148"/>
      <c r="J534" s="71">
        <v>5.6568401623699396</v>
      </c>
      <c r="K534" s="71">
        <v>0.94550967488325066</v>
      </c>
      <c r="L534" s="71">
        <v>8.3785628934832044</v>
      </c>
      <c r="M534" s="71">
        <v>2.9493706216930908</v>
      </c>
      <c r="N534" s="71">
        <v>6.5162645024779788</v>
      </c>
      <c r="O534" s="71">
        <v>2.8251081057984342</v>
      </c>
      <c r="P534" s="71">
        <v>3.838374873602354</v>
      </c>
      <c r="Q534" s="71">
        <v>0.283002459289598</v>
      </c>
      <c r="R534" s="71">
        <v>0</v>
      </c>
      <c r="S534" s="71">
        <v>0.23045242599333371</v>
      </c>
      <c r="T534" s="72"/>
      <c r="U534" s="71">
        <v>158824</v>
      </c>
      <c r="V534" s="71">
        <v>173</v>
      </c>
      <c r="W534" s="71">
        <v>98</v>
      </c>
      <c r="X534" s="71">
        <v>989</v>
      </c>
      <c r="Y534" s="71">
        <v>1394</v>
      </c>
      <c r="Z534" s="71">
        <v>1162</v>
      </c>
      <c r="AA534" s="71">
        <v>932</v>
      </c>
      <c r="AB534" s="71">
        <v>4595</v>
      </c>
      <c r="AC534" s="71">
        <v>0</v>
      </c>
      <c r="AD534" s="71">
        <v>0.23045242599333371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2261</v>
      </c>
      <c r="B535" s="70">
        <v>427</v>
      </c>
      <c r="C535" s="70">
        <v>2</v>
      </c>
      <c r="D535" s="70">
        <v>26</v>
      </c>
      <c r="E535" s="70">
        <v>2005</v>
      </c>
      <c r="F535" s="70" t="s">
        <v>789</v>
      </c>
      <c r="G535" s="70" t="s">
        <v>1570</v>
      </c>
      <c r="H535" s="70" t="s">
        <v>1571</v>
      </c>
      <c r="I535" s="148"/>
      <c r="J535" s="71">
        <v>8.054944831599439</v>
      </c>
      <c r="K535" s="71">
        <v>0.40978658273109098</v>
      </c>
      <c r="L535" s="71">
        <v>5.0676328999035842</v>
      </c>
      <c r="M535" s="71">
        <v>5.5604435361641054</v>
      </c>
      <c r="N535" s="71">
        <v>8.6178836596965276</v>
      </c>
      <c r="O535" s="71">
        <v>3.7292575448540402</v>
      </c>
      <c r="P535" s="71">
        <v>4.4654531951343888</v>
      </c>
      <c r="Q535" s="71">
        <v>0.236187496614371</v>
      </c>
      <c r="R535" s="71">
        <v>0</v>
      </c>
      <c r="S535" s="71">
        <v>0.56596234616822438</v>
      </c>
      <c r="T535" s="72"/>
      <c r="U535" s="71">
        <v>248780</v>
      </c>
      <c r="V535" s="71">
        <v>125</v>
      </c>
      <c r="W535" s="71">
        <v>45</v>
      </c>
      <c r="X535" s="71">
        <v>903</v>
      </c>
      <c r="Y535" s="71">
        <v>1757</v>
      </c>
      <c r="Z535" s="71">
        <v>1775</v>
      </c>
      <c r="AA535" s="71">
        <v>888</v>
      </c>
      <c r="AB535" s="71">
        <v>4009</v>
      </c>
      <c r="AC535" s="71">
        <v>0</v>
      </c>
      <c r="AD535" s="71">
        <v>0.56596234616822438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2262</v>
      </c>
      <c r="B536" s="70">
        <v>428</v>
      </c>
      <c r="C536" s="70">
        <v>3</v>
      </c>
      <c r="D536" s="70">
        <v>26</v>
      </c>
      <c r="E536" s="70">
        <v>2006</v>
      </c>
      <c r="F536" s="70" t="s">
        <v>790</v>
      </c>
      <c r="G536" s="70" t="s">
        <v>1570</v>
      </c>
      <c r="H536" s="70" t="s">
        <v>1571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2263</v>
      </c>
      <c r="B537" s="70">
        <v>429</v>
      </c>
      <c r="C537" s="70">
        <v>4</v>
      </c>
      <c r="D537" s="70">
        <v>26</v>
      </c>
      <c r="E537" s="70">
        <v>2007</v>
      </c>
      <c r="F537" s="70" t="s">
        <v>791</v>
      </c>
      <c r="G537" s="70" t="s">
        <v>1570</v>
      </c>
      <c r="H537" s="70" t="s">
        <v>1571</v>
      </c>
      <c r="I537" s="148"/>
      <c r="J537" s="71">
        <v>8.5128859704789086</v>
      </c>
      <c r="K537" s="71">
        <v>0.29454556663270931</v>
      </c>
      <c r="L537" s="71">
        <v>3.0365462132780299</v>
      </c>
      <c r="M537" s="71">
        <v>5.0243216752633693</v>
      </c>
      <c r="N537" s="71">
        <v>8.7273492904410936</v>
      </c>
      <c r="O537" s="71">
        <v>3.5186553818544821</v>
      </c>
      <c r="P537" s="71">
        <v>4.6418097820424959</v>
      </c>
      <c r="Q537" s="71">
        <v>0.24358939799279999</v>
      </c>
      <c r="R537" s="71">
        <v>0</v>
      </c>
      <c r="S537" s="71">
        <v>0.1633534993145051</v>
      </c>
      <c r="T537" s="72"/>
      <c r="U537" s="71">
        <v>279565</v>
      </c>
      <c r="V537" s="71">
        <v>98</v>
      </c>
      <c r="W537" s="71">
        <v>37</v>
      </c>
      <c r="X537" s="71">
        <v>1022</v>
      </c>
      <c r="Y537" s="71">
        <v>1784</v>
      </c>
      <c r="Z537" s="71">
        <v>1741</v>
      </c>
      <c r="AA537" s="71">
        <v>909</v>
      </c>
      <c r="AB537" s="71">
        <v>3916</v>
      </c>
      <c r="AC537" s="71">
        <v>0</v>
      </c>
      <c r="AD537" s="71">
        <v>0.1633534993145051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2264</v>
      </c>
      <c r="B538" s="70">
        <v>430</v>
      </c>
      <c r="C538" s="70">
        <v>5</v>
      </c>
      <c r="D538" s="70">
        <v>26</v>
      </c>
      <c r="E538" s="70">
        <v>2008</v>
      </c>
      <c r="F538" s="70" t="s">
        <v>792</v>
      </c>
      <c r="G538" s="70" t="s">
        <v>1570</v>
      </c>
      <c r="H538" s="70" t="s">
        <v>1571</v>
      </c>
      <c r="I538" s="148"/>
      <c r="J538" s="71">
        <v>8.7241292024893244</v>
      </c>
      <c r="K538" s="71">
        <v>0.25851011811536101</v>
      </c>
      <c r="L538" s="71">
        <v>2.6219430500522871</v>
      </c>
      <c r="M538" s="71">
        <v>5.8789428926349716</v>
      </c>
      <c r="N538" s="71">
        <v>8.8101139942736477</v>
      </c>
      <c r="O538" s="71">
        <v>3.385676684102616</v>
      </c>
      <c r="P538" s="71">
        <v>4.611016343730082</v>
      </c>
      <c r="Q538" s="71">
        <v>0.23707742761103101</v>
      </c>
      <c r="R538" s="71">
        <v>0</v>
      </c>
      <c r="S538" s="71">
        <v>0.2673164540527917</v>
      </c>
      <c r="T538" s="72"/>
      <c r="U538" s="71">
        <v>301025</v>
      </c>
      <c r="V538" s="71">
        <v>98</v>
      </c>
      <c r="W538" s="71">
        <v>37</v>
      </c>
      <c r="X538" s="71">
        <v>1022</v>
      </c>
      <c r="Y538" s="71">
        <v>1777</v>
      </c>
      <c r="Z538" s="71">
        <v>1734</v>
      </c>
      <c r="AA538" s="71">
        <v>904</v>
      </c>
      <c r="AB538" s="71">
        <v>3874</v>
      </c>
      <c r="AC538" s="71">
        <v>0</v>
      </c>
      <c r="AD538" s="71">
        <v>0.2673164540527917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2265</v>
      </c>
      <c r="B539" s="70">
        <v>431</v>
      </c>
      <c r="C539" s="70">
        <v>6</v>
      </c>
      <c r="D539" s="70">
        <v>26</v>
      </c>
      <c r="E539" s="70">
        <v>2009</v>
      </c>
      <c r="F539" s="70" t="s">
        <v>176</v>
      </c>
      <c r="G539" s="1064" t="s">
        <v>1570</v>
      </c>
      <c r="H539" s="70" t="s">
        <v>1571</v>
      </c>
      <c r="I539" s="148"/>
      <c r="J539" s="71">
        <v>7.6287666034905506</v>
      </c>
      <c r="K539" s="71">
        <v>0.1658405331329999</v>
      </c>
      <c r="L539" s="71">
        <v>3.215653789962031</v>
      </c>
      <c r="M539" s="71">
        <v>5.169794683735474</v>
      </c>
      <c r="N539" s="71">
        <v>7.5630058648531513</v>
      </c>
      <c r="O539" s="71">
        <v>3.459773488008214</v>
      </c>
      <c r="P539" s="71">
        <v>4.5610434143518974</v>
      </c>
      <c r="Q539" s="71">
        <v>0.22322058514740001</v>
      </c>
      <c r="R539" s="71">
        <v>0</v>
      </c>
      <c r="S539" s="71">
        <v>0.17195810844872411</v>
      </c>
      <c r="T539" s="72"/>
      <c r="U539" s="71">
        <v>265825</v>
      </c>
      <c r="V539" s="71">
        <v>77</v>
      </c>
      <c r="W539" s="71">
        <v>52</v>
      </c>
      <c r="X539" s="71">
        <v>1135</v>
      </c>
      <c r="Y539" s="71">
        <v>1776</v>
      </c>
      <c r="Z539" s="71">
        <v>1749</v>
      </c>
      <c r="AA539" s="71">
        <v>918</v>
      </c>
      <c r="AB539" s="71">
        <v>3829</v>
      </c>
      <c r="AC539" s="71">
        <v>0</v>
      </c>
      <c r="AD539" s="71">
        <v>0.17195810844872411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2266</v>
      </c>
      <c r="B540" s="70">
        <v>432</v>
      </c>
      <c r="C540" s="70">
        <v>7</v>
      </c>
      <c r="D540" s="70">
        <v>26</v>
      </c>
      <c r="E540" s="70">
        <v>2010</v>
      </c>
      <c r="F540" s="70" t="s">
        <v>177</v>
      </c>
      <c r="G540" s="1064" t="s">
        <v>1570</v>
      </c>
      <c r="H540" s="70" t="s">
        <v>1571</v>
      </c>
      <c r="I540" s="148"/>
      <c r="J540" s="71">
        <v>8.4518162822020777</v>
      </c>
      <c r="K540" s="71">
        <v>0.17295612429775661</v>
      </c>
      <c r="L540" s="71">
        <v>2.9275384556164581</v>
      </c>
      <c r="M540" s="71">
        <v>4.6276872620484051</v>
      </c>
      <c r="N540" s="71">
        <v>7.4447266058231074</v>
      </c>
      <c r="O540" s="71">
        <v>3.4437709746516019</v>
      </c>
      <c r="P540" s="71">
        <v>4.7695898952773703</v>
      </c>
      <c r="Q540" s="71">
        <v>0.22997129223992599</v>
      </c>
      <c r="R540" s="71">
        <v>0</v>
      </c>
      <c r="S540" s="71">
        <v>0.14253531036995171</v>
      </c>
      <c r="T540" s="72"/>
      <c r="U540" s="71">
        <v>329673</v>
      </c>
      <c r="V540" s="71">
        <v>77</v>
      </c>
      <c r="W540" s="71">
        <v>52</v>
      </c>
      <c r="X540" s="71">
        <v>1135</v>
      </c>
      <c r="Y540" s="71">
        <v>1778</v>
      </c>
      <c r="Z540" s="71">
        <v>1749</v>
      </c>
      <c r="AA540" s="71">
        <v>936</v>
      </c>
      <c r="AB540" s="71">
        <v>3780</v>
      </c>
      <c r="AC540" s="71">
        <v>0</v>
      </c>
      <c r="AD540" s="71">
        <v>0.14253531036995171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2267</v>
      </c>
      <c r="B541" s="70">
        <v>433</v>
      </c>
      <c r="C541" s="70">
        <v>8</v>
      </c>
      <c r="D541" s="70">
        <v>26</v>
      </c>
      <c r="E541" s="70">
        <v>2011</v>
      </c>
      <c r="F541" s="70" t="s">
        <v>178</v>
      </c>
      <c r="G541" s="70" t="s">
        <v>1570</v>
      </c>
      <c r="H541" s="70" t="s">
        <v>1571</v>
      </c>
      <c r="I541" s="148"/>
      <c r="J541" s="71">
        <v>9.7807129624452731</v>
      </c>
      <c r="K541" s="71">
        <v>0.24234370111692191</v>
      </c>
      <c r="L541" s="71">
        <v>2.7316066937145629</v>
      </c>
      <c r="M541" s="71">
        <v>5.8460700606259861</v>
      </c>
      <c r="N541" s="71">
        <v>8.935859548813319</v>
      </c>
      <c r="O541" s="71">
        <v>3.3955985273485649</v>
      </c>
      <c r="P541" s="71">
        <v>4.6614471893779834</v>
      </c>
      <c r="Q541" s="71">
        <v>0.26119894959316797</v>
      </c>
      <c r="R541" s="71">
        <v>0</v>
      </c>
      <c r="S541" s="71">
        <v>0.14127084505008039</v>
      </c>
      <c r="T541" s="72"/>
      <c r="U541" s="71">
        <v>359303</v>
      </c>
      <c r="V541" s="71">
        <v>77</v>
      </c>
      <c r="W541" s="71">
        <v>52</v>
      </c>
      <c r="X541" s="71">
        <v>1135</v>
      </c>
      <c r="Y541" s="71">
        <v>1773</v>
      </c>
      <c r="Z541" s="71">
        <v>1762</v>
      </c>
      <c r="AA541" s="71">
        <v>942</v>
      </c>
      <c r="AB541" s="71">
        <v>3722</v>
      </c>
      <c r="AC541" s="71">
        <v>0</v>
      </c>
      <c r="AD541" s="71">
        <v>0.14127084505008039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2268</v>
      </c>
      <c r="B542" s="70">
        <v>434</v>
      </c>
      <c r="C542" s="70">
        <v>9</v>
      </c>
      <c r="D542" s="70">
        <v>26</v>
      </c>
      <c r="E542" s="70">
        <v>2012</v>
      </c>
      <c r="F542" s="70" t="s">
        <v>179</v>
      </c>
      <c r="G542" s="70" t="s">
        <v>1570</v>
      </c>
      <c r="H542" s="70" t="s">
        <v>1571</v>
      </c>
      <c r="I542" s="148"/>
      <c r="J542" s="71">
        <v>12.053788419413539</v>
      </c>
      <c r="K542" s="71">
        <v>0.27300955219927198</v>
      </c>
      <c r="L542" s="71">
        <v>2.7561099274644909</v>
      </c>
      <c r="M542" s="71">
        <v>7.2608004403631936</v>
      </c>
      <c r="N542" s="71">
        <v>9.915784815984539</v>
      </c>
      <c r="O542" s="71">
        <v>3.3344627161536531</v>
      </c>
      <c r="P542" s="71">
        <v>4.6979217371985964</v>
      </c>
      <c r="Q542" s="71">
        <v>0.28012759036795598</v>
      </c>
      <c r="R542" s="71">
        <v>0</v>
      </c>
      <c r="S542" s="71">
        <v>0.17119188445718761</v>
      </c>
      <c r="T542" s="72"/>
      <c r="U542" s="71">
        <v>424269</v>
      </c>
      <c r="V542" s="71">
        <v>77</v>
      </c>
      <c r="W542" s="71">
        <v>52</v>
      </c>
      <c r="X542" s="71">
        <v>1135</v>
      </c>
      <c r="Y542" s="71">
        <v>1791</v>
      </c>
      <c r="Z542" s="71">
        <v>1744</v>
      </c>
      <c r="AA542" s="71">
        <v>944</v>
      </c>
      <c r="AB542" s="71">
        <v>3674</v>
      </c>
      <c r="AC542" s="71">
        <v>0</v>
      </c>
      <c r="AD542" s="71">
        <v>0.17119188445718761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2269</v>
      </c>
      <c r="B543" s="70">
        <v>435</v>
      </c>
      <c r="C543" s="70">
        <v>10</v>
      </c>
      <c r="D543" s="70">
        <v>26</v>
      </c>
      <c r="E543" s="70">
        <v>2013</v>
      </c>
      <c r="F543" s="70" t="s">
        <v>180</v>
      </c>
      <c r="G543" s="70" t="s">
        <v>1570</v>
      </c>
      <c r="H543" s="70" t="s">
        <v>1571</v>
      </c>
      <c r="I543" s="148"/>
      <c r="J543" s="71">
        <v>13.99088016586048</v>
      </c>
      <c r="K543" s="71">
        <v>0.22564332611916049</v>
      </c>
      <c r="L543" s="71">
        <v>2.4338623896888172</v>
      </c>
      <c r="M543" s="71">
        <v>6.7527180022152136</v>
      </c>
      <c r="N543" s="71">
        <v>9.5345965704859612</v>
      </c>
      <c r="O543" s="71">
        <v>3.1846271337206291</v>
      </c>
      <c r="P543" s="71">
        <v>4.7306096321333024</v>
      </c>
      <c r="Q543" s="71">
        <v>0.278090843203815</v>
      </c>
      <c r="R543" s="71">
        <v>0</v>
      </c>
      <c r="S543" s="71">
        <v>0.12728743880019511</v>
      </c>
      <c r="T543" s="72"/>
      <c r="U543" s="71">
        <v>501416</v>
      </c>
      <c r="V543" s="71">
        <v>77</v>
      </c>
      <c r="W543" s="71">
        <v>52</v>
      </c>
      <c r="X543" s="71">
        <v>1135</v>
      </c>
      <c r="Y543" s="71">
        <v>1777</v>
      </c>
      <c r="Z543" s="71">
        <v>1740</v>
      </c>
      <c r="AA543" s="71">
        <v>947</v>
      </c>
      <c r="AB543" s="71">
        <v>3595</v>
      </c>
      <c r="AC543" s="71">
        <v>0</v>
      </c>
      <c r="AD543" s="71">
        <v>0.12728743880019511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4.3239999999999998</v>
      </c>
      <c r="BK543" s="71">
        <v>0</v>
      </c>
      <c r="BL543" s="71">
        <v>0</v>
      </c>
      <c r="BM543" s="71">
        <v>0</v>
      </c>
      <c r="BN543" s="72"/>
      <c r="BO543" s="71">
        <v>0</v>
      </c>
      <c r="BP543" s="71">
        <v>0</v>
      </c>
      <c r="BQ543" s="71">
        <v>1</v>
      </c>
      <c r="BR543" s="71">
        <v>0</v>
      </c>
      <c r="BS543" s="71">
        <v>0</v>
      </c>
      <c r="BT543" s="71">
        <v>0</v>
      </c>
      <c r="BU543"/>
      <c r="BV543" s="70">
        <v>4.3239999999999998</v>
      </c>
      <c r="BW543" s="70">
        <v>0</v>
      </c>
      <c r="BX543" s="70">
        <v>0</v>
      </c>
      <c r="BY543" s="70">
        <v>0</v>
      </c>
      <c r="BZ543" s="70">
        <v>0</v>
      </c>
      <c r="CA543" s="70">
        <v>0</v>
      </c>
      <c r="CB543" s="70">
        <v>0</v>
      </c>
      <c r="CC543" s="70">
        <v>0</v>
      </c>
      <c r="CD543" s="70">
        <v>0</v>
      </c>
    </row>
    <row r="544" spans="1:82">
      <c r="A544" s="70" t="s">
        <v>2270</v>
      </c>
      <c r="B544" s="70">
        <v>436</v>
      </c>
      <c r="C544" s="70">
        <v>11</v>
      </c>
      <c r="D544" s="70">
        <v>26</v>
      </c>
      <c r="E544" s="70">
        <v>2014</v>
      </c>
      <c r="F544" s="70" t="s">
        <v>181</v>
      </c>
      <c r="G544" s="70" t="s">
        <v>1570</v>
      </c>
      <c r="H544" s="70" t="s">
        <v>1571</v>
      </c>
      <c r="I544" s="148"/>
      <c r="J544" s="71">
        <v>15.271515168038629</v>
      </c>
      <c r="K544" s="71">
        <v>0.20910564706482551</v>
      </c>
      <c r="L544" s="71">
        <v>4.677012317125552</v>
      </c>
      <c r="M544" s="71">
        <v>7.1529448956163986</v>
      </c>
      <c r="N544" s="71">
        <v>10.00500405340766</v>
      </c>
      <c r="O544" s="71">
        <v>2.9958940902583739</v>
      </c>
      <c r="P544" s="71">
        <v>4.8254972253200883</v>
      </c>
      <c r="Q544" s="71">
        <v>0.26109685923685899</v>
      </c>
      <c r="R544" s="71">
        <v>0</v>
      </c>
      <c r="S544" s="71">
        <v>0.12342304745812149</v>
      </c>
      <c r="T544" s="72"/>
      <c r="U544" s="71">
        <v>607854</v>
      </c>
      <c r="V544" s="71">
        <v>62</v>
      </c>
      <c r="W544" s="71">
        <v>102</v>
      </c>
      <c r="X544" s="71">
        <v>1143</v>
      </c>
      <c r="Y544" s="71">
        <v>1761</v>
      </c>
      <c r="Z544" s="71">
        <v>1724</v>
      </c>
      <c r="AA544" s="71">
        <v>961</v>
      </c>
      <c r="AB544" s="71">
        <v>3518</v>
      </c>
      <c r="AC544" s="71">
        <v>0</v>
      </c>
      <c r="AD544" s="71">
        <v>0.12342304745812149</v>
      </c>
      <c r="AE544" s="72"/>
      <c r="AF544" s="71"/>
      <c r="AG544" s="71"/>
      <c r="AH544" s="71"/>
      <c r="AI544" s="71"/>
      <c r="AJ544" s="71"/>
      <c r="AK544" s="71"/>
      <c r="AL544" s="71"/>
      <c r="AM544" s="71"/>
      <c r="AN544" s="71"/>
      <c r="AO544" s="71"/>
      <c r="AP544" s="71"/>
      <c r="AQ544" s="72"/>
      <c r="AR544" s="71">
        <v>9</v>
      </c>
      <c r="AS544" s="71">
        <v>0</v>
      </c>
      <c r="AT544" s="71">
        <v>0</v>
      </c>
      <c r="AU544" s="71">
        <v>0</v>
      </c>
      <c r="AV544" s="71">
        <v>0</v>
      </c>
      <c r="AW544" s="71">
        <v>0</v>
      </c>
      <c r="AX544" s="71"/>
      <c r="AY544" s="72"/>
      <c r="AZ544" s="71">
        <v>49.6</v>
      </c>
      <c r="BA544" s="71">
        <v>0</v>
      </c>
      <c r="BB544" s="71">
        <v>0</v>
      </c>
      <c r="BC544" s="71">
        <v>0</v>
      </c>
      <c r="BD544" s="71">
        <v>0</v>
      </c>
      <c r="BE544" s="71">
        <v>0</v>
      </c>
      <c r="BF544" s="71"/>
      <c r="BG544" s="72"/>
      <c r="BH544" s="71">
        <v>0</v>
      </c>
      <c r="BI544" s="71">
        <v>0</v>
      </c>
      <c r="BJ544" s="71">
        <v>4.4279999999999999</v>
      </c>
      <c r="BK544" s="71">
        <v>0</v>
      </c>
      <c r="BL544" s="71">
        <v>0</v>
      </c>
      <c r="BM544" s="71">
        <v>0</v>
      </c>
      <c r="BN544" s="72"/>
      <c r="BO544" s="71">
        <v>0</v>
      </c>
      <c r="BP544" s="71">
        <v>0</v>
      </c>
      <c r="BQ544" s="71">
        <v>1</v>
      </c>
      <c r="BR544" s="71">
        <v>0</v>
      </c>
      <c r="BS544" s="71">
        <v>0</v>
      </c>
      <c r="BT544" s="71">
        <v>0</v>
      </c>
      <c r="BU544"/>
      <c r="BV544" s="70">
        <v>4.4279999999999999</v>
      </c>
      <c r="BW544" s="70">
        <v>0</v>
      </c>
      <c r="BX544" s="70">
        <v>0</v>
      </c>
      <c r="BY544" s="70">
        <v>0</v>
      </c>
      <c r="BZ544" s="70">
        <v>0</v>
      </c>
      <c r="CA544" s="70">
        <v>0</v>
      </c>
      <c r="CB544" s="70">
        <v>0</v>
      </c>
      <c r="CC544" s="70">
        <v>0</v>
      </c>
      <c r="CD544" s="70">
        <v>0</v>
      </c>
    </row>
    <row r="545" spans="1:82">
      <c r="A545" s="70" t="s">
        <v>2271</v>
      </c>
      <c r="B545" s="70">
        <v>437</v>
      </c>
      <c r="C545" s="70">
        <v>12</v>
      </c>
      <c r="D545" s="70">
        <v>26</v>
      </c>
      <c r="E545" s="70">
        <v>2015</v>
      </c>
      <c r="F545" s="70" t="s">
        <v>182</v>
      </c>
      <c r="G545" s="70" t="s">
        <v>1570</v>
      </c>
      <c r="H545" s="70" t="s">
        <v>1571</v>
      </c>
      <c r="I545" s="148"/>
      <c r="J545" s="71">
        <v>17.638295008699409</v>
      </c>
      <c r="K545" s="71">
        <v>0.20051057842017139</v>
      </c>
      <c r="L545" s="71">
        <v>4.9230433871592192</v>
      </c>
      <c r="M545" s="71">
        <v>6.9209952183840242</v>
      </c>
      <c r="N545" s="71">
        <v>9.1406189845842647</v>
      </c>
      <c r="O545" s="71">
        <v>3.0000393564088896</v>
      </c>
      <c r="P545" s="71">
        <v>4.8192590577077317</v>
      </c>
      <c r="Q545" s="71">
        <v>0.25065652144234102</v>
      </c>
      <c r="R545" s="71">
        <v>0</v>
      </c>
      <c r="S545" s="71">
        <v>0.12794780244411499</v>
      </c>
      <c r="T545" s="72"/>
      <c r="U545" s="71">
        <v>703892</v>
      </c>
      <c r="V545" s="71">
        <v>62</v>
      </c>
      <c r="W545" s="71">
        <v>102</v>
      </c>
      <c r="X545" s="71">
        <v>1143</v>
      </c>
      <c r="Y545" s="71">
        <v>1748</v>
      </c>
      <c r="Z545" s="71">
        <v>1743</v>
      </c>
      <c r="AA545" s="71">
        <v>959</v>
      </c>
      <c r="AB545" s="71">
        <v>3450</v>
      </c>
      <c r="AC545" s="71">
        <v>0</v>
      </c>
      <c r="AD545" s="71">
        <v>0.12794780244411499</v>
      </c>
      <c r="AE545" s="72"/>
      <c r="AF545" s="71">
        <v>5432146.1315485444</v>
      </c>
      <c r="AG545" s="71">
        <v>133584.1310465266</v>
      </c>
      <c r="AH545" s="71">
        <v>636558.68841003743</v>
      </c>
      <c r="AI545" s="71">
        <v>7269572.770705048</v>
      </c>
      <c r="AJ545" s="71">
        <v>7741975.2434327491</v>
      </c>
      <c r="AK545" s="71">
        <v>0</v>
      </c>
      <c r="AL545" s="71">
        <v>0</v>
      </c>
      <c r="AM545" s="71">
        <v>472808.02779431001</v>
      </c>
      <c r="AN545" s="71">
        <v>0</v>
      </c>
      <c r="AO545" s="71">
        <v>0</v>
      </c>
      <c r="AP545" s="71">
        <v>21686644.992937215</v>
      </c>
      <c r="AQ545" s="72"/>
      <c r="AR545" s="71">
        <v>9</v>
      </c>
      <c r="AS545" s="71">
        <v>1</v>
      </c>
      <c r="AT545" s="71">
        <v>0</v>
      </c>
      <c r="AU545" s="71">
        <v>0</v>
      </c>
      <c r="AV545" s="71">
        <v>0</v>
      </c>
      <c r="AW545" s="71">
        <v>0</v>
      </c>
      <c r="AX545" s="71"/>
      <c r="AY545" s="72"/>
      <c r="AZ545" s="71">
        <v>49.6</v>
      </c>
      <c r="BA545" s="71">
        <v>10</v>
      </c>
      <c r="BB545" s="71">
        <v>0</v>
      </c>
      <c r="BC545" s="71">
        <v>0</v>
      </c>
      <c r="BD545" s="71">
        <v>0</v>
      </c>
      <c r="BE545" s="71">
        <v>0</v>
      </c>
      <c r="BF545" s="71"/>
      <c r="BG545" s="72"/>
      <c r="BH545" s="71">
        <v>0</v>
      </c>
      <c r="BI545" s="71">
        <v>0</v>
      </c>
      <c r="BJ545" s="71">
        <v>4.4989999999999997</v>
      </c>
      <c r="BK545" s="71">
        <v>0</v>
      </c>
      <c r="BL545" s="71">
        <v>0</v>
      </c>
      <c r="BM545" s="71">
        <v>0</v>
      </c>
      <c r="BN545" s="72"/>
      <c r="BO545" s="71">
        <v>0</v>
      </c>
      <c r="BP545" s="71">
        <v>0</v>
      </c>
      <c r="BQ545" s="71">
        <v>1</v>
      </c>
      <c r="BR545" s="71">
        <v>0</v>
      </c>
      <c r="BS545" s="71">
        <v>0</v>
      </c>
      <c r="BT545" s="71">
        <v>0</v>
      </c>
      <c r="BU545"/>
      <c r="BV545" s="70">
        <v>4.4989999999999997</v>
      </c>
      <c r="BW545" s="70">
        <v>0</v>
      </c>
      <c r="BX545" s="70">
        <v>0</v>
      </c>
      <c r="BY545" s="70">
        <v>0</v>
      </c>
      <c r="BZ545" s="70">
        <v>0</v>
      </c>
      <c r="CA545" s="70">
        <v>0</v>
      </c>
      <c r="CB545" s="70">
        <v>0</v>
      </c>
      <c r="CC545" s="70">
        <v>0</v>
      </c>
      <c r="CD545" s="70">
        <v>0</v>
      </c>
    </row>
    <row r="546" spans="1:82">
      <c r="A546" s="70" t="s">
        <v>2272</v>
      </c>
      <c r="B546" s="70">
        <v>438</v>
      </c>
      <c r="C546" s="70">
        <v>13</v>
      </c>
      <c r="D546" s="70">
        <v>26</v>
      </c>
      <c r="E546" s="70">
        <v>2016</v>
      </c>
      <c r="F546" s="70" t="s">
        <v>155</v>
      </c>
      <c r="G546" s="70" t="s">
        <v>1570</v>
      </c>
      <c r="H546" s="70" t="s">
        <v>1571</v>
      </c>
      <c r="I546" s="148"/>
      <c r="J546" s="71">
        <v>20.498285175117484</v>
      </c>
      <c r="K546" s="71">
        <v>0.18913722903722174</v>
      </c>
      <c r="L546" s="71">
        <v>5.2939857165990363</v>
      </c>
      <c r="M546" s="71">
        <v>5.9339507463048253</v>
      </c>
      <c r="N546" s="71">
        <v>9.2209572743562482</v>
      </c>
      <c r="O546" s="71">
        <v>2.9602078516465893</v>
      </c>
      <c r="P546" s="71">
        <v>5.1696801378406043</v>
      </c>
      <c r="Q546" s="71">
        <v>0.23958383847163023</v>
      </c>
      <c r="R546" s="71">
        <v>0</v>
      </c>
      <c r="S546" s="71">
        <v>0.22759188505807698</v>
      </c>
      <c r="T546" s="72"/>
      <c r="U546" s="71">
        <v>778650</v>
      </c>
      <c r="V546" s="71">
        <v>62</v>
      </c>
      <c r="W546" s="71">
        <v>102</v>
      </c>
      <c r="X546" s="71">
        <v>1143</v>
      </c>
      <c r="Y546" s="71">
        <v>1734</v>
      </c>
      <c r="Z546" s="71">
        <v>1741</v>
      </c>
      <c r="AA546" s="71">
        <v>1064</v>
      </c>
      <c r="AB546" s="71">
        <v>3392</v>
      </c>
      <c r="AC546" s="71">
        <v>0</v>
      </c>
      <c r="AD546" s="71">
        <v>0.22759188505807701</v>
      </c>
      <c r="AE546" s="72"/>
      <c r="AF546" s="71">
        <v>6423469.9784916854</v>
      </c>
      <c r="AG546" s="71">
        <v>127332.9962774231</v>
      </c>
      <c r="AH546" s="71">
        <v>539514.8552406719</v>
      </c>
      <c r="AI546" s="71">
        <v>7256483.0146908145</v>
      </c>
      <c r="AJ546" s="71">
        <v>7628438.7292209277</v>
      </c>
      <c r="AK546" s="71">
        <v>0</v>
      </c>
      <c r="AL546" s="71">
        <v>0</v>
      </c>
      <c r="AM546" s="71">
        <v>465220.52121490758</v>
      </c>
      <c r="AN546" s="71">
        <v>0</v>
      </c>
      <c r="AO546" s="71">
        <v>0</v>
      </c>
      <c r="AP546" s="71">
        <v>22440460.09513643</v>
      </c>
      <c r="AQ546" s="72"/>
      <c r="AR546" s="71">
        <v>11</v>
      </c>
      <c r="AS546" s="71">
        <v>1</v>
      </c>
      <c r="AT546" s="71">
        <v>0</v>
      </c>
      <c r="AU546" s="71">
        <v>0</v>
      </c>
      <c r="AV546" s="71">
        <v>0</v>
      </c>
      <c r="AW546" s="71">
        <v>0</v>
      </c>
      <c r="AX546" s="71"/>
      <c r="AY546" s="72"/>
      <c r="AZ546" s="71">
        <v>67.400000000000006</v>
      </c>
      <c r="BA546" s="71">
        <v>10</v>
      </c>
      <c r="BB546" s="71">
        <v>0</v>
      </c>
      <c r="BC546" s="71">
        <v>0</v>
      </c>
      <c r="BD546" s="71">
        <v>0</v>
      </c>
      <c r="BE546" s="71">
        <v>0</v>
      </c>
      <c r="BF546" s="71"/>
      <c r="BG546" s="72"/>
      <c r="BH546" s="71">
        <v>0</v>
      </c>
      <c r="BI546" s="71">
        <v>0</v>
      </c>
      <c r="BJ546" s="71">
        <v>4.484</v>
      </c>
      <c r="BK546" s="71">
        <v>0</v>
      </c>
      <c r="BL546" s="71">
        <v>0</v>
      </c>
      <c r="BM546" s="71">
        <v>0</v>
      </c>
      <c r="BN546" s="72"/>
      <c r="BO546" s="71">
        <v>0</v>
      </c>
      <c r="BP546" s="71">
        <v>0</v>
      </c>
      <c r="BQ546" s="71">
        <v>1</v>
      </c>
      <c r="BR546" s="71">
        <v>0</v>
      </c>
      <c r="BS546" s="71">
        <v>0</v>
      </c>
      <c r="BT546" s="71">
        <v>0</v>
      </c>
      <c r="BU546"/>
      <c r="BV546" s="70">
        <v>4.484</v>
      </c>
      <c r="BW546" s="70">
        <v>0</v>
      </c>
      <c r="BX546" s="70">
        <v>0</v>
      </c>
      <c r="BY546" s="70">
        <v>0</v>
      </c>
      <c r="BZ546" s="70">
        <v>0</v>
      </c>
      <c r="CA546" s="70">
        <v>0</v>
      </c>
      <c r="CB546" s="70">
        <v>0</v>
      </c>
      <c r="CC546" s="70">
        <v>0</v>
      </c>
      <c r="CD546" s="70">
        <v>0</v>
      </c>
    </row>
    <row r="547" spans="1:82">
      <c r="A547" s="70" t="s">
        <v>2273</v>
      </c>
      <c r="B547" s="70">
        <v>439</v>
      </c>
      <c r="C547" s="70">
        <v>14</v>
      </c>
      <c r="D547" s="70">
        <v>26</v>
      </c>
      <c r="E547" s="70">
        <v>2017</v>
      </c>
      <c r="F547" s="70" t="s">
        <v>156</v>
      </c>
      <c r="G547" s="70" t="s">
        <v>1570</v>
      </c>
      <c r="H547" s="70" t="s">
        <v>1571</v>
      </c>
      <c r="I547" s="148"/>
      <c r="J547" s="71">
        <v>22.52409555159857</v>
      </c>
      <c r="K547" s="71">
        <v>0.1932699289339895</v>
      </c>
      <c r="L547" s="71">
        <v>4.7789341376899328</v>
      </c>
      <c r="M547" s="71">
        <v>5.9499128986786678</v>
      </c>
      <c r="N547" s="71">
        <v>9.0908872672736454</v>
      </c>
      <c r="O547" s="71">
        <v>2.9152494069085204</v>
      </c>
      <c r="P547" s="71">
        <v>5.1948673841805926</v>
      </c>
      <c r="Q547" s="71">
        <v>0.231273088238938</v>
      </c>
      <c r="R547" s="71">
        <v>0</v>
      </c>
      <c r="S547" s="71">
        <v>0.17014422196907522</v>
      </c>
      <c r="T547" s="72"/>
      <c r="U547" s="71">
        <v>841896.99999999988</v>
      </c>
      <c r="V547" s="71">
        <v>62</v>
      </c>
      <c r="W547" s="71">
        <v>102</v>
      </c>
      <c r="X547" s="71">
        <v>1143</v>
      </c>
      <c r="Y547" s="71">
        <v>1747</v>
      </c>
      <c r="Z547" s="71">
        <v>1743</v>
      </c>
      <c r="AA547" s="71">
        <v>1076</v>
      </c>
      <c r="AB547" s="71">
        <v>3386</v>
      </c>
      <c r="AC547" s="71">
        <v>0</v>
      </c>
      <c r="AD547" s="71">
        <v>0.17014422196907519</v>
      </c>
      <c r="AE547" s="72"/>
      <c r="AF547" s="71">
        <v>6824647.2461272404</v>
      </c>
      <c r="AG547" s="71">
        <v>127702.9684312918</v>
      </c>
      <c r="AH547" s="71">
        <v>659074.47806067322</v>
      </c>
      <c r="AI547" s="71">
        <v>7076953.0572141549</v>
      </c>
      <c r="AJ547" s="71">
        <v>6969330.7896825476</v>
      </c>
      <c r="AK547" s="71">
        <v>0</v>
      </c>
      <c r="AL547" s="71">
        <v>0</v>
      </c>
      <c r="AM547" s="71">
        <v>465124.26304600277</v>
      </c>
      <c r="AN547" s="71">
        <v>0</v>
      </c>
      <c r="AO547" s="71">
        <v>0</v>
      </c>
      <c r="AP547" s="71">
        <v>22122832.802561913</v>
      </c>
      <c r="AQ547" s="72"/>
      <c r="AR547" s="71">
        <v>15</v>
      </c>
      <c r="AS547" s="71">
        <v>1</v>
      </c>
      <c r="AT547" s="71">
        <v>0</v>
      </c>
      <c r="AU547" s="71">
        <v>0</v>
      </c>
      <c r="AV547" s="71">
        <v>0</v>
      </c>
      <c r="AW547" s="71">
        <v>0</v>
      </c>
      <c r="AX547" s="71"/>
      <c r="AY547" s="72"/>
      <c r="AZ547" s="71">
        <v>93.600000000000009</v>
      </c>
      <c r="BA547" s="71">
        <v>10</v>
      </c>
      <c r="BB547" s="71">
        <v>0</v>
      </c>
      <c r="BC547" s="71">
        <v>0</v>
      </c>
      <c r="BD547" s="71">
        <v>0</v>
      </c>
      <c r="BE547" s="71">
        <v>0</v>
      </c>
      <c r="BF547" s="71"/>
      <c r="BG547" s="72"/>
      <c r="BH547" s="71">
        <v>0</v>
      </c>
      <c r="BI547" s="71">
        <v>0</v>
      </c>
      <c r="BJ547" s="71">
        <v>4.2969999999999997</v>
      </c>
      <c r="BK547" s="71">
        <v>0</v>
      </c>
      <c r="BL547" s="71">
        <v>0</v>
      </c>
      <c r="BM547" s="71">
        <v>0</v>
      </c>
      <c r="BN547" s="72"/>
      <c r="BO547" s="71">
        <v>0</v>
      </c>
      <c r="BP547" s="71">
        <v>0</v>
      </c>
      <c r="BQ547" s="71">
        <v>1</v>
      </c>
      <c r="BR547" s="71">
        <v>0</v>
      </c>
      <c r="BS547" s="71">
        <v>0</v>
      </c>
      <c r="BT547" s="71">
        <v>0</v>
      </c>
      <c r="BU547"/>
      <c r="BV547" s="70">
        <v>4.2969999999999997</v>
      </c>
      <c r="BW547" s="70">
        <v>0</v>
      </c>
      <c r="BX547" s="70">
        <v>0</v>
      </c>
      <c r="BY547" s="70">
        <v>0</v>
      </c>
      <c r="BZ547" s="70">
        <v>0</v>
      </c>
      <c r="CA547" s="70">
        <v>0</v>
      </c>
      <c r="CB547" s="70">
        <v>0</v>
      </c>
      <c r="CC547" s="70">
        <v>0</v>
      </c>
      <c r="CD547" s="70">
        <v>0</v>
      </c>
    </row>
    <row r="548" spans="1:82">
      <c r="A548" s="70" t="s">
        <v>2274</v>
      </c>
      <c r="B548" s="70">
        <v>440</v>
      </c>
      <c r="C548" s="70">
        <v>15</v>
      </c>
      <c r="D548" s="70">
        <v>26</v>
      </c>
      <c r="E548" s="70">
        <v>2018</v>
      </c>
      <c r="F548" s="70" t="s">
        <v>183</v>
      </c>
      <c r="G548" s="70" t="s">
        <v>1570</v>
      </c>
      <c r="H548" s="70" t="s">
        <v>1571</v>
      </c>
      <c r="I548" s="148"/>
      <c r="J548" s="71">
        <v>24.80187664462915</v>
      </c>
      <c r="K548" s="71">
        <v>0.17988195588202269</v>
      </c>
      <c r="L548" s="71">
        <v>4.3840565277754138</v>
      </c>
      <c r="M548" s="71">
        <v>5.9792583235499102</v>
      </c>
      <c r="N548" s="71">
        <v>8.1542326528151374</v>
      </c>
      <c r="O548" s="71">
        <v>2.8079622814260774</v>
      </c>
      <c r="P548" s="71">
        <v>5.1622759818744646</v>
      </c>
      <c r="Q548" s="71">
        <v>0.21048774765564099</v>
      </c>
      <c r="R548" s="71">
        <v>0</v>
      </c>
      <c r="S548" s="71">
        <v>0.22602844633155642</v>
      </c>
      <c r="T548" s="72"/>
      <c r="U548" s="71">
        <v>968642</v>
      </c>
      <c r="V548" s="71">
        <v>62</v>
      </c>
      <c r="W548" s="71">
        <v>102</v>
      </c>
      <c r="X548" s="71">
        <v>1143</v>
      </c>
      <c r="Y548" s="71">
        <v>1702</v>
      </c>
      <c r="Z548" s="71">
        <v>1711</v>
      </c>
      <c r="AA548" s="71">
        <v>1080</v>
      </c>
      <c r="AB548" s="71">
        <v>3321</v>
      </c>
      <c r="AC548" s="71">
        <v>0</v>
      </c>
      <c r="AD548" s="71">
        <v>0.22602844633155639</v>
      </c>
      <c r="AE548" s="72"/>
      <c r="AF548" s="71">
        <v>7882105.0298279244</v>
      </c>
      <c r="AG548" s="71">
        <v>115540.63708754411</v>
      </c>
      <c r="AH548" s="71">
        <v>621177.77666769468</v>
      </c>
      <c r="AI548" s="71">
        <v>7234091.5948978942</v>
      </c>
      <c r="AJ548" s="71">
        <v>6307315.9086866798</v>
      </c>
      <c r="AK548" s="71">
        <v>0</v>
      </c>
      <c r="AL548" s="71">
        <v>0</v>
      </c>
      <c r="AM548" s="71">
        <v>457139.33867338579</v>
      </c>
      <c r="AN548" s="71">
        <v>0</v>
      </c>
      <c r="AO548" s="71">
        <v>0</v>
      </c>
      <c r="AP548" s="71">
        <v>22617370.285841122</v>
      </c>
      <c r="AQ548" s="72"/>
      <c r="AR548" s="71">
        <v>19</v>
      </c>
      <c r="AS548" s="71">
        <v>1</v>
      </c>
      <c r="AT548" s="71">
        <v>0</v>
      </c>
      <c r="AU548" s="71">
        <v>0</v>
      </c>
      <c r="AV548" s="71">
        <v>0</v>
      </c>
      <c r="AW548" s="71">
        <v>0</v>
      </c>
      <c r="AX548" s="71"/>
      <c r="AY548" s="72"/>
      <c r="AZ548" s="71">
        <v>112.4</v>
      </c>
      <c r="BA548" s="71">
        <v>10</v>
      </c>
      <c r="BB548" s="71">
        <v>0</v>
      </c>
      <c r="BC548" s="71">
        <v>0</v>
      </c>
      <c r="BD548" s="71">
        <v>0</v>
      </c>
      <c r="BE548" s="71">
        <v>0</v>
      </c>
      <c r="BF548" s="71"/>
      <c r="BG548" s="72"/>
      <c r="BH548" s="71">
        <v>0</v>
      </c>
      <c r="BI548" s="71">
        <v>0</v>
      </c>
      <c r="BJ548" s="71">
        <v>4.2949999999999999</v>
      </c>
      <c r="BK548" s="71">
        <v>0</v>
      </c>
      <c r="BL548" s="71">
        <v>0</v>
      </c>
      <c r="BM548" s="71">
        <v>0</v>
      </c>
      <c r="BN548" s="72"/>
      <c r="BO548" s="71">
        <v>0</v>
      </c>
      <c r="BP548" s="71">
        <v>0</v>
      </c>
      <c r="BQ548" s="71">
        <v>1</v>
      </c>
      <c r="BR548" s="71">
        <v>0</v>
      </c>
      <c r="BS548" s="71">
        <v>0</v>
      </c>
      <c r="BT548" s="71">
        <v>0</v>
      </c>
      <c r="BU548"/>
      <c r="BV548" s="70">
        <v>4.2949999999999999</v>
      </c>
      <c r="BW548" s="70">
        <v>0</v>
      </c>
      <c r="BX548" s="70">
        <v>0</v>
      </c>
      <c r="BY548" s="70">
        <v>0</v>
      </c>
      <c r="BZ548" s="70">
        <v>0</v>
      </c>
      <c r="CA548" s="70">
        <v>0</v>
      </c>
      <c r="CB548" s="70">
        <v>0</v>
      </c>
      <c r="CC548" s="70">
        <v>0</v>
      </c>
      <c r="CD548" s="70">
        <v>0</v>
      </c>
    </row>
    <row r="549" spans="1:82">
      <c r="A549" s="70" t="s">
        <v>2275</v>
      </c>
      <c r="B549" s="70">
        <v>441</v>
      </c>
      <c r="C549" s="70">
        <v>16</v>
      </c>
      <c r="D549" s="70">
        <v>26</v>
      </c>
      <c r="E549" s="70">
        <v>2019</v>
      </c>
      <c r="F549" s="70" t="s">
        <v>158</v>
      </c>
      <c r="G549" s="70" t="s">
        <v>1570</v>
      </c>
      <c r="H549" s="70" t="s">
        <v>1571</v>
      </c>
      <c r="I549" s="148"/>
      <c r="J549" s="71">
        <v>25.013229947364941</v>
      </c>
      <c r="K549" s="71">
        <v>0.16691720941187976</v>
      </c>
      <c r="L549" s="71">
        <v>4.4036985969083968</v>
      </c>
      <c r="M549" s="71">
        <v>5.3639376505146652</v>
      </c>
      <c r="N549" s="71">
        <v>8.1724859056216044</v>
      </c>
      <c r="O549" s="71">
        <v>2.7201560867566625</v>
      </c>
      <c r="P549" s="71">
        <v>4.8448283592237136</v>
      </c>
      <c r="Q549" s="71">
        <v>0.20061992373745999</v>
      </c>
      <c r="R549" s="71">
        <v>0</v>
      </c>
      <c r="S549" s="71">
        <v>0.21621526256990273</v>
      </c>
      <c r="T549" s="72"/>
      <c r="U549" s="71">
        <v>1027646</v>
      </c>
      <c r="V549" s="71">
        <v>62</v>
      </c>
      <c r="W549" s="71">
        <v>102</v>
      </c>
      <c r="X549" s="71">
        <v>1143</v>
      </c>
      <c r="Y549" s="71">
        <v>1685</v>
      </c>
      <c r="Z549" s="71">
        <v>1703</v>
      </c>
      <c r="AA549" s="71">
        <v>1006</v>
      </c>
      <c r="AB549" s="71">
        <v>3251</v>
      </c>
      <c r="AC549" s="71">
        <v>0</v>
      </c>
      <c r="AD549" s="71">
        <v>0.2162152625699027</v>
      </c>
      <c r="AE549" s="72"/>
      <c r="AF549" s="71">
        <v>8205578.719482176</v>
      </c>
      <c r="AG549" s="71">
        <v>115506.4222622806</v>
      </c>
      <c r="AH549" s="71">
        <v>670686.45166301006</v>
      </c>
      <c r="AI549" s="71">
        <v>7088809.2232191851</v>
      </c>
      <c r="AJ549" s="71">
        <v>6586787.3165974077</v>
      </c>
      <c r="AK549" s="71">
        <v>0</v>
      </c>
      <c r="AL549" s="71">
        <v>0</v>
      </c>
      <c r="AM549" s="71">
        <v>442761.72648510302</v>
      </c>
      <c r="AN549" s="71">
        <v>0</v>
      </c>
      <c r="AO549" s="71">
        <v>0</v>
      </c>
      <c r="AP549" s="71">
        <v>23110129.859709166</v>
      </c>
      <c r="AQ549" s="72"/>
      <c r="AR549" s="71">
        <v>21</v>
      </c>
      <c r="AS549" s="71">
        <v>4</v>
      </c>
      <c r="AT549" s="71">
        <v>0</v>
      </c>
      <c r="AU549" s="71">
        <v>0</v>
      </c>
      <c r="AV549" s="71">
        <v>0</v>
      </c>
      <c r="AW549" s="71">
        <v>0</v>
      </c>
      <c r="AX549" s="71"/>
      <c r="AY549" s="72"/>
      <c r="AZ549" s="71">
        <v>121.3</v>
      </c>
      <c r="BA549" s="71">
        <v>1207.2</v>
      </c>
      <c r="BB549" s="71">
        <v>0</v>
      </c>
      <c r="BC549" s="71">
        <v>0</v>
      </c>
      <c r="BD549" s="71">
        <v>0</v>
      </c>
      <c r="BE549" s="71">
        <v>0</v>
      </c>
      <c r="BF549" s="71"/>
      <c r="BG549" s="72"/>
      <c r="BH549" s="71">
        <v>0</v>
      </c>
      <c r="BI549" s="71">
        <v>0</v>
      </c>
      <c r="BJ549" s="71">
        <v>3.9649999999999999</v>
      </c>
      <c r="BK549" s="71">
        <v>0</v>
      </c>
      <c r="BL549" s="71">
        <v>0</v>
      </c>
      <c r="BM549" s="71">
        <v>0</v>
      </c>
      <c r="BN549" s="72"/>
      <c r="BO549" s="71">
        <v>0</v>
      </c>
      <c r="BP549" s="71">
        <v>0</v>
      </c>
      <c r="BQ549" s="71">
        <v>1</v>
      </c>
      <c r="BR549" s="71">
        <v>0</v>
      </c>
      <c r="BS549" s="71">
        <v>0</v>
      </c>
      <c r="BT549" s="71">
        <v>0</v>
      </c>
      <c r="BU549"/>
      <c r="BV549" s="70">
        <v>3.9649999999999999</v>
      </c>
      <c r="BW549" s="70">
        <v>0</v>
      </c>
      <c r="BX549" s="70">
        <v>0</v>
      </c>
      <c r="BY549" s="70">
        <v>0</v>
      </c>
      <c r="BZ549" s="70">
        <v>0</v>
      </c>
      <c r="CA549" s="70">
        <v>0</v>
      </c>
      <c r="CB549" s="70">
        <v>0</v>
      </c>
      <c r="CC549" s="70">
        <v>0</v>
      </c>
      <c r="CD549" s="70">
        <v>0</v>
      </c>
    </row>
    <row r="550" spans="1:82">
      <c r="A550" s="70" t="s">
        <v>2276</v>
      </c>
      <c r="B550" s="70">
        <v>442</v>
      </c>
      <c r="C550" s="70">
        <v>17</v>
      </c>
      <c r="D550" s="70">
        <v>26</v>
      </c>
      <c r="E550" s="70">
        <v>2020</v>
      </c>
      <c r="F550" s="70" t="s">
        <v>159</v>
      </c>
      <c r="G550" s="70" t="s">
        <v>1570</v>
      </c>
      <c r="H550" s="70" t="s">
        <v>1571</v>
      </c>
      <c r="I550" s="148"/>
      <c r="J550" s="71">
        <v>23.649842062929959</v>
      </c>
      <c r="K550" s="71">
        <v>0.13385578402584891</v>
      </c>
      <c r="L550" s="71">
        <v>10.057676944732499</v>
      </c>
      <c r="M550" s="71">
        <v>4.5296550682922243</v>
      </c>
      <c r="N550" s="71">
        <v>7.5483352811803544</v>
      </c>
      <c r="O550" s="71">
        <v>2.4196266793892858</v>
      </c>
      <c r="P550" s="71">
        <v>4.6714193068064551</v>
      </c>
      <c r="Q550" s="71">
        <v>0.189617686450926</v>
      </c>
      <c r="R550" s="71">
        <v>0</v>
      </c>
      <c r="S550" s="71">
        <v>0.14170253691912971</v>
      </c>
      <c r="T550" s="72"/>
      <c r="U550" s="71">
        <v>1101431</v>
      </c>
      <c r="V550" s="71">
        <v>46</v>
      </c>
      <c r="W550" s="71">
        <v>207</v>
      </c>
      <c r="X550" s="71">
        <v>1015</v>
      </c>
      <c r="Y550" s="71">
        <v>1698</v>
      </c>
      <c r="Z550" s="71">
        <v>1729</v>
      </c>
      <c r="AA550" s="71">
        <v>1031</v>
      </c>
      <c r="AB550" s="71">
        <v>3216</v>
      </c>
      <c r="AC550" s="71">
        <v>0</v>
      </c>
      <c r="AD550" s="71">
        <v>0.14170253691912971</v>
      </c>
      <c r="AE550" s="72"/>
      <c r="AF550" s="71">
        <v>8599871.2931555621</v>
      </c>
      <c r="AG550" s="71">
        <v>85761.480595195666</v>
      </c>
      <c r="AH550" s="71">
        <v>1474941.1060094074</v>
      </c>
      <c r="AI550" s="71">
        <v>5827806.8829352958</v>
      </c>
      <c r="AJ550" s="71">
        <v>6972816.3193034763</v>
      </c>
      <c r="AK550" s="71"/>
      <c r="AL550" s="71"/>
      <c r="AM550" s="71">
        <v>419723.73050523282</v>
      </c>
      <c r="AN550" s="71"/>
      <c r="AO550" s="71"/>
      <c r="AP550" s="71">
        <v>23380920.812504169</v>
      </c>
      <c r="AQ550" s="72"/>
      <c r="AR550" s="71">
        <v>23</v>
      </c>
      <c r="AS550" s="71">
        <v>4</v>
      </c>
      <c r="AT550" s="71">
        <v>0</v>
      </c>
      <c r="AU550" s="71">
        <v>0</v>
      </c>
      <c r="AV550" s="71">
        <v>0</v>
      </c>
      <c r="AW550" s="71">
        <v>0</v>
      </c>
      <c r="AX550" s="71"/>
      <c r="AY550" s="72"/>
      <c r="AZ550" s="71">
        <v>135.69999999999999</v>
      </c>
      <c r="BA550" s="71">
        <v>1207.2</v>
      </c>
      <c r="BB550" s="71">
        <v>0</v>
      </c>
      <c r="BC550" s="71">
        <v>0</v>
      </c>
      <c r="BD550" s="71">
        <v>0</v>
      </c>
      <c r="BE550" s="71">
        <v>0</v>
      </c>
      <c r="BF550" s="71"/>
      <c r="BG550" s="72"/>
      <c r="BH550" s="71">
        <v>0</v>
      </c>
      <c r="BI550" s="71">
        <v>0</v>
      </c>
      <c r="BJ550" s="71">
        <v>4.0670000000000002</v>
      </c>
      <c r="BK550" s="71">
        <v>0</v>
      </c>
      <c r="BL550" s="71">
        <v>0</v>
      </c>
      <c r="BM550" s="71">
        <v>0</v>
      </c>
      <c r="BN550" s="72"/>
      <c r="BO550" s="71">
        <v>0</v>
      </c>
      <c r="BP550" s="71">
        <v>0</v>
      </c>
      <c r="BQ550" s="71">
        <v>1</v>
      </c>
      <c r="BR550" s="71">
        <v>0</v>
      </c>
      <c r="BS550" s="71">
        <v>0</v>
      </c>
      <c r="BT550" s="71">
        <v>0</v>
      </c>
      <c r="BU550"/>
      <c r="BV550" s="70">
        <v>4.0670000000000002</v>
      </c>
      <c r="BW550" s="70">
        <v>0</v>
      </c>
      <c r="BX550" s="70">
        <v>0</v>
      </c>
      <c r="BY550" s="70">
        <v>0</v>
      </c>
      <c r="BZ550" s="70">
        <v>0</v>
      </c>
      <c r="CA550" s="70">
        <v>0</v>
      </c>
      <c r="CB550" s="70">
        <v>0</v>
      </c>
      <c r="CC550" s="70">
        <v>0</v>
      </c>
      <c r="CD550" s="70">
        <v>0</v>
      </c>
    </row>
    <row r="551" spans="1:82">
      <c r="A551" s="70" t="s">
        <v>2277</v>
      </c>
      <c r="B551" s="70">
        <v>442</v>
      </c>
      <c r="C551" s="70">
        <v>18</v>
      </c>
      <c r="D551" s="70">
        <v>26</v>
      </c>
      <c r="E551" s="70">
        <v>2021</v>
      </c>
      <c r="F551" s="70" t="s">
        <v>160</v>
      </c>
      <c r="G551" s="70" t="s">
        <v>1570</v>
      </c>
      <c r="H551" s="70" t="s">
        <v>1571</v>
      </c>
      <c r="I551" s="148"/>
      <c r="J551" s="71">
        <v>23.03135761897094</v>
      </c>
      <c r="K551" s="71">
        <v>0.12894027609807668</v>
      </c>
      <c r="L551" s="71">
        <v>9.1785247796100471</v>
      </c>
      <c r="M551" s="71">
        <v>4.6003923985026116</v>
      </c>
      <c r="N551" s="71">
        <v>7.2554114316423934</v>
      </c>
      <c r="O551" s="71">
        <v>2.3336359406642111</v>
      </c>
      <c r="P551" s="71">
        <v>4.930053105627251</v>
      </c>
      <c r="Q551" s="71">
        <v>0.18479519491288501</v>
      </c>
      <c r="R551" s="71">
        <v>0</v>
      </c>
      <c r="S551" s="71">
        <v>0.1245284318866661</v>
      </c>
      <c r="T551" s="72"/>
      <c r="U551" s="71">
        <v>1101514</v>
      </c>
      <c r="V551" s="71">
        <v>46</v>
      </c>
      <c r="W551" s="71">
        <v>207</v>
      </c>
      <c r="X551" s="71">
        <v>1015</v>
      </c>
      <c r="Y551" s="71">
        <v>1652</v>
      </c>
      <c r="Z551" s="71">
        <v>1717</v>
      </c>
      <c r="AA551" s="71">
        <v>1061</v>
      </c>
      <c r="AB551" s="71">
        <v>3165</v>
      </c>
      <c r="AC551" s="71">
        <v>0</v>
      </c>
      <c r="AD551" s="71">
        <v>0.1245284318866661</v>
      </c>
      <c r="AE551" s="72"/>
      <c r="AF551" s="71">
        <v>8437123.1092038993</v>
      </c>
      <c r="AG551" s="71">
        <v>87242.44674832726</v>
      </c>
      <c r="AH551" s="71">
        <v>1322370.5377718494</v>
      </c>
      <c r="AI551" s="71">
        <v>6394831.6928715566</v>
      </c>
      <c r="AJ551" s="71">
        <v>6608336.7732897215</v>
      </c>
      <c r="AK551" s="71">
        <v>0</v>
      </c>
      <c r="AL551" s="71">
        <v>0</v>
      </c>
      <c r="AM551" s="71">
        <v>415450.20491169626</v>
      </c>
      <c r="AN551" s="71">
        <v>0</v>
      </c>
      <c r="AO551" s="71">
        <v>0</v>
      </c>
      <c r="AP551" s="71">
        <v>23265354.764797051</v>
      </c>
      <c r="AQ551" s="72"/>
      <c r="AR551" s="71">
        <v>26</v>
      </c>
      <c r="AS551" s="71">
        <v>4</v>
      </c>
      <c r="AT551" s="71">
        <v>0</v>
      </c>
      <c r="AU551" s="71">
        <v>0</v>
      </c>
      <c r="AV551" s="71">
        <v>0</v>
      </c>
      <c r="AW551" s="71">
        <v>0</v>
      </c>
      <c r="AX551" s="71"/>
      <c r="AY551" s="72"/>
      <c r="AZ551" s="71">
        <v>155.19999999999999</v>
      </c>
      <c r="BA551" s="71">
        <v>1207.2</v>
      </c>
      <c r="BB551" s="71">
        <v>0</v>
      </c>
      <c r="BC551" s="71">
        <v>0</v>
      </c>
      <c r="BD551" s="71">
        <v>0</v>
      </c>
      <c r="BE551" s="71">
        <v>0</v>
      </c>
      <c r="BF551" s="71"/>
      <c r="BG551" s="72"/>
      <c r="BH551" s="71">
        <v>0</v>
      </c>
      <c r="BI551" s="71">
        <v>0</v>
      </c>
      <c r="BJ551" s="71">
        <v>4.17</v>
      </c>
      <c r="BK551" s="71">
        <v>0</v>
      </c>
      <c r="BL551" s="71">
        <v>0</v>
      </c>
      <c r="BM551" s="71">
        <v>0</v>
      </c>
      <c r="BN551" s="72"/>
      <c r="BO551" s="71">
        <v>0</v>
      </c>
      <c r="BP551" s="71">
        <v>0</v>
      </c>
      <c r="BQ551" s="71">
        <v>1</v>
      </c>
      <c r="BR551" s="71">
        <v>0</v>
      </c>
      <c r="BS551" s="71">
        <v>0</v>
      </c>
      <c r="BT551" s="71">
        <v>0</v>
      </c>
      <c r="BU551"/>
      <c r="BV551" s="70">
        <v>4.17</v>
      </c>
      <c r="BW551" s="70">
        <v>0</v>
      </c>
      <c r="BX551" s="70">
        <v>0</v>
      </c>
      <c r="BY551" s="70">
        <v>0</v>
      </c>
      <c r="BZ551" s="70">
        <v>0</v>
      </c>
      <c r="CA551" s="70">
        <v>0</v>
      </c>
      <c r="CB551" s="70">
        <v>0</v>
      </c>
      <c r="CC551" s="70">
        <v>0</v>
      </c>
      <c r="CD551" s="70">
        <v>0</v>
      </c>
    </row>
    <row r="552" spans="1:82">
      <c r="A552" s="70" t="s">
        <v>1574</v>
      </c>
      <c r="B552" s="70">
        <v>442</v>
      </c>
      <c r="C552" s="70">
        <v>19</v>
      </c>
      <c r="D552" s="70">
        <v>26</v>
      </c>
      <c r="E552" s="70">
        <v>2022</v>
      </c>
      <c r="F552" s="70" t="s">
        <v>161</v>
      </c>
      <c r="G552" s="70" t="s">
        <v>1570</v>
      </c>
      <c r="H552" s="70" t="s">
        <v>1571</v>
      </c>
      <c r="I552" s="148"/>
      <c r="J552" s="71">
        <v>18.62752665607324</v>
      </c>
      <c r="K552" s="71">
        <v>0.12333834681097167</v>
      </c>
      <c r="L552" s="71">
        <v>8.2297593205503716</v>
      </c>
      <c r="M552" s="71">
        <v>4.6903412565480371</v>
      </c>
      <c r="N552" s="71">
        <v>7.2578547006418841</v>
      </c>
      <c r="O552" s="71">
        <v>2.4361529198648495</v>
      </c>
      <c r="P552" s="71">
        <v>4.9796004461810144</v>
      </c>
      <c r="Q552" s="71">
        <v>0.1841448673621596</v>
      </c>
      <c r="R552" s="71">
        <v>0</v>
      </c>
      <c r="S552" s="71">
        <v>0.13758954708210819</v>
      </c>
      <c r="T552" s="72"/>
      <c r="U552" s="71">
        <v>1095723</v>
      </c>
      <c r="V552" s="71">
        <v>46</v>
      </c>
      <c r="W552" s="71">
        <v>207</v>
      </c>
      <c r="X552" s="71">
        <v>1015</v>
      </c>
      <c r="Y552" s="71">
        <v>1678</v>
      </c>
      <c r="Z552" s="71">
        <v>1703</v>
      </c>
      <c r="AA552" s="71">
        <v>1088</v>
      </c>
      <c r="AB552" s="71">
        <v>3128</v>
      </c>
      <c r="AC552" s="71">
        <v>0</v>
      </c>
      <c r="AD552" s="71">
        <v>0.13758954708210819</v>
      </c>
      <c r="AE552" s="72"/>
      <c r="AF552" s="71">
        <v>7482172.7661050204</v>
      </c>
      <c r="AG552" s="71">
        <v>88008.834280754978</v>
      </c>
      <c r="AH552" s="71">
        <v>1467843.453717496</v>
      </c>
      <c r="AI552" s="71">
        <v>6350863.2310284069</v>
      </c>
      <c r="AJ552" s="71">
        <v>6832588.9394230191</v>
      </c>
      <c r="AK552" s="71">
        <v>0</v>
      </c>
      <c r="AL552" s="71">
        <v>0</v>
      </c>
      <c r="AM552" s="71">
        <v>403910.17690545751</v>
      </c>
      <c r="AN552" s="71">
        <v>0</v>
      </c>
      <c r="AO552" s="71">
        <v>0</v>
      </c>
      <c r="AP552" s="71">
        <v>22625387.401460152</v>
      </c>
      <c r="AQ552" s="72"/>
      <c r="AR552" s="71">
        <v>31</v>
      </c>
      <c r="AS552" s="71">
        <v>4</v>
      </c>
      <c r="AT552" s="71">
        <v>0</v>
      </c>
      <c r="AU552" s="71">
        <v>0</v>
      </c>
      <c r="AV552" s="71">
        <v>0</v>
      </c>
      <c r="AW552" s="71">
        <v>0</v>
      </c>
      <c r="AX552" s="71"/>
      <c r="AY552" s="72"/>
      <c r="AZ552" s="71">
        <v>186.30000000000007</v>
      </c>
      <c r="BA552" s="71">
        <v>1207.2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2278</v>
      </c>
      <c r="B553" s="70">
        <v>442</v>
      </c>
      <c r="C553" s="70">
        <v>20</v>
      </c>
      <c r="D553" s="70">
        <v>26</v>
      </c>
      <c r="E553" s="70">
        <v>2023</v>
      </c>
      <c r="F553" s="70" t="s">
        <v>1539</v>
      </c>
      <c r="G553" s="70" t="s">
        <v>1570</v>
      </c>
      <c r="H553" s="70" t="s">
        <v>1571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v>
      </c>
      <c r="AS553" s="71">
        <v>4</v>
      </c>
      <c r="AT553" s="71">
        <v>0</v>
      </c>
      <c r="AU553" s="71">
        <v>0</v>
      </c>
      <c r="AV553" s="71">
        <v>0</v>
      </c>
      <c r="AW553" s="71">
        <v>0</v>
      </c>
      <c r="AX553" s="71"/>
      <c r="AY553" s="72"/>
      <c r="AZ553" s="71">
        <v>228.50000000000011</v>
      </c>
      <c r="BA553" s="71">
        <v>1207.2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1569</v>
      </c>
      <c r="B554" s="70">
        <v>442</v>
      </c>
      <c r="C554" s="70">
        <v>21</v>
      </c>
      <c r="D554" s="70">
        <v>26</v>
      </c>
      <c r="E554" s="70">
        <v>2024</v>
      </c>
      <c r="F554" s="70" t="s">
        <v>1554</v>
      </c>
      <c r="G554" s="70" t="s">
        <v>1570</v>
      </c>
      <c r="H554" s="70" t="s">
        <v>1571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2279</v>
      </c>
      <c r="B555" s="70">
        <v>443</v>
      </c>
      <c r="C555" s="70">
        <v>1</v>
      </c>
      <c r="D555" s="70">
        <v>27</v>
      </c>
      <c r="E555" s="70">
        <v>1990</v>
      </c>
      <c r="F555" s="70" t="s">
        <v>787</v>
      </c>
      <c r="G555" s="70" t="s">
        <v>2280</v>
      </c>
      <c r="H555" s="70" t="s">
        <v>2281</v>
      </c>
      <c r="I555" s="148"/>
      <c r="J555" s="71">
        <v>4.3777645589143033</v>
      </c>
      <c r="K555" s="71">
        <v>2.0432740508438112</v>
      </c>
      <c r="L555" s="71">
        <v>4.3689235366979462</v>
      </c>
      <c r="M555" s="71">
        <v>6.3521492997994446</v>
      </c>
      <c r="N555" s="71">
        <v>7.7004966986408334</v>
      </c>
      <c r="O555" s="71">
        <v>3.4207634293101519</v>
      </c>
      <c r="P555" s="71">
        <v>6.9807354192660833</v>
      </c>
      <c r="Q555" s="71">
        <v>0.33947977271039498</v>
      </c>
      <c r="R555" s="71">
        <v>0</v>
      </c>
      <c r="S555" s="71">
        <v>0.24859552549803399</v>
      </c>
      <c r="T555" s="72"/>
      <c r="U555" s="71">
        <v>181032</v>
      </c>
      <c r="V555" s="71">
        <v>461</v>
      </c>
      <c r="W555" s="71">
        <v>39</v>
      </c>
      <c r="X555" s="71">
        <v>2023</v>
      </c>
      <c r="Y555" s="71">
        <v>1997</v>
      </c>
      <c r="Z555" s="71">
        <v>1407</v>
      </c>
      <c r="AA555" s="71">
        <v>1695</v>
      </c>
      <c r="AB555" s="71">
        <v>5512</v>
      </c>
      <c r="AC555" s="71">
        <v>0</v>
      </c>
      <c r="AD555" s="71">
        <v>0.24859552549803399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2282</v>
      </c>
      <c r="B556" s="70">
        <v>444</v>
      </c>
      <c r="C556" s="70">
        <v>2</v>
      </c>
      <c r="D556" s="70">
        <v>27</v>
      </c>
      <c r="E556" s="70">
        <v>2005</v>
      </c>
      <c r="F556" s="70" t="s">
        <v>789</v>
      </c>
      <c r="G556" s="70" t="s">
        <v>2280</v>
      </c>
      <c r="H556" s="70" t="s">
        <v>2281</v>
      </c>
      <c r="I556" s="148"/>
      <c r="J556" s="71">
        <v>1.393811701011763</v>
      </c>
      <c r="K556" s="71">
        <v>1.2381617014780999</v>
      </c>
      <c r="L556" s="71">
        <v>1.596861682374709</v>
      </c>
      <c r="M556" s="71">
        <v>8.3343636084055355</v>
      </c>
      <c r="N556" s="71">
        <v>9.2231084392115843</v>
      </c>
      <c r="O556" s="71">
        <v>4.4877149948215376</v>
      </c>
      <c r="P556" s="71">
        <v>6.5020619158882482</v>
      </c>
      <c r="Q556" s="71">
        <v>0.25091607584949099</v>
      </c>
      <c r="R556" s="71">
        <v>0</v>
      </c>
      <c r="S556" s="71">
        <v>0.33282383936656712</v>
      </c>
      <c r="T556" s="72"/>
      <c r="U556" s="71">
        <v>81077</v>
      </c>
      <c r="V556" s="71">
        <v>353</v>
      </c>
      <c r="W556" s="71">
        <v>13</v>
      </c>
      <c r="X556" s="71">
        <v>1156</v>
      </c>
      <c r="Y556" s="71">
        <v>1910</v>
      </c>
      <c r="Z556" s="71">
        <v>2136</v>
      </c>
      <c r="AA556" s="71">
        <v>1293</v>
      </c>
      <c r="AB556" s="71">
        <v>4259</v>
      </c>
      <c r="AC556" s="71">
        <v>0</v>
      </c>
      <c r="AD556" s="71">
        <v>0.33282383936656712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2283</v>
      </c>
      <c r="B557" s="70">
        <v>445</v>
      </c>
      <c r="C557" s="70">
        <v>3</v>
      </c>
      <c r="D557" s="70">
        <v>27</v>
      </c>
      <c r="E557" s="70">
        <v>2006</v>
      </c>
      <c r="F557" s="70" t="s">
        <v>790</v>
      </c>
      <c r="G557" s="70" t="s">
        <v>2280</v>
      </c>
      <c r="H557" s="70" t="s">
        <v>2281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2284</v>
      </c>
      <c r="B558" s="70">
        <v>446</v>
      </c>
      <c r="C558" s="70">
        <v>4</v>
      </c>
      <c r="D558" s="70">
        <v>27</v>
      </c>
      <c r="E558" s="70">
        <v>2007</v>
      </c>
      <c r="F558" s="70" t="s">
        <v>791</v>
      </c>
      <c r="G558" s="1064" t="s">
        <v>2280</v>
      </c>
      <c r="H558" s="70" t="s">
        <v>2281</v>
      </c>
      <c r="I558" s="148"/>
      <c r="J558" s="71">
        <v>1.1151381212485241</v>
      </c>
      <c r="K558" s="71">
        <v>1.14570112156856</v>
      </c>
      <c r="L558" s="71">
        <v>1.3902895698366009</v>
      </c>
      <c r="M558" s="71">
        <v>11.611020042596479</v>
      </c>
      <c r="N558" s="71">
        <v>9.7852863147476903</v>
      </c>
      <c r="O558" s="71">
        <v>4.2058138136928056</v>
      </c>
      <c r="P558" s="71">
        <v>6.2248252192627094</v>
      </c>
      <c r="Q558" s="71">
        <v>0.25155146207428097</v>
      </c>
      <c r="R558" s="71">
        <v>0</v>
      </c>
      <c r="S558" s="71">
        <v>0.2925169375849937</v>
      </c>
      <c r="T558" s="72"/>
      <c r="U558" s="71">
        <v>74912</v>
      </c>
      <c r="V558" s="71">
        <v>316</v>
      </c>
      <c r="W558" s="71">
        <v>12</v>
      </c>
      <c r="X558" s="71">
        <v>1722</v>
      </c>
      <c r="Y558" s="71">
        <v>1831</v>
      </c>
      <c r="Z558" s="71">
        <v>2081</v>
      </c>
      <c r="AA558" s="71">
        <v>1219</v>
      </c>
      <c r="AB558" s="71">
        <v>4044</v>
      </c>
      <c r="AC558" s="71">
        <v>0</v>
      </c>
      <c r="AD558" s="71">
        <v>0.2925169375849937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2285</v>
      </c>
      <c r="B559" s="70">
        <v>447</v>
      </c>
      <c r="C559" s="70">
        <v>5</v>
      </c>
      <c r="D559" s="70">
        <v>27</v>
      </c>
      <c r="E559" s="70">
        <v>2008</v>
      </c>
      <c r="F559" s="70" t="s">
        <v>792</v>
      </c>
      <c r="G559" s="1064" t="s">
        <v>2280</v>
      </c>
      <c r="H559" s="70" t="s">
        <v>2281</v>
      </c>
      <c r="I559" s="148"/>
      <c r="J559" s="71">
        <v>0.90996134320636057</v>
      </c>
      <c r="K559" s="71">
        <v>0.86905508315620528</v>
      </c>
      <c r="L559" s="71">
        <v>1.156005792250099</v>
      </c>
      <c r="M559" s="71">
        <v>11.042463289310939</v>
      </c>
      <c r="N559" s="71">
        <v>10.042176563360011</v>
      </c>
      <c r="O559" s="71">
        <v>4.0456298093775196</v>
      </c>
      <c r="P559" s="71">
        <v>6.0902140646169443</v>
      </c>
      <c r="Q559" s="71">
        <v>0.24209558689448599</v>
      </c>
      <c r="R559" s="71">
        <v>0</v>
      </c>
      <c r="S559" s="71">
        <v>0.27933305972685851</v>
      </c>
      <c r="T559" s="72"/>
      <c r="U559" s="71">
        <v>60641</v>
      </c>
      <c r="V559" s="71">
        <v>316</v>
      </c>
      <c r="W559" s="71">
        <v>12</v>
      </c>
      <c r="X559" s="71">
        <v>1722</v>
      </c>
      <c r="Y559" s="71">
        <v>1814</v>
      </c>
      <c r="Z559" s="71">
        <v>2072</v>
      </c>
      <c r="AA559" s="71">
        <v>1194</v>
      </c>
      <c r="AB559" s="71">
        <v>3956</v>
      </c>
      <c r="AC559" s="71">
        <v>0</v>
      </c>
      <c r="AD559" s="71">
        <v>0.27933305972685851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2286</v>
      </c>
      <c r="B560" s="70">
        <v>448</v>
      </c>
      <c r="C560" s="70">
        <v>6</v>
      </c>
      <c r="D560" s="70">
        <v>27</v>
      </c>
      <c r="E560" s="70">
        <v>2009</v>
      </c>
      <c r="F560" s="70" t="s">
        <v>176</v>
      </c>
      <c r="G560" s="70" t="s">
        <v>2280</v>
      </c>
      <c r="H560" s="70" t="s">
        <v>2281</v>
      </c>
      <c r="I560" s="148"/>
      <c r="J560" s="71">
        <v>0.95664432964552348</v>
      </c>
      <c r="K560" s="71">
        <v>0.78220853704741677</v>
      </c>
      <c r="L560" s="71">
        <v>13.569784313931351</v>
      </c>
      <c r="M560" s="71">
        <v>9.3902882855223524</v>
      </c>
      <c r="N560" s="71">
        <v>8.704509670172051</v>
      </c>
      <c r="O560" s="71">
        <v>4.003763030147871</v>
      </c>
      <c r="P560" s="71">
        <v>5.9720851678115254</v>
      </c>
      <c r="Q560" s="71">
        <v>0.227826076457571</v>
      </c>
      <c r="R560" s="71">
        <v>0</v>
      </c>
      <c r="S560" s="71">
        <v>0.32448858568600791</v>
      </c>
      <c r="T560" s="72"/>
      <c r="U560" s="71">
        <v>54407</v>
      </c>
      <c r="V560" s="71">
        <v>277</v>
      </c>
      <c r="W560" s="71">
        <v>216</v>
      </c>
      <c r="X560" s="71">
        <v>1597</v>
      </c>
      <c r="Y560" s="71">
        <v>1822</v>
      </c>
      <c r="Z560" s="71">
        <v>2024</v>
      </c>
      <c r="AA560" s="71">
        <v>1202</v>
      </c>
      <c r="AB560" s="71">
        <v>3908</v>
      </c>
      <c r="AC560" s="71">
        <v>0</v>
      </c>
      <c r="AD560" s="71">
        <v>0.32448858568600791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2287</v>
      </c>
      <c r="B561" s="70">
        <v>449</v>
      </c>
      <c r="C561" s="70">
        <v>7</v>
      </c>
      <c r="D561" s="70">
        <v>27</v>
      </c>
      <c r="E561" s="70">
        <v>2010</v>
      </c>
      <c r="F561" s="70" t="s">
        <v>177</v>
      </c>
      <c r="G561" s="70" t="s">
        <v>2280</v>
      </c>
      <c r="H561" s="70" t="s">
        <v>2281</v>
      </c>
      <c r="I561" s="148"/>
      <c r="J561" s="71">
        <v>1.8443243296697329</v>
      </c>
      <c r="K561" s="71">
        <v>0.8894122375197997</v>
      </c>
      <c r="L561" s="71">
        <v>12.115782567781199</v>
      </c>
      <c r="M561" s="71">
        <v>10.90463490417228</v>
      </c>
      <c r="N561" s="71">
        <v>10.12580117841755</v>
      </c>
      <c r="O561" s="71">
        <v>3.9793374155350989</v>
      </c>
      <c r="P561" s="71">
        <v>6.0588059673982837</v>
      </c>
      <c r="Q561" s="71">
        <v>0.23216149502316399</v>
      </c>
      <c r="R561" s="71">
        <v>0</v>
      </c>
      <c r="S561" s="71">
        <v>0.16291343435035421</v>
      </c>
      <c r="T561" s="72"/>
      <c r="U561" s="71">
        <v>98865</v>
      </c>
      <c r="V561" s="71">
        <v>277</v>
      </c>
      <c r="W561" s="71">
        <v>216</v>
      </c>
      <c r="X561" s="71">
        <v>1597</v>
      </c>
      <c r="Y561" s="71">
        <v>1800</v>
      </c>
      <c r="Z561" s="71">
        <v>2021</v>
      </c>
      <c r="AA561" s="71">
        <v>1189</v>
      </c>
      <c r="AB561" s="71">
        <v>3816</v>
      </c>
      <c r="AC561" s="71">
        <v>0</v>
      </c>
      <c r="AD561" s="71">
        <v>0.16291343435035421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2288</v>
      </c>
      <c r="B562" s="70">
        <v>450</v>
      </c>
      <c r="C562" s="70">
        <v>8</v>
      </c>
      <c r="D562" s="70">
        <v>27</v>
      </c>
      <c r="E562" s="70">
        <v>2011</v>
      </c>
      <c r="F562" s="70" t="s">
        <v>178</v>
      </c>
      <c r="G562" s="70" t="s">
        <v>2280</v>
      </c>
      <c r="H562" s="70" t="s">
        <v>2281</v>
      </c>
      <c r="I562" s="148"/>
      <c r="J562" s="71">
        <v>1.0434564254449039</v>
      </c>
      <c r="K562" s="71">
        <v>0.90430951288463957</v>
      </c>
      <c r="L562" s="71">
        <v>12.673718017664161</v>
      </c>
      <c r="M562" s="71">
        <v>9.9038485826774814</v>
      </c>
      <c r="N562" s="71">
        <v>9.3218225325776682</v>
      </c>
      <c r="O562" s="71">
        <v>3.8773803842368402</v>
      </c>
      <c r="P562" s="71">
        <v>5.8292832155915759</v>
      </c>
      <c r="Q562" s="71">
        <v>0.262181428178419</v>
      </c>
      <c r="R562" s="71">
        <v>0</v>
      </c>
      <c r="S562" s="71">
        <v>0.53754358637695776</v>
      </c>
      <c r="T562" s="72"/>
      <c r="U562" s="71">
        <v>61786</v>
      </c>
      <c r="V562" s="71">
        <v>277</v>
      </c>
      <c r="W562" s="71">
        <v>216</v>
      </c>
      <c r="X562" s="71">
        <v>1597</v>
      </c>
      <c r="Y562" s="71">
        <v>1794</v>
      </c>
      <c r="Z562" s="71">
        <v>2012</v>
      </c>
      <c r="AA562" s="71">
        <v>1178</v>
      </c>
      <c r="AB562" s="71">
        <v>3736</v>
      </c>
      <c r="AC562" s="71">
        <v>0</v>
      </c>
      <c r="AD562" s="71">
        <v>0.53754358637695776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2289</v>
      </c>
      <c r="B563" s="70">
        <v>451</v>
      </c>
      <c r="C563" s="70">
        <v>9</v>
      </c>
      <c r="D563" s="70">
        <v>27</v>
      </c>
      <c r="E563" s="70">
        <v>2012</v>
      </c>
      <c r="F563" s="70" t="s">
        <v>179</v>
      </c>
      <c r="G563" s="70" t="s">
        <v>2280</v>
      </c>
      <c r="H563" s="70" t="s">
        <v>2281</v>
      </c>
      <c r="I563" s="148"/>
      <c r="J563" s="71">
        <v>0.86155328497895134</v>
      </c>
      <c r="K563" s="71">
        <v>0.84933596614586848</v>
      </c>
      <c r="L563" s="71">
        <v>12.302476682133859</v>
      </c>
      <c r="M563" s="71">
        <v>10.221758361129741</v>
      </c>
      <c r="N563" s="71">
        <v>10.282952503657301</v>
      </c>
      <c r="O563" s="71">
        <v>3.8181892455039255</v>
      </c>
      <c r="P563" s="71">
        <v>5.8425424994397783</v>
      </c>
      <c r="Q563" s="71">
        <v>0.27944137689127901</v>
      </c>
      <c r="R563" s="71">
        <v>0</v>
      </c>
      <c r="S563" s="71">
        <v>0.44801277913187088</v>
      </c>
      <c r="T563" s="72"/>
      <c r="U563" s="71">
        <v>47296</v>
      </c>
      <c r="V563" s="71">
        <v>277</v>
      </c>
      <c r="W563" s="71">
        <v>216</v>
      </c>
      <c r="X563" s="71">
        <v>1597</v>
      </c>
      <c r="Y563" s="71">
        <v>1772</v>
      </c>
      <c r="Z563" s="71">
        <v>1997</v>
      </c>
      <c r="AA563" s="71">
        <v>1174</v>
      </c>
      <c r="AB563" s="71">
        <v>3665</v>
      </c>
      <c r="AC563" s="71">
        <v>0</v>
      </c>
      <c r="AD563" s="71">
        <v>0.44801277913187088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2290</v>
      </c>
      <c r="B564" s="70">
        <v>452</v>
      </c>
      <c r="C564" s="70">
        <v>10</v>
      </c>
      <c r="D564" s="70">
        <v>27</v>
      </c>
      <c r="E564" s="70">
        <v>2013</v>
      </c>
      <c r="F564" s="70" t="s">
        <v>180</v>
      </c>
      <c r="G564" s="70" t="s">
        <v>2280</v>
      </c>
      <c r="H564" s="70" t="s">
        <v>2281</v>
      </c>
      <c r="I564" s="148"/>
      <c r="J564" s="71">
        <v>0.79374098797537584</v>
      </c>
      <c r="K564" s="71">
        <v>0.71305807789693965</v>
      </c>
      <c r="L564" s="71">
        <v>11.135757729226521</v>
      </c>
      <c r="M564" s="71">
        <v>9.9156669295149307</v>
      </c>
      <c r="N564" s="71">
        <v>8.948635764653682</v>
      </c>
      <c r="O564" s="71">
        <v>3.7007563588408683</v>
      </c>
      <c r="P564" s="71">
        <v>5.7696453274698669</v>
      </c>
      <c r="Q564" s="71">
        <v>0.27963794107977502</v>
      </c>
      <c r="R564" s="71">
        <v>0</v>
      </c>
      <c r="S564" s="71">
        <v>0.25673309958101181</v>
      </c>
      <c r="T564" s="72"/>
      <c r="U564" s="71">
        <v>45814</v>
      </c>
      <c r="V564" s="71">
        <v>277</v>
      </c>
      <c r="W564" s="71">
        <v>216</v>
      </c>
      <c r="X564" s="71">
        <v>1597</v>
      </c>
      <c r="Y564" s="71">
        <v>1769</v>
      </c>
      <c r="Z564" s="71">
        <v>2022</v>
      </c>
      <c r="AA564" s="71">
        <v>1155</v>
      </c>
      <c r="AB564" s="71">
        <v>3615</v>
      </c>
      <c r="AC564" s="71">
        <v>0</v>
      </c>
      <c r="AD564" s="71">
        <v>0.25673309958101181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2291</v>
      </c>
      <c r="B565" s="70">
        <v>453</v>
      </c>
      <c r="C565" s="70">
        <v>11</v>
      </c>
      <c r="D565" s="70">
        <v>27</v>
      </c>
      <c r="E565" s="70">
        <v>2014</v>
      </c>
      <c r="F565" s="70" t="s">
        <v>181</v>
      </c>
      <c r="G565" s="70" t="s">
        <v>2280</v>
      </c>
      <c r="H565" s="70" t="s">
        <v>2281</v>
      </c>
      <c r="I565" s="148"/>
      <c r="J565" s="71">
        <v>0.87975989482631689</v>
      </c>
      <c r="K565" s="71">
        <v>0.68182389422660938</v>
      </c>
      <c r="L565" s="71">
        <v>4.10766438852737</v>
      </c>
      <c r="M565" s="71">
        <v>9.9364288215413143</v>
      </c>
      <c r="N565" s="71">
        <v>8.7764881158914587</v>
      </c>
      <c r="O565" s="71">
        <v>3.4963682770300752</v>
      </c>
      <c r="P565" s="71">
        <v>5.6992084815174824</v>
      </c>
      <c r="Q565" s="71">
        <v>0.26035468510599802</v>
      </c>
      <c r="R565" s="71">
        <v>0</v>
      </c>
      <c r="S565" s="71">
        <v>0.29536665153123992</v>
      </c>
      <c r="T565" s="72"/>
      <c r="U565" s="71">
        <v>52446</v>
      </c>
      <c r="V565" s="71">
        <v>230</v>
      </c>
      <c r="W565" s="71">
        <v>74</v>
      </c>
      <c r="X565" s="71">
        <v>1460</v>
      </c>
      <c r="Y565" s="71">
        <v>1724</v>
      </c>
      <c r="Z565" s="71">
        <v>2012</v>
      </c>
      <c r="AA565" s="71">
        <v>1135</v>
      </c>
      <c r="AB565" s="71">
        <v>3508</v>
      </c>
      <c r="AC565" s="71">
        <v>0</v>
      </c>
      <c r="AD565" s="71">
        <v>0.29536665153123992</v>
      </c>
      <c r="AE565" s="72"/>
      <c r="AF565" s="71"/>
      <c r="AG565" s="71"/>
      <c r="AH565" s="71"/>
      <c r="AI565" s="71"/>
      <c r="AJ565" s="71"/>
      <c r="AK565" s="71"/>
      <c r="AL565" s="71"/>
      <c r="AM565" s="71"/>
      <c r="AN565" s="71"/>
      <c r="AO565" s="71"/>
      <c r="AP565" s="71"/>
      <c r="AQ565" s="72"/>
      <c r="AR565" s="71">
        <v>14</v>
      </c>
      <c r="AS565" s="71">
        <v>2</v>
      </c>
      <c r="AT565" s="71">
        <v>0</v>
      </c>
      <c r="AU565" s="71">
        <v>0</v>
      </c>
      <c r="AV565" s="71">
        <v>0</v>
      </c>
      <c r="AW565" s="71">
        <v>0</v>
      </c>
      <c r="AX565" s="71"/>
      <c r="AY565" s="72"/>
      <c r="AZ565" s="71">
        <v>68.3</v>
      </c>
      <c r="BA565" s="71">
        <v>45.4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2292</v>
      </c>
      <c r="B566" s="70">
        <v>454</v>
      </c>
      <c r="C566" s="70">
        <v>12</v>
      </c>
      <c r="D566" s="70">
        <v>27</v>
      </c>
      <c r="E566" s="70">
        <v>2015</v>
      </c>
      <c r="F566" s="70" t="s">
        <v>182</v>
      </c>
      <c r="G566" s="70" t="s">
        <v>2280</v>
      </c>
      <c r="H566" s="70" t="s">
        <v>2281</v>
      </c>
      <c r="I566" s="148"/>
      <c r="J566" s="71">
        <v>1.051739657490667</v>
      </c>
      <c r="K566" s="71">
        <v>0.64965055429653884</v>
      </c>
      <c r="L566" s="71">
        <v>3.9340914596056691</v>
      </c>
      <c r="M566" s="71">
        <v>14.10949341662077</v>
      </c>
      <c r="N566" s="71">
        <v>7.4080094152724341</v>
      </c>
      <c r="O566" s="71">
        <v>3.4423859511289616</v>
      </c>
      <c r="P566" s="71">
        <v>5.6685341158439231</v>
      </c>
      <c r="Q566" s="71">
        <v>0.25312675962467102</v>
      </c>
      <c r="R566" s="71">
        <v>0</v>
      </c>
      <c r="S566" s="71">
        <v>0.25888013921332359</v>
      </c>
      <c r="T566" s="72"/>
      <c r="U566" s="71">
        <v>65918</v>
      </c>
      <c r="V566" s="71">
        <v>230</v>
      </c>
      <c r="W566" s="71">
        <v>74</v>
      </c>
      <c r="X566" s="71">
        <v>1460</v>
      </c>
      <c r="Y566" s="71">
        <v>1703</v>
      </c>
      <c r="Z566" s="71">
        <v>2000</v>
      </c>
      <c r="AA566" s="71">
        <v>1128</v>
      </c>
      <c r="AB566" s="71">
        <v>3484</v>
      </c>
      <c r="AC566" s="71">
        <v>0</v>
      </c>
      <c r="AD566" s="71">
        <v>0.25888013921332359</v>
      </c>
      <c r="AE566" s="72"/>
      <c r="AF566" s="71">
        <v>1086584.789640483</v>
      </c>
      <c r="AG566" s="71">
        <v>420802.76196292392</v>
      </c>
      <c r="AH566" s="71">
        <v>361011.08434962452</v>
      </c>
      <c r="AI566" s="71">
        <v>15811526.73785923</v>
      </c>
      <c r="AJ566" s="71">
        <v>9128881.1179299783</v>
      </c>
      <c r="AK566" s="71">
        <v>0</v>
      </c>
      <c r="AL566" s="71">
        <v>0</v>
      </c>
      <c r="AM566" s="71">
        <v>477467.58516967419</v>
      </c>
      <c r="AN566" s="71">
        <v>0</v>
      </c>
      <c r="AO566" s="71">
        <v>0</v>
      </c>
      <c r="AP566" s="71">
        <v>27286274.076911911</v>
      </c>
      <c r="AQ566" s="72"/>
      <c r="AR566" s="71">
        <v>18</v>
      </c>
      <c r="AS566" s="71">
        <v>5</v>
      </c>
      <c r="AT566" s="71">
        <v>0</v>
      </c>
      <c r="AU566" s="71">
        <v>0</v>
      </c>
      <c r="AV566" s="71">
        <v>0</v>
      </c>
      <c r="AW566" s="71">
        <v>0</v>
      </c>
      <c r="AX566" s="71"/>
      <c r="AY566" s="72"/>
      <c r="AZ566" s="71">
        <v>84.1</v>
      </c>
      <c r="BA566" s="71">
        <v>127.4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2293</v>
      </c>
      <c r="B567" s="70">
        <v>455</v>
      </c>
      <c r="C567" s="70">
        <v>13</v>
      </c>
      <c r="D567" s="70">
        <v>27</v>
      </c>
      <c r="E567" s="70">
        <v>2016</v>
      </c>
      <c r="F567" s="70" t="s">
        <v>155</v>
      </c>
      <c r="G567" s="70" t="s">
        <v>2280</v>
      </c>
      <c r="H567" s="70" t="s">
        <v>2281</v>
      </c>
      <c r="I567" s="148"/>
      <c r="J567" s="71">
        <v>0.59559570691003094</v>
      </c>
      <c r="K567" s="71">
        <v>0.63798161279815391</v>
      </c>
      <c r="L567" s="71">
        <v>3.9266841095360485</v>
      </c>
      <c r="M567" s="71">
        <v>8.4274332338775242</v>
      </c>
      <c r="N567" s="71">
        <v>7.9953764978810069</v>
      </c>
      <c r="O567" s="71">
        <v>3.3818801935238749</v>
      </c>
      <c r="P567" s="71">
        <v>5.7818791015322555</v>
      </c>
      <c r="Q567" s="71">
        <v>0.24205595944642591</v>
      </c>
      <c r="R567" s="71">
        <v>0</v>
      </c>
      <c r="S567" s="71">
        <v>0.23411605146864817</v>
      </c>
      <c r="T567" s="72"/>
      <c r="U567" s="71">
        <v>39039</v>
      </c>
      <c r="V567" s="71">
        <v>230</v>
      </c>
      <c r="W567" s="71">
        <v>74</v>
      </c>
      <c r="X567" s="71">
        <v>1460</v>
      </c>
      <c r="Y567" s="71">
        <v>1707</v>
      </c>
      <c r="Z567" s="71">
        <v>1989</v>
      </c>
      <c r="AA567" s="71">
        <v>1190</v>
      </c>
      <c r="AB567" s="71">
        <v>3427</v>
      </c>
      <c r="AC567" s="71">
        <v>0</v>
      </c>
      <c r="AD567" s="71">
        <v>0.2341160514686482</v>
      </c>
      <c r="AE567" s="72"/>
      <c r="AF567" s="71">
        <v>625698.0801380513</v>
      </c>
      <c r="AG567" s="71">
        <v>402215.48339805892</v>
      </c>
      <c r="AH567" s="71">
        <v>260901.64972045101</v>
      </c>
      <c r="AI567" s="71">
        <v>9770310.8518458679</v>
      </c>
      <c r="AJ567" s="71">
        <v>9677590.9079047404</v>
      </c>
      <c r="AK567" s="71">
        <v>0</v>
      </c>
      <c r="AL567" s="71">
        <v>0</v>
      </c>
      <c r="AM567" s="71">
        <v>470020.85088546242</v>
      </c>
      <c r="AN567" s="71">
        <v>0</v>
      </c>
      <c r="AO567" s="71">
        <v>0</v>
      </c>
      <c r="AP567" s="71">
        <v>21206737.823892631</v>
      </c>
      <c r="AQ567" s="72"/>
      <c r="AR567" s="71">
        <v>22</v>
      </c>
      <c r="AS567" s="71">
        <v>6</v>
      </c>
      <c r="AT567" s="71">
        <v>0</v>
      </c>
      <c r="AU567" s="71">
        <v>0</v>
      </c>
      <c r="AV567" s="71">
        <v>0</v>
      </c>
      <c r="AW567" s="71">
        <v>0</v>
      </c>
      <c r="AX567" s="71"/>
      <c r="AY567" s="72"/>
      <c r="AZ567" s="71">
        <v>103</v>
      </c>
      <c r="BA567" s="71">
        <v>138.4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2294</v>
      </c>
      <c r="B568" s="70">
        <v>456</v>
      </c>
      <c r="C568" s="70">
        <v>14</v>
      </c>
      <c r="D568" s="70">
        <v>27</v>
      </c>
      <c r="E568" s="70">
        <v>2017</v>
      </c>
      <c r="F568" s="70" t="s">
        <v>156</v>
      </c>
      <c r="G568" s="70" t="s">
        <v>2280</v>
      </c>
      <c r="H568" s="70" t="s">
        <v>2281</v>
      </c>
      <c r="I568" s="148"/>
      <c r="J568" s="71">
        <v>0.70657875141224513</v>
      </c>
      <c r="K568" s="71">
        <v>0.63197951835501132</v>
      </c>
      <c r="L568" s="71">
        <v>4.5960023847253044</v>
      </c>
      <c r="M568" s="71">
        <v>7.6421206872709293</v>
      </c>
      <c r="N568" s="71">
        <v>8.8266852712399686</v>
      </c>
      <c r="O568" s="71">
        <v>3.3317136078954519</v>
      </c>
      <c r="P568" s="71">
        <v>5.6438661450809597</v>
      </c>
      <c r="Q568" s="71">
        <v>0.23072666629389599</v>
      </c>
      <c r="R568" s="71">
        <v>0</v>
      </c>
      <c r="S568" s="71">
        <v>0.30946321025631379</v>
      </c>
      <c r="T568" s="72"/>
      <c r="U568" s="71">
        <v>46331</v>
      </c>
      <c r="V568" s="71">
        <v>230</v>
      </c>
      <c r="W568" s="71">
        <v>74</v>
      </c>
      <c r="X568" s="71">
        <v>1460</v>
      </c>
      <c r="Y568" s="71">
        <v>1701</v>
      </c>
      <c r="Z568" s="71">
        <v>1992</v>
      </c>
      <c r="AA568" s="71">
        <v>1169</v>
      </c>
      <c r="AB568" s="71">
        <v>3378</v>
      </c>
      <c r="AC568" s="71">
        <v>0</v>
      </c>
      <c r="AD568" s="71">
        <v>0.30946321025631379</v>
      </c>
      <c r="AE568" s="72"/>
      <c r="AF568" s="71">
        <v>772467.73930860427</v>
      </c>
      <c r="AG568" s="71">
        <v>403852.2459996721</v>
      </c>
      <c r="AH568" s="71">
        <v>543042.54829869687</v>
      </c>
      <c r="AI568" s="71">
        <v>9271296.408874752</v>
      </c>
      <c r="AJ568" s="71">
        <v>11154063.78947515</v>
      </c>
      <c r="AK568" s="71">
        <v>0</v>
      </c>
      <c r="AL568" s="71">
        <v>0</v>
      </c>
      <c r="AM568" s="71">
        <v>464025.32798859943</v>
      </c>
      <c r="AN568" s="71">
        <v>0</v>
      </c>
      <c r="AO568" s="71">
        <v>0</v>
      </c>
      <c r="AP568" s="71">
        <v>22608748.059945475</v>
      </c>
      <c r="AQ568" s="72"/>
      <c r="AR568" s="71">
        <v>26</v>
      </c>
      <c r="AS568" s="71">
        <v>6</v>
      </c>
      <c r="AT568" s="71">
        <v>0</v>
      </c>
      <c r="AU568" s="71">
        <v>0</v>
      </c>
      <c r="AV568" s="71">
        <v>0</v>
      </c>
      <c r="AW568" s="71">
        <v>0</v>
      </c>
      <c r="AX568" s="71"/>
      <c r="AY568" s="72"/>
      <c r="AZ568" s="71">
        <v>128.69999999999999</v>
      </c>
      <c r="BA568" s="71">
        <v>138.4</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2295</v>
      </c>
      <c r="B569" s="70">
        <v>457</v>
      </c>
      <c r="C569" s="70">
        <v>15</v>
      </c>
      <c r="D569" s="70">
        <v>27</v>
      </c>
      <c r="E569" s="70">
        <v>2018</v>
      </c>
      <c r="F569" s="70" t="s">
        <v>183</v>
      </c>
      <c r="G569" s="70" t="s">
        <v>2280</v>
      </c>
      <c r="H569" s="70" t="s">
        <v>2281</v>
      </c>
      <c r="I569" s="148"/>
      <c r="J569" s="71">
        <v>0.89244507260227957</v>
      </c>
      <c r="K569" s="71">
        <v>0.58106959165271299</v>
      </c>
      <c r="L569" s="71">
        <v>4.1830357745610653</v>
      </c>
      <c r="M569" s="71">
        <v>7.1800623876861431</v>
      </c>
      <c r="N569" s="71">
        <v>6.8966374126874195</v>
      </c>
      <c r="O569" s="71">
        <v>3.2527067456379219</v>
      </c>
      <c r="P569" s="71">
        <v>5.6068053025358751</v>
      </c>
      <c r="Q569" s="71">
        <v>0.21023422432211999</v>
      </c>
      <c r="R569" s="71">
        <v>0</v>
      </c>
      <c r="S569" s="71">
        <v>0.28592006466968323</v>
      </c>
      <c r="T569" s="72"/>
      <c r="U569" s="71">
        <v>67410</v>
      </c>
      <c r="V569" s="71">
        <v>230</v>
      </c>
      <c r="W569" s="71">
        <v>74</v>
      </c>
      <c r="X569" s="71">
        <v>1460</v>
      </c>
      <c r="Y569" s="71">
        <v>1672</v>
      </c>
      <c r="Z569" s="71">
        <v>1982</v>
      </c>
      <c r="AA569" s="71">
        <v>1173</v>
      </c>
      <c r="AB569" s="71">
        <v>3317</v>
      </c>
      <c r="AC569" s="71">
        <v>0</v>
      </c>
      <c r="AD569" s="71">
        <v>0.28592006466968323</v>
      </c>
      <c r="AE569" s="72"/>
      <c r="AF569" s="71">
        <v>1030358.752412037</v>
      </c>
      <c r="AG569" s="71">
        <v>360314.15033114539</v>
      </c>
      <c r="AH569" s="71">
        <v>520593.10897201352</v>
      </c>
      <c r="AI569" s="71">
        <v>8949510.1421312578</v>
      </c>
      <c r="AJ569" s="71">
        <v>9218227.5411514789</v>
      </c>
      <c r="AK569" s="71">
        <v>0</v>
      </c>
      <c r="AL569" s="71">
        <v>0</v>
      </c>
      <c r="AM569" s="71">
        <v>456588.7342305393</v>
      </c>
      <c r="AN569" s="71">
        <v>0</v>
      </c>
      <c r="AO569" s="71">
        <v>0</v>
      </c>
      <c r="AP569" s="71">
        <v>20535592.429228473</v>
      </c>
      <c r="AQ569" s="72"/>
      <c r="AR569" s="71">
        <v>27</v>
      </c>
      <c r="AS569" s="71">
        <v>6</v>
      </c>
      <c r="AT569" s="71">
        <v>0</v>
      </c>
      <c r="AU569" s="71">
        <v>0</v>
      </c>
      <c r="AV569" s="71">
        <v>0</v>
      </c>
      <c r="AW569" s="71">
        <v>0</v>
      </c>
      <c r="AX569" s="71"/>
      <c r="AY569" s="72"/>
      <c r="AZ569" s="71">
        <v>134</v>
      </c>
      <c r="BA569" s="71">
        <v>138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2296</v>
      </c>
      <c r="B570" s="70">
        <v>458</v>
      </c>
      <c r="C570" s="70">
        <v>16</v>
      </c>
      <c r="D570" s="70">
        <v>27</v>
      </c>
      <c r="E570" s="70">
        <v>2019</v>
      </c>
      <c r="F570" s="70" t="s">
        <v>158</v>
      </c>
      <c r="G570" s="70" t="s">
        <v>2280</v>
      </c>
      <c r="H570" s="70" t="s">
        <v>2281</v>
      </c>
      <c r="I570" s="148"/>
      <c r="J570" s="71">
        <v>0.84632578810448289</v>
      </c>
      <c r="K570" s="71">
        <v>0.52059680399241681</v>
      </c>
      <c r="L570" s="71">
        <v>4.1967253831331019</v>
      </c>
      <c r="M570" s="71">
        <v>7.1810679852739563</v>
      </c>
      <c r="N570" s="71">
        <v>6.3343230690004901</v>
      </c>
      <c r="O570" s="71">
        <v>3.1338498192698601</v>
      </c>
      <c r="P570" s="71">
        <v>5.3938446941655664</v>
      </c>
      <c r="Q570" s="71">
        <v>0.20179241790879601</v>
      </c>
      <c r="R570" s="71">
        <v>0</v>
      </c>
      <c r="S570" s="71">
        <v>0.22882605453052726</v>
      </c>
      <c r="T570" s="72"/>
      <c r="U570" s="71">
        <v>72245</v>
      </c>
      <c r="V570" s="71">
        <v>230</v>
      </c>
      <c r="W570" s="71">
        <v>74</v>
      </c>
      <c r="X570" s="71">
        <v>1460</v>
      </c>
      <c r="Y570" s="71">
        <v>1654</v>
      </c>
      <c r="Z570" s="71">
        <v>1962</v>
      </c>
      <c r="AA570" s="71">
        <v>1120</v>
      </c>
      <c r="AB570" s="71">
        <v>3270</v>
      </c>
      <c r="AC570" s="71">
        <v>0</v>
      </c>
      <c r="AD570" s="71">
        <v>0.22882605453052729</v>
      </c>
      <c r="AE570" s="72"/>
      <c r="AF570" s="71">
        <v>1074376.2774856989</v>
      </c>
      <c r="AG570" s="71">
        <v>348933.48977999418</v>
      </c>
      <c r="AH570" s="71">
        <v>546126.88613201526</v>
      </c>
      <c r="AI570" s="71">
        <v>10191484.476007359</v>
      </c>
      <c r="AJ570" s="71">
        <v>9209894.7415404767</v>
      </c>
      <c r="AK570" s="71">
        <v>0</v>
      </c>
      <c r="AL570" s="71">
        <v>0</v>
      </c>
      <c r="AM570" s="71">
        <v>445349.38345317967</v>
      </c>
      <c r="AN570" s="71">
        <v>0</v>
      </c>
      <c r="AO570" s="71">
        <v>0</v>
      </c>
      <c r="AP570" s="71">
        <v>21816165.254398722</v>
      </c>
      <c r="AQ570" s="72"/>
      <c r="AR570" s="71">
        <v>30</v>
      </c>
      <c r="AS570" s="71">
        <v>6</v>
      </c>
      <c r="AT570" s="71">
        <v>0</v>
      </c>
      <c r="AU570" s="71">
        <v>0</v>
      </c>
      <c r="AV570" s="71">
        <v>0</v>
      </c>
      <c r="AW570" s="71">
        <v>0</v>
      </c>
      <c r="AX570" s="71"/>
      <c r="AY570" s="72"/>
      <c r="AZ570" s="71">
        <v>146.69999999999999</v>
      </c>
      <c r="BA570" s="71">
        <v>138.4</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2297</v>
      </c>
      <c r="B571" s="70">
        <v>459</v>
      </c>
      <c r="C571" s="70">
        <v>17</v>
      </c>
      <c r="D571" s="70">
        <v>27</v>
      </c>
      <c r="E571" s="70">
        <v>2020</v>
      </c>
      <c r="F571" s="70" t="s">
        <v>159</v>
      </c>
      <c r="G571" s="70" t="s">
        <v>2280</v>
      </c>
      <c r="H571" s="70" t="s">
        <v>2281</v>
      </c>
      <c r="I571" s="148"/>
      <c r="J571" s="71">
        <v>1.131074010481089</v>
      </c>
      <c r="K571" s="71">
        <v>0.54532017116747411</v>
      </c>
      <c r="L571" s="71">
        <v>4.2304607374854282</v>
      </c>
      <c r="M571" s="71">
        <v>6.9684227140090451</v>
      </c>
      <c r="N571" s="71">
        <v>6.1275798689227425</v>
      </c>
      <c r="O571" s="71">
        <v>2.7694859447723523</v>
      </c>
      <c r="P571" s="71">
        <v>4.9749935973554678</v>
      </c>
      <c r="Q571" s="71">
        <v>0.18885119704674</v>
      </c>
      <c r="R571" s="71">
        <v>0</v>
      </c>
      <c r="S571" s="71">
        <v>0.27872890277896678</v>
      </c>
      <c r="T571" s="72"/>
      <c r="U571" s="71">
        <v>101201</v>
      </c>
      <c r="V571" s="71">
        <v>212</v>
      </c>
      <c r="W571" s="71">
        <v>94</v>
      </c>
      <c r="X571" s="71">
        <v>1497</v>
      </c>
      <c r="Y571" s="71">
        <v>1653</v>
      </c>
      <c r="Z571" s="71">
        <v>1979</v>
      </c>
      <c r="AA571" s="71">
        <v>1098</v>
      </c>
      <c r="AB571" s="71">
        <v>3203</v>
      </c>
      <c r="AC571" s="71">
        <v>0</v>
      </c>
      <c r="AD571" s="71">
        <v>0.27872890277896678</v>
      </c>
      <c r="AE571" s="72"/>
      <c r="AF571" s="71">
        <v>1508518.96553383</v>
      </c>
      <c r="AG571" s="71">
        <v>354814.20747019851</v>
      </c>
      <c r="AH571" s="71">
        <v>503991.48762607196</v>
      </c>
      <c r="AI571" s="71">
        <v>10444549.364352595</v>
      </c>
      <c r="AJ571" s="71">
        <v>9985795.0446736366</v>
      </c>
      <c r="AK571" s="71"/>
      <c r="AL571" s="71"/>
      <c r="AM571" s="71">
        <v>418027.08607222035</v>
      </c>
      <c r="AN571" s="71"/>
      <c r="AO571" s="71"/>
      <c r="AP571" s="71">
        <v>23215696.155728552</v>
      </c>
      <c r="AQ571" s="72"/>
      <c r="AR571" s="71">
        <v>32</v>
      </c>
      <c r="AS571" s="71">
        <v>9</v>
      </c>
      <c r="AT571" s="71">
        <v>0</v>
      </c>
      <c r="AU571" s="71">
        <v>0</v>
      </c>
      <c r="AV571" s="71">
        <v>0</v>
      </c>
      <c r="AW571" s="71">
        <v>0</v>
      </c>
      <c r="AX571" s="71"/>
      <c r="AY571" s="72"/>
      <c r="AZ571" s="71">
        <v>157.1</v>
      </c>
      <c r="BA571" s="71">
        <v>278.5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2298</v>
      </c>
      <c r="B572" s="70">
        <v>459</v>
      </c>
      <c r="C572" s="70">
        <v>18</v>
      </c>
      <c r="D572" s="70">
        <v>27</v>
      </c>
      <c r="E572" s="70">
        <v>2021</v>
      </c>
      <c r="F572" s="70" t="s">
        <v>160</v>
      </c>
      <c r="G572" s="70" t="s">
        <v>2280</v>
      </c>
      <c r="H572" s="70" t="s">
        <v>2281</v>
      </c>
      <c r="I572" s="148"/>
      <c r="J572" s="71">
        <v>1.0188216710491265</v>
      </c>
      <c r="K572" s="71">
        <v>0.55352024503219788</v>
      </c>
      <c r="L572" s="71">
        <v>3.7335636741355263</v>
      </c>
      <c r="M572" s="71">
        <v>6.9122212422197888</v>
      </c>
      <c r="N572" s="71">
        <v>6.0343314108665833</v>
      </c>
      <c r="O572" s="71">
        <v>2.6516736868001605</v>
      </c>
      <c r="P572" s="71">
        <v>5.0694514026760888</v>
      </c>
      <c r="Q572" s="71">
        <v>0.18462003359069201</v>
      </c>
      <c r="R572" s="71">
        <v>0</v>
      </c>
      <c r="S572" s="71">
        <v>0.27087724345833131</v>
      </c>
      <c r="T572" s="72"/>
      <c r="U572" s="71">
        <v>98265</v>
      </c>
      <c r="V572" s="71">
        <v>212</v>
      </c>
      <c r="W572" s="71">
        <v>94</v>
      </c>
      <c r="X572" s="71">
        <v>1497</v>
      </c>
      <c r="Y572" s="71">
        <v>1646</v>
      </c>
      <c r="Z572" s="71">
        <v>1951</v>
      </c>
      <c r="AA572" s="71">
        <v>1091</v>
      </c>
      <c r="AB572" s="71">
        <v>3162</v>
      </c>
      <c r="AC572" s="71">
        <v>0</v>
      </c>
      <c r="AD572" s="71">
        <v>0.27087724345833131</v>
      </c>
      <c r="AE572" s="72"/>
      <c r="AF572" s="71">
        <v>1375029.6468461161</v>
      </c>
      <c r="AG572" s="71">
        <v>352430.99509760516</v>
      </c>
      <c r="AH572" s="71">
        <v>439881.61075773835</v>
      </c>
      <c r="AI572" s="71">
        <v>10140527.865651192</v>
      </c>
      <c r="AJ572" s="71">
        <v>9079155.1016249657</v>
      </c>
      <c r="AK572" s="71">
        <v>0</v>
      </c>
      <c r="AL572" s="71">
        <v>0</v>
      </c>
      <c r="AM572" s="71">
        <v>415056.41324827285</v>
      </c>
      <c r="AN572" s="71">
        <v>0</v>
      </c>
      <c r="AO572" s="71">
        <v>0</v>
      </c>
      <c r="AP572" s="71">
        <v>21802081.633225892</v>
      </c>
      <c r="AQ572" s="72"/>
      <c r="AR572" s="71">
        <v>34</v>
      </c>
      <c r="AS572" s="71">
        <v>9</v>
      </c>
      <c r="AT572" s="71">
        <v>0</v>
      </c>
      <c r="AU572" s="71">
        <v>0</v>
      </c>
      <c r="AV572" s="71">
        <v>0</v>
      </c>
      <c r="AW572" s="71">
        <v>0</v>
      </c>
      <c r="AX572" s="71"/>
      <c r="AY572" s="72"/>
      <c r="AZ572" s="71">
        <v>172.1</v>
      </c>
      <c r="BA572" s="71">
        <v>278.5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2299</v>
      </c>
      <c r="B573" s="70">
        <v>459</v>
      </c>
      <c r="C573" s="70">
        <v>19</v>
      </c>
      <c r="D573" s="70">
        <v>27</v>
      </c>
      <c r="E573" s="70">
        <v>2022</v>
      </c>
      <c r="F573" s="70" t="s">
        <v>161</v>
      </c>
      <c r="G573" s="70" t="s">
        <v>2280</v>
      </c>
      <c r="H573" s="70" t="s">
        <v>2281</v>
      </c>
      <c r="I573" s="148"/>
      <c r="J573" s="71">
        <v>0.87790346764263016</v>
      </c>
      <c r="K573" s="71">
        <v>0.51337333663255635</v>
      </c>
      <c r="L573" s="71">
        <v>3.3326593714848927</v>
      </c>
      <c r="M573" s="71">
        <v>6.8957988214599455</v>
      </c>
      <c r="N573" s="71">
        <v>7.2904770082496757</v>
      </c>
      <c r="O573" s="71">
        <v>2.7723219957123186</v>
      </c>
      <c r="P573" s="71">
        <v>4.9292552210817577</v>
      </c>
      <c r="Q573" s="71">
        <v>0.18120137523680535</v>
      </c>
      <c r="R573" s="71">
        <v>0</v>
      </c>
      <c r="S573" s="71">
        <v>0.9035499178852463</v>
      </c>
      <c r="T573" s="72"/>
      <c r="U573" s="71">
        <v>87187</v>
      </c>
      <c r="V573" s="71">
        <v>212</v>
      </c>
      <c r="W573" s="71">
        <v>94</v>
      </c>
      <c r="X573" s="71">
        <v>1497</v>
      </c>
      <c r="Y573" s="71">
        <v>1621</v>
      </c>
      <c r="Z573" s="71">
        <v>1938</v>
      </c>
      <c r="AA573" s="71">
        <v>1077</v>
      </c>
      <c r="AB573" s="71">
        <v>3078</v>
      </c>
      <c r="AC573" s="71">
        <v>0</v>
      </c>
      <c r="AD573" s="71">
        <v>0.9035499178852463</v>
      </c>
      <c r="AE573" s="72"/>
      <c r="AF573" s="71">
        <v>1145918.1183147382</v>
      </c>
      <c r="AG573" s="71">
        <v>346339.58450940833</v>
      </c>
      <c r="AH573" s="71">
        <v>417411.30544468598</v>
      </c>
      <c r="AI573" s="71">
        <v>9096180.9423960671</v>
      </c>
      <c r="AJ573" s="71">
        <v>11507006.872859184</v>
      </c>
      <c r="AK573" s="71">
        <v>0</v>
      </c>
      <c r="AL573" s="71">
        <v>0</v>
      </c>
      <c r="AM573" s="71">
        <v>397453.81218510168</v>
      </c>
      <c r="AN573" s="71">
        <v>0</v>
      </c>
      <c r="AO573" s="71">
        <v>0</v>
      </c>
      <c r="AP573" s="71">
        <v>22910310.635709185</v>
      </c>
      <c r="AQ573" s="72"/>
      <c r="AR573" s="71">
        <v>35</v>
      </c>
      <c r="AS573" s="71">
        <v>9</v>
      </c>
      <c r="AT573" s="71">
        <v>0</v>
      </c>
      <c r="AU573" s="71">
        <v>0</v>
      </c>
      <c r="AV573" s="71">
        <v>0</v>
      </c>
      <c r="AW573" s="71">
        <v>0</v>
      </c>
      <c r="AX573" s="71"/>
      <c r="AY573" s="72"/>
      <c r="AZ573" s="71">
        <v>175.2</v>
      </c>
      <c r="BA573" s="71">
        <v>278.5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2300</v>
      </c>
      <c r="B574" s="70">
        <v>459</v>
      </c>
      <c r="C574" s="70">
        <v>20</v>
      </c>
      <c r="D574" s="70">
        <v>27</v>
      </c>
      <c r="E574" s="70">
        <v>2023</v>
      </c>
      <c r="F574" s="70" t="s">
        <v>1539</v>
      </c>
      <c r="G574" s="70" t="s">
        <v>2280</v>
      </c>
      <c r="H574" s="70" t="s">
        <v>2281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39</v>
      </c>
      <c r="AS574" s="71">
        <v>9</v>
      </c>
      <c r="AT574" s="71">
        <v>0</v>
      </c>
      <c r="AU574" s="71">
        <v>0</v>
      </c>
      <c r="AV574" s="71">
        <v>0</v>
      </c>
      <c r="AW574" s="71">
        <v>0</v>
      </c>
      <c r="AX574" s="71"/>
      <c r="AY574" s="72"/>
      <c r="AZ574" s="71">
        <v>199.7</v>
      </c>
      <c r="BA574" s="71">
        <v>278.5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2301</v>
      </c>
      <c r="B575" s="70">
        <v>459</v>
      </c>
      <c r="C575" s="70">
        <v>21</v>
      </c>
      <c r="D575" s="70">
        <v>27</v>
      </c>
      <c r="E575" s="70">
        <v>2024</v>
      </c>
      <c r="F575" s="70" t="s">
        <v>1554</v>
      </c>
      <c r="G575" s="70" t="s">
        <v>2280</v>
      </c>
      <c r="H575" s="70" t="s">
        <v>2281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2302</v>
      </c>
      <c r="B576" s="70">
        <v>460</v>
      </c>
      <c r="C576" s="70">
        <v>1</v>
      </c>
      <c r="D576" s="70">
        <v>28</v>
      </c>
      <c r="E576" s="70">
        <v>1990</v>
      </c>
      <c r="F576" s="70" t="s">
        <v>787</v>
      </c>
      <c r="G576" s="70" t="s">
        <v>2303</v>
      </c>
      <c r="H576" s="70" t="s">
        <v>2304</v>
      </c>
      <c r="I576" s="148"/>
      <c r="J576" s="71">
        <v>6.8619440437137156</v>
      </c>
      <c r="K576" s="71">
        <v>1.4785937195531409</v>
      </c>
      <c r="L576" s="71">
        <v>7.1994616746625626</v>
      </c>
      <c r="M576" s="71">
        <v>2.856374703638044</v>
      </c>
      <c r="N576" s="71">
        <v>6.4797800041643221</v>
      </c>
      <c r="O576" s="71">
        <v>2.9320829394087009</v>
      </c>
      <c r="P576" s="71">
        <v>5.4239696443501071</v>
      </c>
      <c r="Q576" s="71">
        <v>0.336092365689518</v>
      </c>
      <c r="R576" s="71">
        <v>0</v>
      </c>
      <c r="S576" s="71">
        <v>0.32913484636427448</v>
      </c>
      <c r="T576" s="72"/>
      <c r="U576" s="71">
        <v>123309</v>
      </c>
      <c r="V576" s="71">
        <v>274</v>
      </c>
      <c r="W576" s="71">
        <v>66</v>
      </c>
      <c r="X576" s="71">
        <v>877</v>
      </c>
      <c r="Y576" s="71">
        <v>1761</v>
      </c>
      <c r="Z576" s="71">
        <v>1206</v>
      </c>
      <c r="AA576" s="71">
        <v>1317</v>
      </c>
      <c r="AB576" s="71">
        <v>5457</v>
      </c>
      <c r="AC576" s="71">
        <v>0</v>
      </c>
      <c r="AD576" s="71">
        <v>0.32913484636427448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2305</v>
      </c>
      <c r="B577" s="70">
        <v>461</v>
      </c>
      <c r="C577" s="70">
        <v>2</v>
      </c>
      <c r="D577" s="70">
        <v>28</v>
      </c>
      <c r="E577" s="70">
        <v>2005</v>
      </c>
      <c r="F577" s="70" t="s">
        <v>789</v>
      </c>
      <c r="G577" s="1064" t="s">
        <v>2303</v>
      </c>
      <c r="H577" s="70" t="s">
        <v>2304</v>
      </c>
      <c r="I577" s="148"/>
      <c r="J577" s="71">
        <v>10.05165105607292</v>
      </c>
      <c r="K577" s="71">
        <v>0.9617070465946953</v>
      </c>
      <c r="L577" s="71">
        <v>8.2967252275947505</v>
      </c>
      <c r="M577" s="71">
        <v>4.5361965057540221</v>
      </c>
      <c r="N577" s="71">
        <v>7.7695720951026681</v>
      </c>
      <c r="O577" s="71">
        <v>3.9624674532927999</v>
      </c>
      <c r="P577" s="71">
        <v>5.4812432237573008</v>
      </c>
      <c r="Q577" s="71">
        <v>0.25009127541232401</v>
      </c>
      <c r="R577" s="71">
        <v>0</v>
      </c>
      <c r="S577" s="71">
        <v>0</v>
      </c>
      <c r="T577" s="72"/>
      <c r="U577" s="71">
        <v>240619</v>
      </c>
      <c r="V577" s="71">
        <v>193</v>
      </c>
      <c r="W577" s="71">
        <v>83</v>
      </c>
      <c r="X577" s="71">
        <v>650</v>
      </c>
      <c r="Y577" s="71">
        <v>1622</v>
      </c>
      <c r="Z577" s="71">
        <v>1886</v>
      </c>
      <c r="AA577" s="71">
        <v>1090</v>
      </c>
      <c r="AB577" s="71">
        <v>4245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2306</v>
      </c>
      <c r="B578" s="70">
        <v>462</v>
      </c>
      <c r="C578" s="70">
        <v>3</v>
      </c>
      <c r="D578" s="70">
        <v>28</v>
      </c>
      <c r="E578" s="70">
        <v>2006</v>
      </c>
      <c r="F578" s="70" t="s">
        <v>790</v>
      </c>
      <c r="G578" s="1064" t="s">
        <v>2303</v>
      </c>
      <c r="H578" s="70" t="s">
        <v>2304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2307</v>
      </c>
      <c r="B579" s="70">
        <v>463</v>
      </c>
      <c r="C579" s="70">
        <v>4</v>
      </c>
      <c r="D579" s="70">
        <v>28</v>
      </c>
      <c r="E579" s="70">
        <v>2007</v>
      </c>
      <c r="F579" s="70" t="s">
        <v>791</v>
      </c>
      <c r="G579" s="70" t="s">
        <v>2303</v>
      </c>
      <c r="H579" s="70" t="s">
        <v>2304</v>
      </c>
      <c r="I579" s="148"/>
      <c r="J579" s="71">
        <v>11.508806925837341</v>
      </c>
      <c r="K579" s="71">
        <v>0.64358255483737559</v>
      </c>
      <c r="L579" s="71">
        <v>12.32772516427293</v>
      </c>
      <c r="M579" s="71">
        <v>5.1061918806125286</v>
      </c>
      <c r="N579" s="71">
        <v>7.0493679436777734</v>
      </c>
      <c r="O579" s="71">
        <v>3.7045923692930871</v>
      </c>
      <c r="P579" s="71">
        <v>4.994158379359253</v>
      </c>
      <c r="Q579" s="71">
        <v>0.25099162944355102</v>
      </c>
      <c r="R579" s="71">
        <v>0</v>
      </c>
      <c r="S579" s="71">
        <v>0</v>
      </c>
      <c r="T579" s="72"/>
      <c r="U579" s="71">
        <v>318667</v>
      </c>
      <c r="V579" s="71">
        <v>164</v>
      </c>
      <c r="W579" s="71">
        <v>117</v>
      </c>
      <c r="X579" s="71">
        <v>824</v>
      </c>
      <c r="Y579" s="71">
        <v>1599</v>
      </c>
      <c r="Z579" s="71">
        <v>1833</v>
      </c>
      <c r="AA579" s="71">
        <v>978</v>
      </c>
      <c r="AB579" s="71">
        <v>4035</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2308</v>
      </c>
      <c r="B580" s="70">
        <v>464</v>
      </c>
      <c r="C580" s="70">
        <v>5</v>
      </c>
      <c r="D580" s="70">
        <v>28</v>
      </c>
      <c r="E580" s="70">
        <v>2008</v>
      </c>
      <c r="F580" s="70" t="s">
        <v>792</v>
      </c>
      <c r="G580" s="70" t="s">
        <v>2303</v>
      </c>
      <c r="H580" s="70" t="s">
        <v>2304</v>
      </c>
      <c r="I580" s="148"/>
      <c r="J580" s="71">
        <v>12.41718055788456</v>
      </c>
      <c r="K580" s="71">
        <v>0.51222601332923334</v>
      </c>
      <c r="L580" s="71">
        <v>9.999103432620851</v>
      </c>
      <c r="M580" s="71">
        <v>5.2680203296556316</v>
      </c>
      <c r="N580" s="71">
        <v>7.5888280654356084</v>
      </c>
      <c r="O580" s="71">
        <v>3.5750715159122781</v>
      </c>
      <c r="P580" s="71">
        <v>4.7538354340226068</v>
      </c>
      <c r="Q580" s="71">
        <v>0.24270755753880999</v>
      </c>
      <c r="R580" s="71">
        <v>0</v>
      </c>
      <c r="S580" s="71">
        <v>0</v>
      </c>
      <c r="T580" s="72"/>
      <c r="U580" s="71">
        <v>382043</v>
      </c>
      <c r="V580" s="71">
        <v>164</v>
      </c>
      <c r="W580" s="71">
        <v>117</v>
      </c>
      <c r="X580" s="71">
        <v>824</v>
      </c>
      <c r="Y580" s="71">
        <v>1683</v>
      </c>
      <c r="Z580" s="71">
        <v>1831</v>
      </c>
      <c r="AA580" s="71">
        <v>932</v>
      </c>
      <c r="AB580" s="71">
        <v>3966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2309</v>
      </c>
      <c r="B581" s="70">
        <v>465</v>
      </c>
      <c r="C581" s="70">
        <v>6</v>
      </c>
      <c r="D581" s="70">
        <v>28</v>
      </c>
      <c r="E581" s="70">
        <v>2009</v>
      </c>
      <c r="F581" s="70" t="s">
        <v>176</v>
      </c>
      <c r="G581" s="70" t="s">
        <v>2303</v>
      </c>
      <c r="H581" s="70" t="s">
        <v>2304</v>
      </c>
      <c r="I581" s="148"/>
      <c r="J581" s="71">
        <v>11.902366176374979</v>
      </c>
      <c r="K581" s="71">
        <v>0.36282438518452159</v>
      </c>
      <c r="L581" s="71">
        <v>8.4774276223703531</v>
      </c>
      <c r="M581" s="71">
        <v>4.6697848448604384</v>
      </c>
      <c r="N581" s="71">
        <v>6.6759241604273534</v>
      </c>
      <c r="O581" s="71">
        <v>3.625937566334509</v>
      </c>
      <c r="P581" s="71">
        <v>4.4517373630275596</v>
      </c>
      <c r="Q581" s="71">
        <v>0.22800096853264101</v>
      </c>
      <c r="R581" s="71">
        <v>0</v>
      </c>
      <c r="S581" s="71">
        <v>0</v>
      </c>
      <c r="T581" s="72"/>
      <c r="U581" s="71">
        <v>282392</v>
      </c>
      <c r="V581" s="71">
        <v>119</v>
      </c>
      <c r="W581" s="71">
        <v>148</v>
      </c>
      <c r="X581" s="71">
        <v>799</v>
      </c>
      <c r="Y581" s="71">
        <v>1695</v>
      </c>
      <c r="Z581" s="71">
        <v>1833</v>
      </c>
      <c r="AA581" s="71">
        <v>896</v>
      </c>
      <c r="AB581" s="71">
        <v>3911</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2310</v>
      </c>
      <c r="B582" s="70">
        <v>466</v>
      </c>
      <c r="C582" s="70">
        <v>7</v>
      </c>
      <c r="D582" s="70">
        <v>28</v>
      </c>
      <c r="E582" s="70">
        <v>2010</v>
      </c>
      <c r="F582" s="70" t="s">
        <v>177</v>
      </c>
      <c r="G582" s="70" t="s">
        <v>2303</v>
      </c>
      <c r="H582" s="70" t="s">
        <v>2304</v>
      </c>
      <c r="I582" s="148"/>
      <c r="J582" s="71">
        <v>14.28687822522841</v>
      </c>
      <c r="K582" s="71">
        <v>0.45112168920262768</v>
      </c>
      <c r="L582" s="71">
        <v>7.8530516216678441</v>
      </c>
      <c r="M582" s="71">
        <v>5.3407852750532134</v>
      </c>
      <c r="N582" s="71">
        <v>8.0904355893084077</v>
      </c>
      <c r="O582" s="71">
        <v>3.546158676585212</v>
      </c>
      <c r="P582" s="71">
        <v>4.5097083945731544</v>
      </c>
      <c r="Q582" s="71">
        <v>0.23386498607679301</v>
      </c>
      <c r="R582" s="71">
        <v>0</v>
      </c>
      <c r="S582" s="71">
        <v>0</v>
      </c>
      <c r="T582" s="72"/>
      <c r="U582" s="71">
        <v>360689</v>
      </c>
      <c r="V582" s="71">
        <v>119</v>
      </c>
      <c r="W582" s="71">
        <v>148</v>
      </c>
      <c r="X582" s="71">
        <v>799</v>
      </c>
      <c r="Y582" s="71">
        <v>1690</v>
      </c>
      <c r="Z582" s="71">
        <v>1801</v>
      </c>
      <c r="AA582" s="71">
        <v>885</v>
      </c>
      <c r="AB582" s="71">
        <v>3844</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2311</v>
      </c>
      <c r="B583" s="70">
        <v>467</v>
      </c>
      <c r="C583" s="70">
        <v>8</v>
      </c>
      <c r="D583" s="70">
        <v>28</v>
      </c>
      <c r="E583" s="70">
        <v>2011</v>
      </c>
      <c r="F583" s="70" t="s">
        <v>178</v>
      </c>
      <c r="G583" s="70" t="s">
        <v>2303</v>
      </c>
      <c r="H583" s="70" t="s">
        <v>2304</v>
      </c>
      <c r="I583" s="148"/>
      <c r="J583" s="71">
        <v>15.678259733451039</v>
      </c>
      <c r="K583" s="71">
        <v>0.59937602245328203</v>
      </c>
      <c r="L583" s="71">
        <v>7.6773214887960837</v>
      </c>
      <c r="M583" s="71">
        <v>4.8946016152011511</v>
      </c>
      <c r="N583" s="71">
        <v>7.6235684447921894</v>
      </c>
      <c r="O583" s="71">
        <v>3.5054447907190918</v>
      </c>
      <c r="P583" s="71">
        <v>4.2804159435371076</v>
      </c>
      <c r="Q583" s="71">
        <v>0.26477797872515302</v>
      </c>
      <c r="R583" s="71">
        <v>0</v>
      </c>
      <c r="S583" s="71">
        <v>0</v>
      </c>
      <c r="T583" s="72"/>
      <c r="U583" s="71">
        <v>416825</v>
      </c>
      <c r="V583" s="71">
        <v>119</v>
      </c>
      <c r="W583" s="71">
        <v>148</v>
      </c>
      <c r="X583" s="71">
        <v>799</v>
      </c>
      <c r="Y583" s="71">
        <v>1676</v>
      </c>
      <c r="Z583" s="71">
        <v>1819</v>
      </c>
      <c r="AA583" s="71">
        <v>865</v>
      </c>
      <c r="AB583" s="71">
        <v>3773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2312</v>
      </c>
      <c r="B584" s="70">
        <v>468</v>
      </c>
      <c r="C584" s="70">
        <v>9</v>
      </c>
      <c r="D584" s="70">
        <v>28</v>
      </c>
      <c r="E584" s="70">
        <v>2012</v>
      </c>
      <c r="F584" s="70" t="s">
        <v>179</v>
      </c>
      <c r="G584" s="70" t="s">
        <v>2303</v>
      </c>
      <c r="H584" s="70" t="s">
        <v>2304</v>
      </c>
      <c r="I584" s="148"/>
      <c r="J584" s="71">
        <v>14.24199281139013</v>
      </c>
      <c r="K584" s="71">
        <v>0.57908150839726624</v>
      </c>
      <c r="L584" s="71">
        <v>7.5122377153581663</v>
      </c>
      <c r="M584" s="71">
        <v>4.9231890210029574</v>
      </c>
      <c r="N584" s="71">
        <v>8.2117362832881344</v>
      </c>
      <c r="O584" s="71">
        <v>3.4453565450165615</v>
      </c>
      <c r="P584" s="71">
        <v>4.2500266563216114</v>
      </c>
      <c r="Q584" s="71">
        <v>0.28584603600693198</v>
      </c>
      <c r="R584" s="71">
        <v>0</v>
      </c>
      <c r="S584" s="71">
        <v>0</v>
      </c>
      <c r="T584" s="72"/>
      <c r="U584" s="71">
        <v>380695</v>
      </c>
      <c r="V584" s="71">
        <v>119</v>
      </c>
      <c r="W584" s="71">
        <v>148</v>
      </c>
      <c r="X584" s="71">
        <v>799</v>
      </c>
      <c r="Y584" s="71">
        <v>1695</v>
      </c>
      <c r="Z584" s="71">
        <v>1802</v>
      </c>
      <c r="AA584" s="71">
        <v>854</v>
      </c>
      <c r="AB584" s="71">
        <v>3749</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2313</v>
      </c>
      <c r="B585" s="70">
        <v>469</v>
      </c>
      <c r="C585" s="70">
        <v>10</v>
      </c>
      <c r="D585" s="70">
        <v>28</v>
      </c>
      <c r="E585" s="70">
        <v>2013</v>
      </c>
      <c r="F585" s="70" t="s">
        <v>180</v>
      </c>
      <c r="G585" s="70" t="s">
        <v>2303</v>
      </c>
      <c r="H585" s="70" t="s">
        <v>2304</v>
      </c>
      <c r="I585" s="148"/>
      <c r="J585" s="71">
        <v>13.86799310950602</v>
      </c>
      <c r="K585" s="71">
        <v>0.38260253666373051</v>
      </c>
      <c r="L585" s="71">
        <v>7.4274697938404488</v>
      </c>
      <c r="M585" s="71">
        <v>4.7603058407575496</v>
      </c>
      <c r="N585" s="71">
        <v>8.4506351200147964</v>
      </c>
      <c r="O585" s="71">
        <v>3.3090838263028144</v>
      </c>
      <c r="P585" s="71">
        <v>4.2060964205451326</v>
      </c>
      <c r="Q585" s="71">
        <v>0.287141365778181</v>
      </c>
      <c r="R585" s="71">
        <v>0</v>
      </c>
      <c r="S585" s="71">
        <v>0</v>
      </c>
      <c r="T585" s="72"/>
      <c r="U585" s="71">
        <v>414680</v>
      </c>
      <c r="V585" s="71">
        <v>119</v>
      </c>
      <c r="W585" s="71">
        <v>148</v>
      </c>
      <c r="X585" s="71">
        <v>799</v>
      </c>
      <c r="Y585" s="71">
        <v>1695</v>
      </c>
      <c r="Z585" s="71">
        <v>1808</v>
      </c>
      <c r="AA585" s="71">
        <v>842</v>
      </c>
      <c r="AB585" s="71">
        <v>3712</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2314</v>
      </c>
      <c r="B586" s="70">
        <v>470</v>
      </c>
      <c r="C586" s="70">
        <v>11</v>
      </c>
      <c r="D586" s="70">
        <v>28</v>
      </c>
      <c r="E586" s="70">
        <v>2014</v>
      </c>
      <c r="F586" s="70" t="s">
        <v>181</v>
      </c>
      <c r="G586" s="70" t="s">
        <v>2303</v>
      </c>
      <c r="H586" s="70" t="s">
        <v>2304</v>
      </c>
      <c r="I586" s="148"/>
      <c r="J586" s="71">
        <v>16.745443543343239</v>
      </c>
      <c r="K586" s="71">
        <v>0.2589898252310498</v>
      </c>
      <c r="L586" s="71">
        <v>4.3929773498642977</v>
      </c>
      <c r="M586" s="71">
        <v>4.4411581388519981</v>
      </c>
      <c r="N586" s="71">
        <v>8.0058853905076681</v>
      </c>
      <c r="O586" s="71">
        <v>3.1992117286343782</v>
      </c>
      <c r="P586" s="71">
        <v>4.0622552084120196</v>
      </c>
      <c r="Q586" s="71">
        <v>0.27074512293804998</v>
      </c>
      <c r="R586" s="71">
        <v>0</v>
      </c>
      <c r="S586" s="71">
        <v>0</v>
      </c>
      <c r="T586" s="72"/>
      <c r="U586" s="71">
        <v>486642</v>
      </c>
      <c r="V586" s="71">
        <v>81</v>
      </c>
      <c r="W586" s="71">
        <v>105</v>
      </c>
      <c r="X586" s="71">
        <v>752</v>
      </c>
      <c r="Y586" s="71">
        <v>1681</v>
      </c>
      <c r="Z586" s="71">
        <v>1841</v>
      </c>
      <c r="AA586" s="71">
        <v>809</v>
      </c>
      <c r="AB586" s="71">
        <v>3648</v>
      </c>
      <c r="AC586" s="71">
        <v>0</v>
      </c>
      <c r="AD586" s="71">
        <v>0</v>
      </c>
      <c r="AE586" s="72"/>
      <c r="AF586" s="71"/>
      <c r="AG586" s="71"/>
      <c r="AH586" s="71"/>
      <c r="AI586" s="71"/>
      <c r="AJ586" s="71"/>
      <c r="AK586" s="71"/>
      <c r="AL586" s="71"/>
      <c r="AM586" s="71"/>
      <c r="AN586" s="71"/>
      <c r="AO586" s="71"/>
      <c r="AP586" s="71"/>
      <c r="AQ586" s="72"/>
      <c r="AR586" s="71">
        <v>14</v>
      </c>
      <c r="AS586" s="71">
        <v>9</v>
      </c>
      <c r="AT586" s="71">
        <v>0</v>
      </c>
      <c r="AU586" s="71">
        <v>0</v>
      </c>
      <c r="AV586" s="71">
        <v>0</v>
      </c>
      <c r="AW586" s="71">
        <v>0</v>
      </c>
      <c r="AX586" s="71"/>
      <c r="AY586" s="72"/>
      <c r="AZ586" s="71">
        <v>60.6</v>
      </c>
      <c r="BA586" s="71">
        <v>372.3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2315</v>
      </c>
      <c r="B587" s="70">
        <v>471</v>
      </c>
      <c r="C587" s="70">
        <v>12</v>
      </c>
      <c r="D587" s="70">
        <v>28</v>
      </c>
      <c r="E587" s="70">
        <v>2015</v>
      </c>
      <c r="F587" s="70" t="s">
        <v>182</v>
      </c>
      <c r="G587" s="70" t="s">
        <v>2303</v>
      </c>
      <c r="H587" s="70" t="s">
        <v>2304</v>
      </c>
      <c r="I587" s="148"/>
      <c r="J587" s="71">
        <v>0</v>
      </c>
      <c r="K587" s="71">
        <v>0.2444550342645305</v>
      </c>
      <c r="L587" s="71">
        <v>4.4020558307485729</v>
      </c>
      <c r="M587" s="71">
        <v>4.4865450952497836</v>
      </c>
      <c r="N587" s="71">
        <v>7.0522210171766089</v>
      </c>
      <c r="O587" s="71">
        <v>3.1532255312341291</v>
      </c>
      <c r="P587" s="71">
        <v>3.9800345919755205</v>
      </c>
      <c r="Q587" s="71">
        <v>0.26017420385073098</v>
      </c>
      <c r="R587" s="71">
        <v>0</v>
      </c>
      <c r="S587" s="71">
        <v>0.61067195080578174</v>
      </c>
      <c r="T587" s="72"/>
      <c r="U587" s="71">
        <v>0</v>
      </c>
      <c r="V587" s="71">
        <v>81</v>
      </c>
      <c r="W587" s="71">
        <v>105</v>
      </c>
      <c r="X587" s="71">
        <v>752</v>
      </c>
      <c r="Y587" s="71">
        <v>1664</v>
      </c>
      <c r="Z587" s="71">
        <v>1832</v>
      </c>
      <c r="AA587" s="71">
        <v>792</v>
      </c>
      <c r="AB587" s="71">
        <v>3581</v>
      </c>
      <c r="AC587" s="71">
        <v>0</v>
      </c>
      <c r="AD587" s="71">
        <v>0.61067195080578174</v>
      </c>
      <c r="AE587" s="72"/>
      <c r="AF587" s="71">
        <v>0</v>
      </c>
      <c r="AG587" s="71">
        <v>161276.33015051851</v>
      </c>
      <c r="AH587" s="71">
        <v>652223.01276450744</v>
      </c>
      <c r="AI587" s="71">
        <v>4636250.2577157961</v>
      </c>
      <c r="AJ587" s="71">
        <v>9036246.3051669542</v>
      </c>
      <c r="AK587" s="71">
        <v>0</v>
      </c>
      <c r="AL587" s="71">
        <v>0</v>
      </c>
      <c r="AM587" s="71">
        <v>490761.02826997812</v>
      </c>
      <c r="AN587" s="71">
        <v>0</v>
      </c>
      <c r="AO587" s="71">
        <v>0</v>
      </c>
      <c r="AP587" s="71">
        <v>14976756.934067754</v>
      </c>
      <c r="AQ587" s="72"/>
      <c r="AR587" s="71">
        <v>16</v>
      </c>
      <c r="AS587" s="71">
        <v>10</v>
      </c>
      <c r="AT587" s="71">
        <v>0</v>
      </c>
      <c r="AU587" s="71">
        <v>0</v>
      </c>
      <c r="AV587" s="71">
        <v>0</v>
      </c>
      <c r="AW587" s="71">
        <v>0</v>
      </c>
      <c r="AX587" s="71"/>
      <c r="AY587" s="72"/>
      <c r="AZ587" s="71">
        <v>67.7</v>
      </c>
      <c r="BA587" s="71">
        <v>382.3</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2316</v>
      </c>
      <c r="B588" s="70">
        <v>472</v>
      </c>
      <c r="C588" s="70">
        <v>13</v>
      </c>
      <c r="D588" s="70">
        <v>28</v>
      </c>
      <c r="E588" s="70">
        <v>2016</v>
      </c>
      <c r="F588" s="70" t="s">
        <v>155</v>
      </c>
      <c r="G588" s="70" t="s">
        <v>2303</v>
      </c>
      <c r="H588" s="70" t="s">
        <v>2304</v>
      </c>
      <c r="I588" s="148"/>
      <c r="J588" s="71">
        <v>13.733574159644538</v>
      </c>
      <c r="K588" s="71">
        <v>0.23188683787361117</v>
      </c>
      <c r="L588" s="71">
        <v>4.902947596250252</v>
      </c>
      <c r="M588" s="71">
        <v>3.9500966738896119</v>
      </c>
      <c r="N588" s="71">
        <v>6.6511850655346434</v>
      </c>
      <c r="O588" s="71">
        <v>3.1149343964483349</v>
      </c>
      <c r="P588" s="71">
        <v>3.794661830501421</v>
      </c>
      <c r="Q588" s="71">
        <v>0.24770652167453039</v>
      </c>
      <c r="R588" s="71">
        <v>0</v>
      </c>
      <c r="S588" s="71">
        <v>1.010261240076187</v>
      </c>
      <c r="T588" s="72"/>
      <c r="U588" s="71">
        <v>351979</v>
      </c>
      <c r="V588" s="71">
        <v>81</v>
      </c>
      <c r="W588" s="71">
        <v>105</v>
      </c>
      <c r="X588" s="71">
        <v>752</v>
      </c>
      <c r="Y588" s="71">
        <v>1649</v>
      </c>
      <c r="Z588" s="71">
        <v>1832</v>
      </c>
      <c r="AA588" s="71">
        <v>781</v>
      </c>
      <c r="AB588" s="71">
        <v>3507</v>
      </c>
      <c r="AC588" s="71">
        <v>0</v>
      </c>
      <c r="AD588" s="71">
        <v>1.010261240076187</v>
      </c>
      <c r="AE588" s="72"/>
      <c r="AF588" s="71">
        <v>4090559.373908523</v>
      </c>
      <c r="AG588" s="71">
        <v>149939.2958657273</v>
      </c>
      <c r="AH588" s="71">
        <v>624705.91087406524</v>
      </c>
      <c r="AI588" s="71">
        <v>4626356.0343755959</v>
      </c>
      <c r="AJ588" s="71">
        <v>8346663.3998739636</v>
      </c>
      <c r="AK588" s="71">
        <v>0</v>
      </c>
      <c r="AL588" s="71">
        <v>0</v>
      </c>
      <c r="AM588" s="71">
        <v>480993.03298958758</v>
      </c>
      <c r="AN588" s="71">
        <v>0</v>
      </c>
      <c r="AO588" s="71">
        <v>0</v>
      </c>
      <c r="AP588" s="71">
        <v>18319217.047887463</v>
      </c>
      <c r="AQ588" s="72"/>
      <c r="AR588" s="71">
        <v>18</v>
      </c>
      <c r="AS588" s="71">
        <v>11</v>
      </c>
      <c r="AT588" s="71">
        <v>0</v>
      </c>
      <c r="AU588" s="71">
        <v>0</v>
      </c>
      <c r="AV588" s="71">
        <v>0</v>
      </c>
      <c r="AW588" s="71">
        <v>0</v>
      </c>
      <c r="AX588" s="71"/>
      <c r="AY588" s="72"/>
      <c r="AZ588" s="71">
        <v>77.2</v>
      </c>
      <c r="BA588" s="71">
        <v>392.7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2317</v>
      </c>
      <c r="B589" s="70">
        <v>473</v>
      </c>
      <c r="C589" s="70">
        <v>14</v>
      </c>
      <c r="D589" s="70">
        <v>28</v>
      </c>
      <c r="E589" s="70">
        <v>2017</v>
      </c>
      <c r="F589" s="70" t="s">
        <v>156</v>
      </c>
      <c r="G589" s="70" t="s">
        <v>2303</v>
      </c>
      <c r="H589" s="70" t="s">
        <v>2304</v>
      </c>
      <c r="I589" s="148"/>
      <c r="J589" s="71">
        <v>12.939505077144521</v>
      </c>
      <c r="K589" s="71">
        <v>0.26218651937679588</v>
      </c>
      <c r="L589" s="71">
        <v>4.4998413694621959</v>
      </c>
      <c r="M589" s="71">
        <v>3.8350011640365054</v>
      </c>
      <c r="N589" s="71">
        <v>6.5557345879569304</v>
      </c>
      <c r="O589" s="71">
        <v>3.0038943974800358</v>
      </c>
      <c r="P589" s="71">
        <v>3.6644092421868679</v>
      </c>
      <c r="Q589" s="71">
        <v>0.23202441841336999</v>
      </c>
      <c r="R589" s="71">
        <v>0</v>
      </c>
      <c r="S589" s="71">
        <v>0.89616131397408705</v>
      </c>
      <c r="T589" s="72"/>
      <c r="U589" s="71">
        <v>357188</v>
      </c>
      <c r="V589" s="71">
        <v>81</v>
      </c>
      <c r="W589" s="71">
        <v>105</v>
      </c>
      <c r="X589" s="71">
        <v>752</v>
      </c>
      <c r="Y589" s="71">
        <v>1609</v>
      </c>
      <c r="Z589" s="71">
        <v>1796</v>
      </c>
      <c r="AA589" s="71">
        <v>759</v>
      </c>
      <c r="AB589" s="71">
        <v>3397</v>
      </c>
      <c r="AC589" s="71">
        <v>0</v>
      </c>
      <c r="AD589" s="71">
        <v>0.89616131397408705</v>
      </c>
      <c r="AE589" s="72"/>
      <c r="AF589" s="71">
        <v>3849898.3775851652</v>
      </c>
      <c r="AG589" s="71">
        <v>187783.53203170039</v>
      </c>
      <c r="AH589" s="71">
        <v>754911.45139410661</v>
      </c>
      <c r="AI589" s="71">
        <v>4747908.4835504116</v>
      </c>
      <c r="AJ589" s="71">
        <v>8467569.9671381246</v>
      </c>
      <c r="AK589" s="71">
        <v>0</v>
      </c>
      <c r="AL589" s="71">
        <v>0</v>
      </c>
      <c r="AM589" s="71">
        <v>466635.29874993273</v>
      </c>
      <c r="AN589" s="71">
        <v>0</v>
      </c>
      <c r="AO589" s="71">
        <v>0</v>
      </c>
      <c r="AP589" s="71">
        <v>18474707.110449441</v>
      </c>
      <c r="AQ589" s="72"/>
      <c r="AR589" s="71">
        <v>21</v>
      </c>
      <c r="AS589" s="71">
        <v>11</v>
      </c>
      <c r="AT589" s="71">
        <v>0</v>
      </c>
      <c r="AU589" s="71">
        <v>0</v>
      </c>
      <c r="AV589" s="71">
        <v>0</v>
      </c>
      <c r="AW589" s="71">
        <v>0</v>
      </c>
      <c r="AX589" s="71"/>
      <c r="AY589" s="72"/>
      <c r="AZ589" s="71">
        <v>89.4</v>
      </c>
      <c r="BA589" s="71">
        <v>392.69999999999987</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2318</v>
      </c>
      <c r="B590" s="70">
        <v>474</v>
      </c>
      <c r="C590" s="70">
        <v>15</v>
      </c>
      <c r="D590" s="70">
        <v>28</v>
      </c>
      <c r="E590" s="70">
        <v>2018</v>
      </c>
      <c r="F590" s="70" t="s">
        <v>183</v>
      </c>
      <c r="G590" s="70" t="s">
        <v>2303</v>
      </c>
      <c r="H590" s="70" t="s">
        <v>2304</v>
      </c>
      <c r="I590" s="148"/>
      <c r="J590" s="71">
        <v>12.45858864794482</v>
      </c>
      <c r="K590" s="71">
        <v>0.21899439897681094</v>
      </c>
      <c r="L590" s="71">
        <v>4.0969284439511293</v>
      </c>
      <c r="M590" s="71">
        <v>3.4076997517697296</v>
      </c>
      <c r="N590" s="71">
        <v>5.8874673173156165</v>
      </c>
      <c r="O590" s="71">
        <v>2.9146353078975529</v>
      </c>
      <c r="P590" s="71">
        <v>3.5992535318069176</v>
      </c>
      <c r="Q590" s="71">
        <v>0.2099807009886</v>
      </c>
      <c r="R590" s="71">
        <v>0</v>
      </c>
      <c r="S590" s="71">
        <v>0.57860115821715474</v>
      </c>
      <c r="T590" s="72"/>
      <c r="U590" s="71">
        <v>385300</v>
      </c>
      <c r="V590" s="71">
        <v>81</v>
      </c>
      <c r="W590" s="71">
        <v>105</v>
      </c>
      <c r="X590" s="71">
        <v>752</v>
      </c>
      <c r="Y590" s="71">
        <v>1577</v>
      </c>
      <c r="Z590" s="71">
        <v>1776</v>
      </c>
      <c r="AA590" s="71">
        <v>753</v>
      </c>
      <c r="AB590" s="71">
        <v>3313</v>
      </c>
      <c r="AC590" s="71">
        <v>0</v>
      </c>
      <c r="AD590" s="71">
        <v>0.57860115821715474</v>
      </c>
      <c r="AE590" s="72"/>
      <c r="AF590" s="71">
        <v>3875789.5332427332</v>
      </c>
      <c r="AG590" s="71">
        <v>141439.7686451622</v>
      </c>
      <c r="AH590" s="71">
        <v>702044.81576175429</v>
      </c>
      <c r="AI590" s="71">
        <v>4312301.8030288257</v>
      </c>
      <c r="AJ590" s="71">
        <v>8164918.1472462369</v>
      </c>
      <c r="AK590" s="71">
        <v>0</v>
      </c>
      <c r="AL590" s="71">
        <v>0</v>
      </c>
      <c r="AM590" s="71">
        <v>456038.12978769263</v>
      </c>
      <c r="AN590" s="71">
        <v>0</v>
      </c>
      <c r="AO590" s="71">
        <v>0</v>
      </c>
      <c r="AP590" s="71">
        <v>17652532.197712403</v>
      </c>
      <c r="AQ590" s="72"/>
      <c r="AR590" s="71">
        <v>23</v>
      </c>
      <c r="AS590" s="71">
        <v>12</v>
      </c>
      <c r="AT590" s="71">
        <v>0</v>
      </c>
      <c r="AU590" s="71">
        <v>0</v>
      </c>
      <c r="AV590" s="71">
        <v>0</v>
      </c>
      <c r="AW590" s="71">
        <v>0</v>
      </c>
      <c r="AX590" s="71"/>
      <c r="AY590" s="72"/>
      <c r="AZ590" s="71">
        <v>98</v>
      </c>
      <c r="BA590" s="71">
        <v>403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2319</v>
      </c>
      <c r="B591" s="70">
        <v>475</v>
      </c>
      <c r="C591" s="70">
        <v>16</v>
      </c>
      <c r="D591" s="70">
        <v>28</v>
      </c>
      <c r="E591" s="70">
        <v>2019</v>
      </c>
      <c r="F591" s="70" t="s">
        <v>158</v>
      </c>
      <c r="G591" s="70" t="s">
        <v>2303</v>
      </c>
      <c r="H591" s="70" t="s">
        <v>2304</v>
      </c>
      <c r="I591" s="148"/>
      <c r="J591" s="71">
        <v>10.497936522653394</v>
      </c>
      <c r="K591" s="71">
        <v>0.22130791896121341</v>
      </c>
      <c r="L591" s="71">
        <v>4.0995559667110477</v>
      </c>
      <c r="M591" s="71">
        <v>3.073155531101079</v>
      </c>
      <c r="N591" s="71">
        <v>4.6886490996827295</v>
      </c>
      <c r="O591" s="71">
        <v>2.7920333761894569</v>
      </c>
      <c r="P591" s="71">
        <v>3.4722875218690832</v>
      </c>
      <c r="Q591" s="71">
        <v>0.20031137263974</v>
      </c>
      <c r="R591" s="71">
        <v>0</v>
      </c>
      <c r="S591" s="71">
        <v>1.1667528885558192</v>
      </c>
      <c r="T591" s="72"/>
      <c r="U591" s="71">
        <v>354498</v>
      </c>
      <c r="V591" s="71">
        <v>81</v>
      </c>
      <c r="W591" s="71">
        <v>105</v>
      </c>
      <c r="X591" s="71">
        <v>752</v>
      </c>
      <c r="Y591" s="71">
        <v>1568</v>
      </c>
      <c r="Z591" s="71">
        <v>1748</v>
      </c>
      <c r="AA591" s="71">
        <v>721</v>
      </c>
      <c r="AB591" s="71">
        <v>3246</v>
      </c>
      <c r="AC591" s="71">
        <v>0</v>
      </c>
      <c r="AD591" s="71">
        <v>1.1667528885558189</v>
      </c>
      <c r="AE591" s="72"/>
      <c r="AF591" s="71">
        <v>3482484.4399351841</v>
      </c>
      <c r="AG591" s="71">
        <v>172498.3301930337</v>
      </c>
      <c r="AH591" s="71">
        <v>762823.01667910663</v>
      </c>
      <c r="AI591" s="71">
        <v>4314071.7703411924</v>
      </c>
      <c r="AJ591" s="71">
        <v>7247651.305958109</v>
      </c>
      <c r="AK591" s="71">
        <v>0</v>
      </c>
      <c r="AL591" s="71">
        <v>0</v>
      </c>
      <c r="AM591" s="71">
        <v>442080.76412508287</v>
      </c>
      <c r="AN591" s="71">
        <v>0</v>
      </c>
      <c r="AO591" s="71">
        <v>0</v>
      </c>
      <c r="AP591" s="71">
        <v>16421609.627231708</v>
      </c>
      <c r="AQ591" s="72"/>
      <c r="AR591" s="71">
        <v>27</v>
      </c>
      <c r="AS591" s="71">
        <v>12</v>
      </c>
      <c r="AT591" s="71">
        <v>0</v>
      </c>
      <c r="AU591" s="71">
        <v>0</v>
      </c>
      <c r="AV591" s="71">
        <v>0</v>
      </c>
      <c r="AW591" s="71">
        <v>0</v>
      </c>
      <c r="AX591" s="71"/>
      <c r="AY591" s="72"/>
      <c r="AZ591" s="71">
        <v>123.1</v>
      </c>
      <c r="BA591" s="71">
        <v>402.7</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2320</v>
      </c>
      <c r="B592" s="70">
        <v>476</v>
      </c>
      <c r="C592" s="70">
        <v>17</v>
      </c>
      <c r="D592" s="70">
        <v>28</v>
      </c>
      <c r="E592" s="70">
        <v>2020</v>
      </c>
      <c r="F592" s="70" t="s">
        <v>159</v>
      </c>
      <c r="G592" s="70" t="s">
        <v>2303</v>
      </c>
      <c r="H592" s="70" t="s">
        <v>2304</v>
      </c>
      <c r="I592" s="148"/>
      <c r="J592" s="71">
        <v>0</v>
      </c>
      <c r="K592" s="71">
        <v>0.14975943630851918</v>
      </c>
      <c r="L592" s="71">
        <v>9.9353096295237755</v>
      </c>
      <c r="M592" s="71">
        <v>2.4178055968449366</v>
      </c>
      <c r="N592" s="71">
        <v>5.034755747471797</v>
      </c>
      <c r="O592" s="71">
        <v>2.4280233017584796</v>
      </c>
      <c r="P592" s="71">
        <v>3.221512247467885</v>
      </c>
      <c r="Q592" s="71">
        <v>0.187730943302161</v>
      </c>
      <c r="R592" s="71">
        <v>0</v>
      </c>
      <c r="S592" s="71">
        <v>0.87852837827030195</v>
      </c>
      <c r="T592" s="72"/>
      <c r="U592" s="71">
        <v>0</v>
      </c>
      <c r="V592" s="71">
        <v>50</v>
      </c>
      <c r="W592" s="71">
        <v>268</v>
      </c>
      <c r="X592" s="71">
        <v>644</v>
      </c>
      <c r="Y592" s="71">
        <v>1552</v>
      </c>
      <c r="Z592" s="71">
        <v>1735</v>
      </c>
      <c r="AA592" s="71">
        <v>711</v>
      </c>
      <c r="AB592" s="71">
        <v>3184</v>
      </c>
      <c r="AC592" s="71">
        <v>0</v>
      </c>
      <c r="AD592" s="71">
        <v>0.87852837827030195</v>
      </c>
      <c r="AE592" s="72"/>
      <c r="AF592" s="71">
        <v>0</v>
      </c>
      <c r="AG592" s="71">
        <v>115394.87225764267</v>
      </c>
      <c r="AH592" s="71">
        <v>1920502.8698712212</v>
      </c>
      <c r="AI592" s="71">
        <v>3507831.9306591367</v>
      </c>
      <c r="AJ592" s="71">
        <v>8153425.5561667979</v>
      </c>
      <c r="AK592" s="71"/>
      <c r="AL592" s="71"/>
      <c r="AM592" s="71">
        <v>415547.37497781758</v>
      </c>
      <c r="AN592" s="71"/>
      <c r="AO592" s="71"/>
      <c r="AP592" s="71">
        <v>14112702.603932617</v>
      </c>
      <c r="AQ592" s="72"/>
      <c r="AR592" s="71">
        <v>30</v>
      </c>
      <c r="AS592" s="71">
        <v>12</v>
      </c>
      <c r="AT592" s="71">
        <v>0</v>
      </c>
      <c r="AU592" s="71">
        <v>1</v>
      </c>
      <c r="AV592" s="71">
        <v>0</v>
      </c>
      <c r="AW592" s="71">
        <v>0</v>
      </c>
      <c r="AX592" s="71"/>
      <c r="AY592" s="72"/>
      <c r="AZ592" s="71">
        <v>134.19999999999999</v>
      </c>
      <c r="BA592" s="71">
        <v>402.7</v>
      </c>
      <c r="BB592" s="71">
        <v>0</v>
      </c>
      <c r="BC592" s="71">
        <v>535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2321</v>
      </c>
      <c r="B593" s="70">
        <v>476</v>
      </c>
      <c r="C593" s="70">
        <v>18</v>
      </c>
      <c r="D593" s="70">
        <v>28</v>
      </c>
      <c r="E593" s="70">
        <v>2021</v>
      </c>
      <c r="F593" s="70" t="s">
        <v>160</v>
      </c>
      <c r="G593" s="70" t="s">
        <v>2303</v>
      </c>
      <c r="H593" s="70" t="s">
        <v>2304</v>
      </c>
      <c r="I593" s="148"/>
      <c r="J593" s="71">
        <v>9.4491340600856528</v>
      </c>
      <c r="K593" s="71">
        <v>0.17374452971654603</v>
      </c>
      <c r="L593" s="71">
        <v>8.9689604441211142</v>
      </c>
      <c r="M593" s="71">
        <v>2.6153267808456575</v>
      </c>
      <c r="N593" s="71">
        <v>5.5011991019536035</v>
      </c>
      <c r="O593" s="71">
        <v>2.3526638400056785</v>
      </c>
      <c r="P593" s="71">
        <v>3.2433337113363065</v>
      </c>
      <c r="Q593" s="71">
        <v>0.18205100086520501</v>
      </c>
      <c r="R593" s="71">
        <v>0</v>
      </c>
      <c r="S593" s="71">
        <v>0.82882977825004112</v>
      </c>
      <c r="T593" s="72"/>
      <c r="U593" s="71">
        <v>316483</v>
      </c>
      <c r="V593" s="71">
        <v>50</v>
      </c>
      <c r="W593" s="71">
        <v>268</v>
      </c>
      <c r="X593" s="71">
        <v>644</v>
      </c>
      <c r="Y593" s="71">
        <v>1540</v>
      </c>
      <c r="Z593" s="71">
        <v>1731</v>
      </c>
      <c r="AA593" s="71">
        <v>698</v>
      </c>
      <c r="AB593" s="71">
        <v>3118</v>
      </c>
      <c r="AC593" s="71">
        <v>0</v>
      </c>
      <c r="AD593" s="71">
        <v>0.82882977825004112</v>
      </c>
      <c r="AE593" s="72"/>
      <c r="AF593" s="71">
        <v>3008489.6993808351</v>
      </c>
      <c r="AG593" s="71">
        <v>129474.99801798984</v>
      </c>
      <c r="AH593" s="71">
        <v>1594398.6515012262</v>
      </c>
      <c r="AI593" s="71">
        <v>3859143.3610337847</v>
      </c>
      <c r="AJ593" s="71">
        <v>8380293.1140005477</v>
      </c>
      <c r="AK593" s="71">
        <v>0</v>
      </c>
      <c r="AL593" s="71">
        <v>0</v>
      </c>
      <c r="AM593" s="71">
        <v>409280.80218472949</v>
      </c>
      <c r="AN593" s="71">
        <v>0</v>
      </c>
      <c r="AO593" s="71">
        <v>0</v>
      </c>
      <c r="AP593" s="71">
        <v>17381080.626119114</v>
      </c>
      <c r="AQ593" s="72"/>
      <c r="AR593" s="71">
        <v>35</v>
      </c>
      <c r="AS593" s="71">
        <v>20</v>
      </c>
      <c r="AT593" s="71">
        <v>0</v>
      </c>
      <c r="AU593" s="71">
        <v>1</v>
      </c>
      <c r="AV593" s="71">
        <v>0</v>
      </c>
      <c r="AW593" s="71">
        <v>0</v>
      </c>
      <c r="AX593" s="71"/>
      <c r="AY593" s="72"/>
      <c r="AZ593" s="71">
        <v>155.80000000000001</v>
      </c>
      <c r="BA593" s="71">
        <v>798.7</v>
      </c>
      <c r="BB593" s="71">
        <v>0</v>
      </c>
      <c r="BC593" s="71">
        <v>535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2322</v>
      </c>
      <c r="B594" s="70">
        <v>476</v>
      </c>
      <c r="C594" s="70">
        <v>19</v>
      </c>
      <c r="D594" s="70">
        <v>28</v>
      </c>
      <c r="E594" s="70">
        <v>2022</v>
      </c>
      <c r="F594" s="70" t="s">
        <v>161</v>
      </c>
      <c r="G594" s="70" t="s">
        <v>2303</v>
      </c>
      <c r="H594" s="70" t="s">
        <v>2304</v>
      </c>
      <c r="I594" s="148"/>
      <c r="J594" s="71">
        <v>9.1921913301392735</v>
      </c>
      <c r="K594" s="71">
        <v>0.12692785241921259</v>
      </c>
      <c r="L594" s="71">
        <v>7.1176008405219466</v>
      </c>
      <c r="M594" s="71">
        <v>2.6101731153464662</v>
      </c>
      <c r="N594" s="71">
        <v>5.9339345042797689</v>
      </c>
      <c r="O594" s="71">
        <v>2.4590410271565921</v>
      </c>
      <c r="P594" s="71">
        <v>3.1580186653170035</v>
      </c>
      <c r="Q594" s="71">
        <v>0.18084815618176286</v>
      </c>
      <c r="R594" s="71">
        <v>0</v>
      </c>
      <c r="S594" s="71">
        <v>1.005796238902936</v>
      </c>
      <c r="T594" s="72"/>
      <c r="U594" s="71">
        <v>360985</v>
      </c>
      <c r="V594" s="71">
        <v>50</v>
      </c>
      <c r="W594" s="71">
        <v>268</v>
      </c>
      <c r="X594" s="71">
        <v>644</v>
      </c>
      <c r="Y594" s="71">
        <v>1536</v>
      </c>
      <c r="Z594" s="71">
        <v>1719</v>
      </c>
      <c r="AA594" s="71">
        <v>690</v>
      </c>
      <c r="AB594" s="71">
        <v>3072</v>
      </c>
      <c r="AC594" s="71">
        <v>0</v>
      </c>
      <c r="AD594" s="71">
        <v>1.005796238902936</v>
      </c>
      <c r="AE594" s="72"/>
      <c r="AF594" s="71">
        <v>2822559.493910213</v>
      </c>
      <c r="AG594" s="71">
        <v>96037.246601537336</v>
      </c>
      <c r="AH594" s="71">
        <v>1461447.9326279615</v>
      </c>
      <c r="AI594" s="71">
        <v>3630178.2270420063</v>
      </c>
      <c r="AJ594" s="71">
        <v>9335509.6801522244</v>
      </c>
      <c r="AK594" s="71">
        <v>0</v>
      </c>
      <c r="AL594" s="71">
        <v>0</v>
      </c>
      <c r="AM594" s="71">
        <v>396679.04841865896</v>
      </c>
      <c r="AN594" s="71">
        <v>0</v>
      </c>
      <c r="AO594" s="71">
        <v>0</v>
      </c>
      <c r="AP594" s="71">
        <v>17742411.6287526</v>
      </c>
      <c r="AQ594" s="72"/>
      <c r="AR594" s="71">
        <v>40</v>
      </c>
      <c r="AS594" s="71">
        <v>20</v>
      </c>
      <c r="AT594" s="71">
        <v>0</v>
      </c>
      <c r="AU594" s="71">
        <v>1</v>
      </c>
      <c r="AV594" s="71">
        <v>0</v>
      </c>
      <c r="AW594" s="71">
        <v>0</v>
      </c>
      <c r="AX594" s="71"/>
      <c r="AY594" s="72"/>
      <c r="AZ594" s="71">
        <v>178.20000000000002</v>
      </c>
      <c r="BA594" s="71">
        <v>798.7</v>
      </c>
      <c r="BB594" s="71">
        <v>0</v>
      </c>
      <c r="BC594" s="71">
        <v>535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2323</v>
      </c>
      <c r="B595" s="70">
        <v>476</v>
      </c>
      <c r="C595" s="70">
        <v>20</v>
      </c>
      <c r="D595" s="70">
        <v>28</v>
      </c>
      <c r="E595" s="70">
        <v>2023</v>
      </c>
      <c r="F595" s="70" t="s">
        <v>1539</v>
      </c>
      <c r="G595" s="70" t="s">
        <v>2303</v>
      </c>
      <c r="H595" s="70" t="s">
        <v>2304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41</v>
      </c>
      <c r="AS595" s="71">
        <v>20</v>
      </c>
      <c r="AT595" s="71">
        <v>0</v>
      </c>
      <c r="AU595" s="71">
        <v>1</v>
      </c>
      <c r="AV595" s="71">
        <v>0</v>
      </c>
      <c r="AW595" s="71">
        <v>0</v>
      </c>
      <c r="AX595" s="71"/>
      <c r="AY595" s="72"/>
      <c r="AZ595" s="71">
        <v>182.60000000000002</v>
      </c>
      <c r="BA595" s="71">
        <v>798.7</v>
      </c>
      <c r="BB595" s="71">
        <v>0</v>
      </c>
      <c r="BC595" s="71">
        <v>535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2324</v>
      </c>
      <c r="B596" s="70">
        <v>476</v>
      </c>
      <c r="C596" s="70">
        <v>21</v>
      </c>
      <c r="D596" s="70">
        <v>28</v>
      </c>
      <c r="E596" s="70">
        <v>2024</v>
      </c>
      <c r="F596" s="70" t="s">
        <v>1554</v>
      </c>
      <c r="G596" s="1064" t="s">
        <v>2303</v>
      </c>
      <c r="H596" s="70" t="s">
        <v>2304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2325</v>
      </c>
      <c r="B597" s="70">
        <v>358</v>
      </c>
      <c r="C597" s="70">
        <v>1</v>
      </c>
      <c r="D597" s="70">
        <v>22</v>
      </c>
      <c r="E597" s="70">
        <v>1990</v>
      </c>
      <c r="F597" s="70" t="s">
        <v>787</v>
      </c>
      <c r="G597" s="1064" t="s">
        <v>2326</v>
      </c>
      <c r="H597" s="70" t="s">
        <v>2327</v>
      </c>
      <c r="I597" s="148"/>
      <c r="J597" s="71">
        <v>2.3242988066334949</v>
      </c>
      <c r="K597" s="71">
        <v>0.31892199443608898</v>
      </c>
      <c r="L597" s="71">
        <v>3.512646506463124</v>
      </c>
      <c r="M597" s="71">
        <v>3.123726271697655</v>
      </c>
      <c r="N597" s="71">
        <v>3.8786715402098202</v>
      </c>
      <c r="O597" s="71">
        <v>3.3818634898155091</v>
      </c>
      <c r="P597" s="71">
        <v>10.736741733349071</v>
      </c>
      <c r="Q597" s="71">
        <v>0.22061258088690799</v>
      </c>
      <c r="R597" s="71">
        <v>0</v>
      </c>
      <c r="S597" s="71">
        <v>0.19887942870271741</v>
      </c>
      <c r="T597" s="72"/>
      <c r="U597" s="71">
        <v>346035</v>
      </c>
      <c r="V597" s="71">
        <v>93</v>
      </c>
      <c r="W597" s="71">
        <v>50</v>
      </c>
      <c r="X597" s="71">
        <v>1075</v>
      </c>
      <c r="Y597" s="71">
        <v>964</v>
      </c>
      <c r="Z597" s="71">
        <v>1391</v>
      </c>
      <c r="AA597" s="71">
        <v>2607</v>
      </c>
      <c r="AB597" s="71">
        <v>3582</v>
      </c>
      <c r="AC597" s="71">
        <v>0</v>
      </c>
      <c r="AD597" s="71">
        <v>0.19887942870271741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2328</v>
      </c>
      <c r="B598" s="70">
        <v>359</v>
      </c>
      <c r="C598" s="70">
        <v>2</v>
      </c>
      <c r="D598" s="70">
        <v>22</v>
      </c>
      <c r="E598" s="70">
        <v>2005</v>
      </c>
      <c r="F598" s="70" t="s">
        <v>789</v>
      </c>
      <c r="G598" s="70" t="s">
        <v>2326</v>
      </c>
      <c r="H598" s="70" t="s">
        <v>2327</v>
      </c>
      <c r="I598" s="148"/>
      <c r="J598" s="71">
        <v>2.468766396133137</v>
      </c>
      <c r="K598" s="71">
        <v>0.20044726208106331</v>
      </c>
      <c r="L598" s="71">
        <v>3.6644121761850181</v>
      </c>
      <c r="M598" s="71">
        <v>4.6532910747901406</v>
      </c>
      <c r="N598" s="71">
        <v>6.0366136192852524</v>
      </c>
      <c r="O598" s="71">
        <v>4.8196714410677002</v>
      </c>
      <c r="P598" s="71">
        <v>10.751282580177159</v>
      </c>
      <c r="Q598" s="71">
        <v>0.201545878253371</v>
      </c>
      <c r="R598" s="71">
        <v>0</v>
      </c>
      <c r="S598" s="71">
        <v>0</v>
      </c>
      <c r="T598" s="72"/>
      <c r="U598" s="71">
        <v>444839</v>
      </c>
      <c r="V598" s="71">
        <v>77</v>
      </c>
      <c r="W598" s="71">
        <v>49</v>
      </c>
      <c r="X598" s="71">
        <v>854</v>
      </c>
      <c r="Y598" s="71">
        <v>1128</v>
      </c>
      <c r="Z598" s="71">
        <v>2294</v>
      </c>
      <c r="AA598" s="71">
        <v>2138</v>
      </c>
      <c r="AB598" s="71">
        <v>3421</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2329</v>
      </c>
      <c r="B599" s="70">
        <v>360</v>
      </c>
      <c r="C599" s="70">
        <v>3</v>
      </c>
      <c r="D599" s="70">
        <v>22</v>
      </c>
      <c r="E599" s="70">
        <v>2006</v>
      </c>
      <c r="F599" s="70" t="s">
        <v>790</v>
      </c>
      <c r="G599" s="70" t="s">
        <v>2326</v>
      </c>
      <c r="H599" s="70" t="s">
        <v>2327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2330</v>
      </c>
      <c r="B600" s="70">
        <v>361</v>
      </c>
      <c r="C600" s="70">
        <v>4</v>
      </c>
      <c r="D600" s="70">
        <v>22</v>
      </c>
      <c r="E600" s="70">
        <v>2007</v>
      </c>
      <c r="F600" s="70" t="s">
        <v>791</v>
      </c>
      <c r="G600" s="70" t="s">
        <v>2326</v>
      </c>
      <c r="H600" s="70" t="s">
        <v>2327</v>
      </c>
      <c r="I600" s="148"/>
      <c r="J600" s="71">
        <v>0</v>
      </c>
      <c r="K600" s="71">
        <v>0.1605529992599859</v>
      </c>
      <c r="L600" s="71">
        <v>2.5790792304445178</v>
      </c>
      <c r="M600" s="71">
        <v>5.0621357019687032</v>
      </c>
      <c r="N600" s="71">
        <v>5.3602649947168777</v>
      </c>
      <c r="O600" s="71">
        <v>4.5291824874990763</v>
      </c>
      <c r="P600" s="71">
        <v>11.06068205489994</v>
      </c>
      <c r="Q600" s="71">
        <v>0.21006164377469</v>
      </c>
      <c r="R600" s="71">
        <v>0</v>
      </c>
      <c r="S600" s="71">
        <v>0</v>
      </c>
      <c r="T600" s="72"/>
      <c r="U600" s="71">
        <v>0</v>
      </c>
      <c r="V600" s="71">
        <v>60</v>
      </c>
      <c r="W600" s="71">
        <v>42</v>
      </c>
      <c r="X600" s="71">
        <v>1084</v>
      </c>
      <c r="Y600" s="71">
        <v>1141</v>
      </c>
      <c r="Z600" s="71">
        <v>2241</v>
      </c>
      <c r="AA600" s="71">
        <v>2166</v>
      </c>
      <c r="AB600" s="71">
        <v>3377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2331</v>
      </c>
      <c r="B601" s="70">
        <v>362</v>
      </c>
      <c r="C601" s="70">
        <v>5</v>
      </c>
      <c r="D601" s="70">
        <v>22</v>
      </c>
      <c r="E601" s="70">
        <v>2008</v>
      </c>
      <c r="F601" s="70" t="s">
        <v>792</v>
      </c>
      <c r="G601" s="70" t="s">
        <v>2326</v>
      </c>
      <c r="H601" s="70" t="s">
        <v>2327</v>
      </c>
      <c r="I601" s="148"/>
      <c r="J601" s="71">
        <v>0</v>
      </c>
      <c r="K601" s="71">
        <v>0.1190156342682077</v>
      </c>
      <c r="L601" s="71">
        <v>2.343153307184525</v>
      </c>
      <c r="M601" s="71">
        <v>5.4762382302049426</v>
      </c>
      <c r="N601" s="71">
        <v>4.7819966707695212</v>
      </c>
      <c r="O601" s="71">
        <v>4.4419921893503176</v>
      </c>
      <c r="P601" s="71">
        <v>10.8236467714549</v>
      </c>
      <c r="Q601" s="71">
        <v>0.20335784510879101</v>
      </c>
      <c r="R601" s="71">
        <v>0</v>
      </c>
      <c r="S601" s="71">
        <v>0</v>
      </c>
      <c r="T601" s="72"/>
      <c r="U601" s="71">
        <v>0</v>
      </c>
      <c r="V601" s="71">
        <v>60</v>
      </c>
      <c r="W601" s="71">
        <v>42</v>
      </c>
      <c r="X601" s="71">
        <v>1084</v>
      </c>
      <c r="Y601" s="71">
        <v>1120</v>
      </c>
      <c r="Z601" s="71">
        <v>2275</v>
      </c>
      <c r="AA601" s="71">
        <v>2122</v>
      </c>
      <c r="AB601" s="71">
        <v>3323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2332</v>
      </c>
      <c r="B602" s="70">
        <v>363</v>
      </c>
      <c r="C602" s="70">
        <v>6</v>
      </c>
      <c r="D602" s="70">
        <v>22</v>
      </c>
      <c r="E602" s="70">
        <v>2009</v>
      </c>
      <c r="F602" s="70" t="s">
        <v>176</v>
      </c>
      <c r="G602" s="70" t="s">
        <v>2326</v>
      </c>
      <c r="H602" s="70" t="s">
        <v>2327</v>
      </c>
      <c r="I602" s="148"/>
      <c r="J602" s="71">
        <v>0</v>
      </c>
      <c r="K602" s="71">
        <v>0.1179999168300474</v>
      </c>
      <c r="L602" s="71">
        <v>5.9271758227948732</v>
      </c>
      <c r="M602" s="71">
        <v>5.8613208751535213</v>
      </c>
      <c r="N602" s="71">
        <v>4.8190867845791248</v>
      </c>
      <c r="O602" s="71">
        <v>4.5141241278643482</v>
      </c>
      <c r="P602" s="71">
        <v>10.52319166840666</v>
      </c>
      <c r="Q602" s="71">
        <v>0.19238128257676099</v>
      </c>
      <c r="R602" s="71">
        <v>0</v>
      </c>
      <c r="S602" s="71">
        <v>0</v>
      </c>
      <c r="T602" s="72"/>
      <c r="U602" s="71">
        <v>0</v>
      </c>
      <c r="V602" s="71">
        <v>57</v>
      </c>
      <c r="W602" s="71">
        <v>148</v>
      </c>
      <c r="X602" s="71">
        <v>1183</v>
      </c>
      <c r="Y602" s="71">
        <v>1120</v>
      </c>
      <c r="Z602" s="71">
        <v>2282</v>
      </c>
      <c r="AA602" s="71">
        <v>2118</v>
      </c>
      <c r="AB602" s="71">
        <v>3300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2333</v>
      </c>
      <c r="B603" s="70">
        <v>364</v>
      </c>
      <c r="C603" s="70">
        <v>7</v>
      </c>
      <c r="D603" s="70">
        <v>22</v>
      </c>
      <c r="E603" s="70">
        <v>2010</v>
      </c>
      <c r="F603" s="70" t="s">
        <v>177</v>
      </c>
      <c r="G603" s="70" t="s">
        <v>2326</v>
      </c>
      <c r="H603" s="70" t="s">
        <v>2327</v>
      </c>
      <c r="I603" s="148"/>
      <c r="J603" s="71">
        <v>0</v>
      </c>
      <c r="K603" s="71">
        <v>0.12641197975232149</v>
      </c>
      <c r="L603" s="71">
        <v>6.0359052709793763</v>
      </c>
      <c r="M603" s="71">
        <v>6.0559009573599756</v>
      </c>
      <c r="N603" s="71">
        <v>5.0875741884809944</v>
      </c>
      <c r="O603" s="71">
        <v>4.5030898908108723</v>
      </c>
      <c r="P603" s="71">
        <v>10.848778725475981</v>
      </c>
      <c r="Q603" s="71">
        <v>0.19870006361259199</v>
      </c>
      <c r="R603" s="71">
        <v>0</v>
      </c>
      <c r="S603" s="71">
        <v>0</v>
      </c>
      <c r="T603" s="72"/>
      <c r="U603" s="71">
        <v>0</v>
      </c>
      <c r="V603" s="71">
        <v>57</v>
      </c>
      <c r="W603" s="71">
        <v>148</v>
      </c>
      <c r="X603" s="71">
        <v>1183</v>
      </c>
      <c r="Y603" s="71">
        <v>1111</v>
      </c>
      <c r="Z603" s="71">
        <v>2287</v>
      </c>
      <c r="AA603" s="71">
        <v>2129</v>
      </c>
      <c r="AB603" s="71">
        <v>3266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2334</v>
      </c>
      <c r="B604" s="70">
        <v>365</v>
      </c>
      <c r="C604" s="70">
        <v>8</v>
      </c>
      <c r="D604" s="70">
        <v>22</v>
      </c>
      <c r="E604" s="70">
        <v>2011</v>
      </c>
      <c r="F604" s="70" t="s">
        <v>178</v>
      </c>
      <c r="G604" s="70" t="s">
        <v>2326</v>
      </c>
      <c r="H604" s="70" t="s">
        <v>2327</v>
      </c>
      <c r="I604" s="148"/>
      <c r="J604" s="71">
        <v>0</v>
      </c>
      <c r="K604" s="71">
        <v>0.15866347491496191</v>
      </c>
      <c r="L604" s="71">
        <v>5.3856052756483246</v>
      </c>
      <c r="M604" s="71">
        <v>6.6645919328637167</v>
      </c>
      <c r="N604" s="71">
        <v>4.7904635962161084</v>
      </c>
      <c r="O604" s="71">
        <v>4.457445739930324</v>
      </c>
      <c r="P604" s="71">
        <v>10.757947122831993</v>
      </c>
      <c r="Q604" s="71">
        <v>0.22758414656922099</v>
      </c>
      <c r="R604" s="71">
        <v>0</v>
      </c>
      <c r="S604" s="71">
        <v>0</v>
      </c>
      <c r="T604" s="72"/>
      <c r="U604" s="71">
        <v>0</v>
      </c>
      <c r="V604" s="71">
        <v>57</v>
      </c>
      <c r="W604" s="71">
        <v>148</v>
      </c>
      <c r="X604" s="71">
        <v>1183</v>
      </c>
      <c r="Y604" s="71">
        <v>1114</v>
      </c>
      <c r="Z604" s="71">
        <v>2313</v>
      </c>
      <c r="AA604" s="71">
        <v>2174</v>
      </c>
      <c r="AB604" s="71">
        <v>3243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2335</v>
      </c>
      <c r="B605" s="70">
        <v>366</v>
      </c>
      <c r="C605" s="70">
        <v>9</v>
      </c>
      <c r="D605" s="70">
        <v>22</v>
      </c>
      <c r="E605" s="70">
        <v>2012</v>
      </c>
      <c r="F605" s="70" t="s">
        <v>179</v>
      </c>
      <c r="G605" s="70" t="s">
        <v>2326</v>
      </c>
      <c r="H605" s="70" t="s">
        <v>2327</v>
      </c>
      <c r="I605" s="148"/>
      <c r="J605" s="71">
        <v>0</v>
      </c>
      <c r="K605" s="71">
        <v>0.14321385985202639</v>
      </c>
      <c r="L605" s="71">
        <v>5.4758828807312536</v>
      </c>
      <c r="M605" s="71">
        <v>6.0001911383166151</v>
      </c>
      <c r="N605" s="71">
        <v>4.8691243648251126</v>
      </c>
      <c r="O605" s="71">
        <v>4.4434010047827348</v>
      </c>
      <c r="P605" s="71">
        <v>10.67483276090147</v>
      </c>
      <c r="Q605" s="71">
        <v>0.25008668927787098</v>
      </c>
      <c r="R605" s="71">
        <v>0</v>
      </c>
      <c r="S605" s="71">
        <v>0</v>
      </c>
      <c r="T605" s="72"/>
      <c r="U605" s="71">
        <v>0</v>
      </c>
      <c r="V605" s="71">
        <v>57</v>
      </c>
      <c r="W605" s="71">
        <v>148</v>
      </c>
      <c r="X605" s="71">
        <v>1183</v>
      </c>
      <c r="Y605" s="71">
        <v>1169</v>
      </c>
      <c r="Z605" s="71">
        <v>2324</v>
      </c>
      <c r="AA605" s="71">
        <v>2145</v>
      </c>
      <c r="AB605" s="71">
        <v>3280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2336</v>
      </c>
      <c r="B606" s="70">
        <v>367</v>
      </c>
      <c r="C606" s="70">
        <v>10</v>
      </c>
      <c r="D606" s="70">
        <v>22</v>
      </c>
      <c r="E606" s="70">
        <v>2013</v>
      </c>
      <c r="F606" s="70" t="s">
        <v>180</v>
      </c>
      <c r="G606" s="70" t="s">
        <v>2326</v>
      </c>
      <c r="H606" s="70" t="s">
        <v>2327</v>
      </c>
      <c r="I606" s="148"/>
      <c r="J606" s="71">
        <v>0</v>
      </c>
      <c r="K606" s="71">
        <v>0.1178055932808561</v>
      </c>
      <c r="L606" s="71">
        <v>5.5664338321946598</v>
      </c>
      <c r="M606" s="71">
        <v>5.7842963250797101</v>
      </c>
      <c r="N606" s="71">
        <v>5.3004026753051079</v>
      </c>
      <c r="O606" s="71">
        <v>4.363305222293091</v>
      </c>
      <c r="P606" s="71">
        <v>10.774999975196973</v>
      </c>
      <c r="Q606" s="71">
        <v>0.25248637335667601</v>
      </c>
      <c r="R606" s="71">
        <v>0</v>
      </c>
      <c r="S606" s="71">
        <v>0</v>
      </c>
      <c r="T606" s="72"/>
      <c r="U606" s="71">
        <v>0</v>
      </c>
      <c r="V606" s="71">
        <v>57</v>
      </c>
      <c r="W606" s="71">
        <v>148</v>
      </c>
      <c r="X606" s="71">
        <v>1183</v>
      </c>
      <c r="Y606" s="71">
        <v>1189</v>
      </c>
      <c r="Z606" s="71">
        <v>2384</v>
      </c>
      <c r="AA606" s="71">
        <v>2157</v>
      </c>
      <c r="AB606" s="71">
        <v>3264</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2337</v>
      </c>
      <c r="B607" s="70">
        <v>368</v>
      </c>
      <c r="C607" s="70">
        <v>11</v>
      </c>
      <c r="D607" s="70">
        <v>22</v>
      </c>
      <c r="E607" s="70">
        <v>2014</v>
      </c>
      <c r="F607" s="70" t="s">
        <v>181</v>
      </c>
      <c r="G607" s="70" t="s">
        <v>2326</v>
      </c>
      <c r="H607" s="70" t="s">
        <v>2327</v>
      </c>
      <c r="I607" s="148"/>
      <c r="J607" s="71">
        <v>0</v>
      </c>
      <c r="K607" s="71">
        <v>0.1092158615877231</v>
      </c>
      <c r="L607" s="71">
        <v>4.0087126142969236</v>
      </c>
      <c r="M607" s="71">
        <v>5.7535589735764896</v>
      </c>
      <c r="N607" s="71">
        <v>5.3122065874799924</v>
      </c>
      <c r="O607" s="71">
        <v>4.1445518592031458</v>
      </c>
      <c r="P607" s="71">
        <v>10.996710638346508</v>
      </c>
      <c r="Q607" s="71">
        <v>0.23808946118017099</v>
      </c>
      <c r="R607" s="71">
        <v>0</v>
      </c>
      <c r="S607" s="71">
        <v>0</v>
      </c>
      <c r="T607" s="72"/>
      <c r="U607" s="71">
        <v>0</v>
      </c>
      <c r="V607" s="71">
        <v>45</v>
      </c>
      <c r="W607" s="71">
        <v>148</v>
      </c>
      <c r="X607" s="71">
        <v>1182</v>
      </c>
      <c r="Y607" s="71">
        <v>1202</v>
      </c>
      <c r="Z607" s="71">
        <v>2385</v>
      </c>
      <c r="AA607" s="71">
        <v>2190</v>
      </c>
      <c r="AB607" s="71">
        <v>3208</v>
      </c>
      <c r="AC607" s="71">
        <v>0</v>
      </c>
      <c r="AD607" s="71">
        <v>0</v>
      </c>
      <c r="AE607" s="72"/>
      <c r="AF607" s="71"/>
      <c r="AG607" s="71"/>
      <c r="AH607" s="71"/>
      <c r="AI607" s="71"/>
      <c r="AJ607" s="71"/>
      <c r="AK607" s="71"/>
      <c r="AL607" s="71"/>
      <c r="AM607" s="71"/>
      <c r="AN607" s="71"/>
      <c r="AO607" s="71"/>
      <c r="AP607" s="71"/>
      <c r="AQ607" s="72"/>
      <c r="AR607" s="71">
        <v>100</v>
      </c>
      <c r="AS607" s="71">
        <v>35</v>
      </c>
      <c r="AT607" s="71">
        <v>0</v>
      </c>
      <c r="AU607" s="71">
        <v>0</v>
      </c>
      <c r="AV607" s="71">
        <v>0</v>
      </c>
      <c r="AW607" s="71">
        <v>0</v>
      </c>
      <c r="AX607" s="71"/>
      <c r="AY607" s="72"/>
      <c r="AZ607" s="71">
        <v>456.3</v>
      </c>
      <c r="BA607" s="71">
        <v>1713.3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2338</v>
      </c>
      <c r="B608" s="70">
        <v>369</v>
      </c>
      <c r="C608" s="70">
        <v>12</v>
      </c>
      <c r="D608" s="70">
        <v>22</v>
      </c>
      <c r="E608" s="70">
        <v>2015</v>
      </c>
      <c r="F608" s="70" t="s">
        <v>182</v>
      </c>
      <c r="G608" s="70" t="s">
        <v>2326</v>
      </c>
      <c r="H608" s="70" t="s">
        <v>2327</v>
      </c>
      <c r="I608" s="148"/>
      <c r="J608" s="71">
        <v>0</v>
      </c>
      <c r="K608" s="71">
        <v>0.1016361279278013</v>
      </c>
      <c r="L608" s="71">
        <v>4.3247938381865083</v>
      </c>
      <c r="M608" s="71">
        <v>6.1335760117981097</v>
      </c>
      <c r="N608" s="71">
        <v>4.6363802212757106</v>
      </c>
      <c r="O608" s="71">
        <v>4.1360267202814471</v>
      </c>
      <c r="P608" s="71">
        <v>11.126005791204296</v>
      </c>
      <c r="Q608" s="71">
        <v>0.231911772882305</v>
      </c>
      <c r="R608" s="71">
        <v>0</v>
      </c>
      <c r="S608" s="71">
        <v>0</v>
      </c>
      <c r="T608" s="72"/>
      <c r="U608" s="71">
        <v>0</v>
      </c>
      <c r="V608" s="71">
        <v>45</v>
      </c>
      <c r="W608" s="71">
        <v>148</v>
      </c>
      <c r="X608" s="71">
        <v>1182</v>
      </c>
      <c r="Y608" s="71">
        <v>1224</v>
      </c>
      <c r="Z608" s="71">
        <v>2403</v>
      </c>
      <c r="AA608" s="71">
        <v>2214</v>
      </c>
      <c r="AB608" s="71">
        <v>3192</v>
      </c>
      <c r="AC608" s="71">
        <v>0</v>
      </c>
      <c r="AD608" s="71">
        <v>0</v>
      </c>
      <c r="AE608" s="72"/>
      <c r="AF608" s="71">
        <v>0</v>
      </c>
      <c r="AG608" s="71">
        <v>78139.823081292183</v>
      </c>
      <c r="AH608" s="71">
        <v>909476.88314535492</v>
      </c>
      <c r="AI608" s="71">
        <v>7675940.052222332</v>
      </c>
      <c r="AJ608" s="71">
        <v>6017144.8512875345</v>
      </c>
      <c r="AK608" s="71">
        <v>0</v>
      </c>
      <c r="AL608" s="71">
        <v>0</v>
      </c>
      <c r="AM608" s="71">
        <v>437450.2100636051</v>
      </c>
      <c r="AN608" s="71">
        <v>0</v>
      </c>
      <c r="AO608" s="71">
        <v>0</v>
      </c>
      <c r="AP608" s="71">
        <v>15118151.819800118</v>
      </c>
      <c r="AQ608" s="72"/>
      <c r="AR608" s="71">
        <v>108</v>
      </c>
      <c r="AS608" s="71">
        <v>43</v>
      </c>
      <c r="AT608" s="71">
        <v>0</v>
      </c>
      <c r="AU608" s="71">
        <v>0</v>
      </c>
      <c r="AV608" s="71">
        <v>0</v>
      </c>
      <c r="AW608" s="71">
        <v>0</v>
      </c>
      <c r="AX608" s="71"/>
      <c r="AY608" s="72"/>
      <c r="AZ608" s="71">
        <v>501.8</v>
      </c>
      <c r="BA608" s="71">
        <v>2343.6999999999998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2339</v>
      </c>
      <c r="B609" s="70">
        <v>370</v>
      </c>
      <c r="C609" s="70">
        <v>13</v>
      </c>
      <c r="D609" s="70">
        <v>22</v>
      </c>
      <c r="E609" s="70">
        <v>2016</v>
      </c>
      <c r="F609" s="70" t="s">
        <v>155</v>
      </c>
      <c r="G609" s="70" t="s">
        <v>2326</v>
      </c>
      <c r="H609" s="70" t="s">
        <v>2327</v>
      </c>
      <c r="I609" s="148"/>
      <c r="J609" s="71">
        <v>0</v>
      </c>
      <c r="K609" s="71">
        <v>0.1022468776377448</v>
      </c>
      <c r="L609" s="71">
        <v>4.1562461613243231</v>
      </c>
      <c r="M609" s="71">
        <v>4.9582991930465825</v>
      </c>
      <c r="N609" s="71">
        <v>5.0893427032716918</v>
      </c>
      <c r="O609" s="71">
        <v>4.1096050416024159</v>
      </c>
      <c r="P609" s="71">
        <v>11.379126769570203</v>
      </c>
      <c r="Q609" s="71">
        <v>0.22588122506847683</v>
      </c>
      <c r="R609" s="71">
        <v>0</v>
      </c>
      <c r="S609" s="71">
        <v>0</v>
      </c>
      <c r="T609" s="72"/>
      <c r="U609" s="71">
        <v>0</v>
      </c>
      <c r="V609" s="71">
        <v>45</v>
      </c>
      <c r="W609" s="71">
        <v>148</v>
      </c>
      <c r="X609" s="71">
        <v>1182</v>
      </c>
      <c r="Y609" s="71">
        <v>1262</v>
      </c>
      <c r="Z609" s="71">
        <v>2417</v>
      </c>
      <c r="AA609" s="71">
        <v>2342</v>
      </c>
      <c r="AB609" s="71">
        <v>3198</v>
      </c>
      <c r="AC609" s="71">
        <v>0</v>
      </c>
      <c r="AD609" s="71">
        <v>0</v>
      </c>
      <c r="AE609" s="72"/>
      <c r="AF609" s="71">
        <v>0</v>
      </c>
      <c r="AG609" s="71">
        <v>75557.542277700777</v>
      </c>
      <c r="AH609" s="71">
        <v>678768.56836814713</v>
      </c>
      <c r="AI609" s="71">
        <v>7467424.6092660055</v>
      </c>
      <c r="AJ609" s="71">
        <v>6196198.7617518241</v>
      </c>
      <c r="AK609" s="71">
        <v>0</v>
      </c>
      <c r="AL609" s="71">
        <v>0</v>
      </c>
      <c r="AM609" s="71">
        <v>438612.97961240407</v>
      </c>
      <c r="AN609" s="71">
        <v>0</v>
      </c>
      <c r="AO609" s="71">
        <v>0</v>
      </c>
      <c r="AP609" s="71">
        <v>14856562.461276082</v>
      </c>
      <c r="AQ609" s="72"/>
      <c r="AR609" s="71">
        <v>115</v>
      </c>
      <c r="AS609" s="71">
        <v>40</v>
      </c>
      <c r="AT609" s="71">
        <v>0</v>
      </c>
      <c r="AU609" s="71">
        <v>0</v>
      </c>
      <c r="AV609" s="71">
        <v>0</v>
      </c>
      <c r="AW609" s="71">
        <v>0</v>
      </c>
      <c r="AX609" s="71"/>
      <c r="AY609" s="72"/>
      <c r="AZ609" s="71">
        <v>553.29999999999995</v>
      </c>
      <c r="BA609" s="71">
        <v>3673.5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2340</v>
      </c>
      <c r="B610" s="70">
        <v>371</v>
      </c>
      <c r="C610" s="70">
        <v>14</v>
      </c>
      <c r="D610" s="70">
        <v>22</v>
      </c>
      <c r="E610" s="70">
        <v>2017</v>
      </c>
      <c r="F610" s="70" t="s">
        <v>156</v>
      </c>
      <c r="G610" s="70" t="s">
        <v>2326</v>
      </c>
      <c r="H610" s="70" t="s">
        <v>2327</v>
      </c>
      <c r="I610" s="148"/>
      <c r="J610" s="71">
        <v>0</v>
      </c>
      <c r="K610" s="71">
        <v>0.10083362112839678</v>
      </c>
      <c r="L610" s="71">
        <v>4.087189441198527</v>
      </c>
      <c r="M610" s="71">
        <v>4.7103726983260703</v>
      </c>
      <c r="N610" s="71">
        <v>5.2766421593107244</v>
      </c>
      <c r="O610" s="71">
        <v>4.0308382505160836</v>
      </c>
      <c r="P610" s="71">
        <v>11.360151445145851</v>
      </c>
      <c r="Q610" s="71">
        <v>0.21665630120907001</v>
      </c>
      <c r="R610" s="71">
        <v>0</v>
      </c>
      <c r="S610" s="71">
        <v>0</v>
      </c>
      <c r="T610" s="72"/>
      <c r="U610" s="71">
        <v>0</v>
      </c>
      <c r="V610" s="71">
        <v>45</v>
      </c>
      <c r="W610" s="71">
        <v>148</v>
      </c>
      <c r="X610" s="71">
        <v>1182</v>
      </c>
      <c r="Y610" s="71">
        <v>1270</v>
      </c>
      <c r="Z610" s="71">
        <v>2410</v>
      </c>
      <c r="AA610" s="71">
        <v>2353</v>
      </c>
      <c r="AB610" s="71">
        <v>3172</v>
      </c>
      <c r="AC610" s="71">
        <v>0</v>
      </c>
      <c r="AD610" s="71">
        <v>0</v>
      </c>
      <c r="AE610" s="72"/>
      <c r="AF610" s="71">
        <v>0</v>
      </c>
      <c r="AG610" s="71">
        <v>75354.973194792416</v>
      </c>
      <c r="AH610" s="71">
        <v>875402.89308816858</v>
      </c>
      <c r="AI610" s="71">
        <v>7396377.3513314584</v>
      </c>
      <c r="AJ610" s="71">
        <v>6217559.4899748778</v>
      </c>
      <c r="AK610" s="71">
        <v>0</v>
      </c>
      <c r="AL610" s="71">
        <v>0</v>
      </c>
      <c r="AM610" s="71">
        <v>435727.75026046112</v>
      </c>
      <c r="AN610" s="71">
        <v>0</v>
      </c>
      <c r="AO610" s="71">
        <v>0</v>
      </c>
      <c r="AP610" s="71">
        <v>15000422.45784976</v>
      </c>
      <c r="AQ610" s="72"/>
      <c r="AR610" s="71">
        <v>118</v>
      </c>
      <c r="AS610" s="71">
        <v>42</v>
      </c>
      <c r="AT610" s="71">
        <v>0</v>
      </c>
      <c r="AU610" s="71">
        <v>0</v>
      </c>
      <c r="AV610" s="71">
        <v>0</v>
      </c>
      <c r="AW610" s="71">
        <v>0</v>
      </c>
      <c r="AX610" s="71"/>
      <c r="AY610" s="72"/>
      <c r="AZ610" s="71">
        <v>568.29999999999995</v>
      </c>
      <c r="BA610" s="71">
        <v>3769.5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2341</v>
      </c>
      <c r="B611" s="70">
        <v>372</v>
      </c>
      <c r="C611" s="70">
        <v>15</v>
      </c>
      <c r="D611" s="70">
        <v>22</v>
      </c>
      <c r="E611" s="70">
        <v>2018</v>
      </c>
      <c r="F611" s="70" t="s">
        <v>183</v>
      </c>
      <c r="G611" s="70" t="s">
        <v>2326</v>
      </c>
      <c r="H611" s="70" t="s">
        <v>2327</v>
      </c>
      <c r="I611" s="148"/>
      <c r="J611" s="71">
        <v>0</v>
      </c>
      <c r="K611" s="71">
        <v>9.461789153879778E-2</v>
      </c>
      <c r="L611" s="71">
        <v>3.6641630050051917</v>
      </c>
      <c r="M611" s="71">
        <v>4.5842177401476585</v>
      </c>
      <c r="N611" s="71">
        <v>5.0860209792526216</v>
      </c>
      <c r="O611" s="71">
        <v>3.9928534370015463</v>
      </c>
      <c r="P611" s="71">
        <v>11.376126700797428</v>
      </c>
      <c r="Q611" s="71">
        <v>0.19806510431312199</v>
      </c>
      <c r="R611" s="71">
        <v>0</v>
      </c>
      <c r="S611" s="71">
        <v>0</v>
      </c>
      <c r="T611" s="72"/>
      <c r="U611" s="71">
        <v>0</v>
      </c>
      <c r="V611" s="71">
        <v>45</v>
      </c>
      <c r="W611" s="71">
        <v>148</v>
      </c>
      <c r="X611" s="71">
        <v>1182</v>
      </c>
      <c r="Y611" s="71">
        <v>1263</v>
      </c>
      <c r="Z611" s="71">
        <v>2433</v>
      </c>
      <c r="AA611" s="71">
        <v>2380</v>
      </c>
      <c r="AB611" s="71">
        <v>3125</v>
      </c>
      <c r="AC611" s="71">
        <v>0</v>
      </c>
      <c r="AD611" s="71">
        <v>0</v>
      </c>
      <c r="AE611" s="72"/>
      <c r="AF611" s="71">
        <v>0</v>
      </c>
      <c r="AG611" s="71">
        <v>66937.36901222392</v>
      </c>
      <c r="AH611" s="71">
        <v>827191.78219351801</v>
      </c>
      <c r="AI611" s="71">
        <v>7064872.8358026585</v>
      </c>
      <c r="AJ611" s="71">
        <v>5934187.1807850515</v>
      </c>
      <c r="AK611" s="71">
        <v>0</v>
      </c>
      <c r="AL611" s="71">
        <v>0</v>
      </c>
      <c r="AM611" s="71">
        <v>430159.72097390267</v>
      </c>
      <c r="AN611" s="71">
        <v>0</v>
      </c>
      <c r="AO611" s="71">
        <v>0</v>
      </c>
      <c r="AP611" s="71">
        <v>14323348.888767356</v>
      </c>
      <c r="AQ611" s="72"/>
      <c r="AR611" s="71">
        <v>127</v>
      </c>
      <c r="AS611" s="71">
        <v>43</v>
      </c>
      <c r="AT611" s="71">
        <v>0</v>
      </c>
      <c r="AU611" s="71">
        <v>0</v>
      </c>
      <c r="AV611" s="71">
        <v>0</v>
      </c>
      <c r="AW611" s="71">
        <v>0</v>
      </c>
      <c r="AX611" s="71"/>
      <c r="AY611" s="72"/>
      <c r="AZ611" s="71">
        <v>609.79999999999995</v>
      </c>
      <c r="BA611" s="71">
        <v>3781</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2342</v>
      </c>
      <c r="B612" s="70">
        <v>373</v>
      </c>
      <c r="C612" s="70">
        <v>16</v>
      </c>
      <c r="D612" s="70">
        <v>22</v>
      </c>
      <c r="E612" s="70">
        <v>2019</v>
      </c>
      <c r="F612" s="70" t="s">
        <v>158</v>
      </c>
      <c r="G612" s="70" t="s">
        <v>2326</v>
      </c>
      <c r="H612" s="70" t="s">
        <v>2327</v>
      </c>
      <c r="I612" s="148"/>
      <c r="J612" s="71">
        <v>0</v>
      </c>
      <c r="K612" s="71">
        <v>8.5886433457596847E-2</v>
      </c>
      <c r="L612" s="71">
        <v>3.6841079013759224</v>
      </c>
      <c r="M612" s="71">
        <v>4.3898758559026456</v>
      </c>
      <c r="N612" s="71">
        <v>4.6965415578130481</v>
      </c>
      <c r="O612" s="71">
        <v>3.8526227135978091</v>
      </c>
      <c r="P612" s="71">
        <v>10.888823976346737</v>
      </c>
      <c r="Q612" s="71">
        <v>0.19210391344039199</v>
      </c>
      <c r="R612" s="71">
        <v>0</v>
      </c>
      <c r="S612" s="71">
        <v>0</v>
      </c>
      <c r="T612" s="72"/>
      <c r="U612" s="71">
        <v>0</v>
      </c>
      <c r="V612" s="71">
        <v>45</v>
      </c>
      <c r="W612" s="71">
        <v>148</v>
      </c>
      <c r="X612" s="71">
        <v>1182</v>
      </c>
      <c r="Y612" s="71">
        <v>1314</v>
      </c>
      <c r="Z612" s="71">
        <v>2412</v>
      </c>
      <c r="AA612" s="71">
        <v>2261</v>
      </c>
      <c r="AB612" s="71">
        <v>3113</v>
      </c>
      <c r="AC612" s="71">
        <v>0</v>
      </c>
      <c r="AD612" s="71">
        <v>0</v>
      </c>
      <c r="AE612" s="72"/>
      <c r="AF612" s="71">
        <v>0</v>
      </c>
      <c r="AG612" s="71">
        <v>64813.104473231273</v>
      </c>
      <c r="AH612" s="71">
        <v>873723.24049483635</v>
      </c>
      <c r="AI612" s="71">
        <v>7239725.7645476842</v>
      </c>
      <c r="AJ612" s="71">
        <v>5998030.5848444924</v>
      </c>
      <c r="AK612" s="71">
        <v>0</v>
      </c>
      <c r="AL612" s="71">
        <v>0</v>
      </c>
      <c r="AM612" s="71">
        <v>423967.16534854681</v>
      </c>
      <c r="AN612" s="71">
        <v>0</v>
      </c>
      <c r="AO612" s="71">
        <v>0</v>
      </c>
      <c r="AP612" s="71">
        <v>14600259.859708792</v>
      </c>
      <c r="AQ612" s="72"/>
      <c r="AR612" s="71">
        <v>135</v>
      </c>
      <c r="AS612" s="71">
        <v>46</v>
      </c>
      <c r="AT612" s="71">
        <v>0</v>
      </c>
      <c r="AU612" s="71">
        <v>0</v>
      </c>
      <c r="AV612" s="71">
        <v>0</v>
      </c>
      <c r="AW612" s="71">
        <v>0</v>
      </c>
      <c r="AX612" s="71"/>
      <c r="AY612" s="72"/>
      <c r="AZ612" s="71">
        <v>658.6</v>
      </c>
      <c r="BA612" s="71">
        <v>3851.2</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2343</v>
      </c>
      <c r="B613" s="70">
        <v>374</v>
      </c>
      <c r="C613" s="70">
        <v>17</v>
      </c>
      <c r="D613" s="70">
        <v>22</v>
      </c>
      <c r="E613" s="70">
        <v>2020</v>
      </c>
      <c r="F613" s="70" t="s">
        <v>159</v>
      </c>
      <c r="G613" s="70" t="s">
        <v>2326</v>
      </c>
      <c r="H613" s="70" t="s">
        <v>2327</v>
      </c>
      <c r="I613" s="148"/>
      <c r="J613" s="71">
        <v>0</v>
      </c>
      <c r="K613" s="71">
        <v>0.13524890008881246</v>
      </c>
      <c r="L613" s="71">
        <v>5.9158886747462684</v>
      </c>
      <c r="M613" s="71">
        <v>3.6901916509132335</v>
      </c>
      <c r="N613" s="71">
        <v>4.8390371014022993</v>
      </c>
      <c r="O613" s="71">
        <v>3.3390568288159836</v>
      </c>
      <c r="P613" s="71">
        <v>10.190128051413886</v>
      </c>
      <c r="Q613" s="71">
        <v>0.18643380738738399</v>
      </c>
      <c r="R613" s="71">
        <v>0</v>
      </c>
      <c r="S613" s="71">
        <v>0</v>
      </c>
      <c r="T613" s="72"/>
      <c r="U613" s="71">
        <v>0</v>
      </c>
      <c r="V613" s="71">
        <v>62</v>
      </c>
      <c r="W613" s="71">
        <v>266</v>
      </c>
      <c r="X613" s="71">
        <v>1104</v>
      </c>
      <c r="Y613" s="71">
        <v>1381</v>
      </c>
      <c r="Z613" s="71">
        <v>2386</v>
      </c>
      <c r="AA613" s="71">
        <v>2249</v>
      </c>
      <c r="AB613" s="71">
        <v>3162</v>
      </c>
      <c r="AC613" s="71">
        <v>0</v>
      </c>
      <c r="AD613" s="71">
        <v>0</v>
      </c>
      <c r="AE613" s="72"/>
      <c r="AF613" s="71">
        <v>0</v>
      </c>
      <c r="AG613" s="71">
        <v>97525.201166050188</v>
      </c>
      <c r="AH613" s="71">
        <v>1522229.7442705489</v>
      </c>
      <c r="AI613" s="71">
        <v>6379209.3332924042</v>
      </c>
      <c r="AJ613" s="71">
        <v>6308090.9947142797</v>
      </c>
      <c r="AK613" s="71"/>
      <c r="AL613" s="71"/>
      <c r="AM613" s="71">
        <v>412676.13055271958</v>
      </c>
      <c r="AN613" s="71"/>
      <c r="AO613" s="71"/>
      <c r="AP613" s="71">
        <v>14719731.403996002</v>
      </c>
      <c r="AQ613" s="72"/>
      <c r="AR613" s="71">
        <v>139</v>
      </c>
      <c r="AS613" s="71">
        <v>46</v>
      </c>
      <c r="AT613" s="71">
        <v>0</v>
      </c>
      <c r="AU613" s="71">
        <v>0</v>
      </c>
      <c r="AV613" s="71">
        <v>0</v>
      </c>
      <c r="AW613" s="71">
        <v>0</v>
      </c>
      <c r="AX613" s="71"/>
      <c r="AY613" s="72"/>
      <c r="AZ613" s="71">
        <v>684.3</v>
      </c>
      <c r="BA613" s="71">
        <v>3851.1999999999989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2344</v>
      </c>
      <c r="B614" s="70">
        <v>374</v>
      </c>
      <c r="C614" s="70">
        <v>18</v>
      </c>
      <c r="D614" s="70">
        <v>22</v>
      </c>
      <c r="E614" s="70">
        <v>2021</v>
      </c>
      <c r="F614" s="70" t="s">
        <v>160</v>
      </c>
      <c r="G614" s="70" t="s">
        <v>2326</v>
      </c>
      <c r="H614" s="70" t="s">
        <v>2327</v>
      </c>
      <c r="I614" s="148"/>
      <c r="J614" s="71">
        <v>3.6589779183373099</v>
      </c>
      <c r="K614" s="71">
        <v>0.14502925815991438</v>
      </c>
      <c r="L614" s="71">
        <v>7.7611786568927368</v>
      </c>
      <c r="M614" s="71">
        <v>4.1741615361244602</v>
      </c>
      <c r="N614" s="71">
        <v>5.0419011023013596</v>
      </c>
      <c r="O614" s="71">
        <v>3.2564890587253643</v>
      </c>
      <c r="P614" s="71">
        <v>10.636090064826369</v>
      </c>
      <c r="Q614" s="71">
        <v>0.178956484173141</v>
      </c>
      <c r="R614" s="71">
        <v>0</v>
      </c>
      <c r="S614" s="71">
        <v>0</v>
      </c>
      <c r="T614" s="72"/>
      <c r="U614" s="71">
        <v>957725</v>
      </c>
      <c r="V614" s="71">
        <v>62</v>
      </c>
      <c r="W614" s="71">
        <v>266</v>
      </c>
      <c r="X614" s="71">
        <v>1104</v>
      </c>
      <c r="Y614" s="71">
        <v>1318</v>
      </c>
      <c r="Z614" s="71">
        <v>2396</v>
      </c>
      <c r="AA614" s="71">
        <v>2289</v>
      </c>
      <c r="AB614" s="71">
        <v>3065</v>
      </c>
      <c r="AC614" s="71">
        <v>0</v>
      </c>
      <c r="AD614" s="71">
        <v>0</v>
      </c>
      <c r="AE614" s="72"/>
      <c r="AF614" s="71">
        <v>5779154.1533304835</v>
      </c>
      <c r="AG614" s="71">
        <v>100430.77903246495</v>
      </c>
      <c r="AH614" s="71">
        <v>1823421.0060856822</v>
      </c>
      <c r="AI614" s="71">
        <v>6827009.7949679978</v>
      </c>
      <c r="AJ614" s="71">
        <v>6385488.1102664322</v>
      </c>
      <c r="AK614" s="71">
        <v>0</v>
      </c>
      <c r="AL614" s="71">
        <v>0</v>
      </c>
      <c r="AM614" s="71">
        <v>402323.81613091595</v>
      </c>
      <c r="AN614" s="71">
        <v>0</v>
      </c>
      <c r="AO614" s="71">
        <v>0</v>
      </c>
      <c r="AP614" s="71">
        <v>21317827.659813978</v>
      </c>
      <c r="AQ614" s="72"/>
      <c r="AR614" s="71">
        <v>143</v>
      </c>
      <c r="AS614" s="71">
        <v>46</v>
      </c>
      <c r="AT614" s="71">
        <v>0</v>
      </c>
      <c r="AU614" s="71">
        <v>0</v>
      </c>
      <c r="AV614" s="71">
        <v>0</v>
      </c>
      <c r="AW614" s="71">
        <v>0</v>
      </c>
      <c r="AX614" s="71"/>
      <c r="AY614" s="72"/>
      <c r="AZ614" s="71">
        <v>708.5</v>
      </c>
      <c r="BA614" s="71">
        <v>3851.1999999999989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2345</v>
      </c>
      <c r="B615" s="70">
        <v>374</v>
      </c>
      <c r="C615" s="70">
        <v>19</v>
      </c>
      <c r="D615" s="70">
        <v>22</v>
      </c>
      <c r="E615" s="70">
        <v>2022</v>
      </c>
      <c r="F615" s="70" t="s">
        <v>161</v>
      </c>
      <c r="G615" s="1064" t="s">
        <v>2326</v>
      </c>
      <c r="H615" s="70" t="s">
        <v>2327</v>
      </c>
      <c r="I615" s="148"/>
      <c r="J615" s="71">
        <v>3.4875268758898743</v>
      </c>
      <c r="K615" s="71">
        <v>0.13066097017225781</v>
      </c>
      <c r="L615" s="71">
        <v>4.9731161142728126</v>
      </c>
      <c r="M615" s="71">
        <v>4.1222158223397605</v>
      </c>
      <c r="N615" s="71">
        <v>4.9155165242707017</v>
      </c>
      <c r="O615" s="71">
        <v>3.4189110267040461</v>
      </c>
      <c r="P615" s="71">
        <v>10.476383659290756</v>
      </c>
      <c r="Q615" s="71">
        <v>0.17866997200900075</v>
      </c>
      <c r="R615" s="71">
        <v>0</v>
      </c>
      <c r="S615" s="71">
        <v>0</v>
      </c>
      <c r="T615" s="72"/>
      <c r="U615" s="71">
        <v>1012966</v>
      </c>
      <c r="V615" s="71">
        <v>62</v>
      </c>
      <c r="W615" s="71">
        <v>266</v>
      </c>
      <c r="X615" s="71">
        <v>1104</v>
      </c>
      <c r="Y615" s="71">
        <v>1314</v>
      </c>
      <c r="Z615" s="71">
        <v>2390</v>
      </c>
      <c r="AA615" s="71">
        <v>2289</v>
      </c>
      <c r="AB615" s="71">
        <v>3035</v>
      </c>
      <c r="AC615" s="71">
        <v>0</v>
      </c>
      <c r="AD615" s="71">
        <v>0</v>
      </c>
      <c r="AE615" s="72"/>
      <c r="AF615" s="71">
        <v>5429030.4996861955</v>
      </c>
      <c r="AG615" s="71">
        <v>97537.242620913632</v>
      </c>
      <c r="AH615" s="71">
        <v>1423560.6161721828</v>
      </c>
      <c r="AI615" s="71">
        <v>6779968.931467873</v>
      </c>
      <c r="AJ615" s="71">
        <v>6311985.3648173744</v>
      </c>
      <c r="AK615" s="71">
        <v>0</v>
      </c>
      <c r="AL615" s="71">
        <v>0</v>
      </c>
      <c r="AM615" s="71">
        <v>391901.33852559573</v>
      </c>
      <c r="AN615" s="71">
        <v>0</v>
      </c>
      <c r="AO615" s="71">
        <v>0</v>
      </c>
      <c r="AP615" s="71">
        <v>20433983.993290137</v>
      </c>
      <c r="AQ615" s="72"/>
      <c r="AR615" s="71">
        <v>148</v>
      </c>
      <c r="AS615" s="71">
        <v>48</v>
      </c>
      <c r="AT615" s="71">
        <v>0</v>
      </c>
      <c r="AU615" s="71">
        <v>0</v>
      </c>
      <c r="AV615" s="71">
        <v>0</v>
      </c>
      <c r="AW615" s="71">
        <v>0</v>
      </c>
      <c r="AX615" s="71"/>
      <c r="AY615" s="72"/>
      <c r="AZ615" s="71">
        <v>754.2</v>
      </c>
      <c r="BA615" s="71">
        <v>5364.0999999999995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2346</v>
      </c>
      <c r="B616" s="70">
        <v>374</v>
      </c>
      <c r="C616" s="70">
        <v>20</v>
      </c>
      <c r="D616" s="70">
        <v>22</v>
      </c>
      <c r="E616" s="70">
        <v>2023</v>
      </c>
      <c r="F616" s="70" t="s">
        <v>1539</v>
      </c>
      <c r="G616" s="1064" t="s">
        <v>2326</v>
      </c>
      <c r="H616" s="70" t="s">
        <v>2327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156</v>
      </c>
      <c r="AS616" s="71">
        <v>48</v>
      </c>
      <c r="AT616" s="71">
        <v>0</v>
      </c>
      <c r="AU616" s="71">
        <v>0</v>
      </c>
      <c r="AV616" s="71">
        <v>0</v>
      </c>
      <c r="AW616" s="71">
        <v>0</v>
      </c>
      <c r="AX616" s="71"/>
      <c r="AY616" s="72"/>
      <c r="AZ616" s="71">
        <v>808.49999999999989</v>
      </c>
      <c r="BA616" s="71">
        <v>5364.0999999999995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2347</v>
      </c>
      <c r="B617" s="70">
        <v>374</v>
      </c>
      <c r="C617" s="70">
        <v>21</v>
      </c>
      <c r="D617" s="70">
        <v>22</v>
      </c>
      <c r="E617" s="70">
        <v>2024</v>
      </c>
      <c r="F617" s="70" t="s">
        <v>1554</v>
      </c>
      <c r="G617" s="70" t="s">
        <v>2326</v>
      </c>
      <c r="H617" s="70" t="s">
        <v>2327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2426</v>
      </c>
      <c r="B618" s="70">
        <v>511</v>
      </c>
      <c r="C618" s="70">
        <v>1</v>
      </c>
      <c r="D618" s="70">
        <v>31</v>
      </c>
      <c r="E618" s="70">
        <v>1990</v>
      </c>
      <c r="F618" s="70" t="s">
        <v>787</v>
      </c>
      <c r="G618" s="70" t="s">
        <v>2427</v>
      </c>
      <c r="H618" s="70" t="s">
        <v>2428</v>
      </c>
      <c r="I618" s="148"/>
      <c r="J618" s="71">
        <v>4185.8606280528938</v>
      </c>
      <c r="K618" s="71">
        <v>251.2213507144653</v>
      </c>
      <c r="L618" s="71">
        <v>272.89707229476528</v>
      </c>
      <c r="M618" s="71">
        <v>1409.7375110299081</v>
      </c>
      <c r="N618" s="71">
        <v>1724.6261242656531</v>
      </c>
      <c r="O618" s="71">
        <v>1891.6432764690189</v>
      </c>
      <c r="P618" s="71">
        <v>2059.1439747085042</v>
      </c>
      <c r="Q618" s="71">
        <v>121.100724834616</v>
      </c>
      <c r="R618" s="71">
        <v>0</v>
      </c>
      <c r="S618" s="71">
        <v>128.62983</v>
      </c>
      <c r="T618" s="72"/>
      <c r="U618" s="71">
        <v>810660015</v>
      </c>
      <c r="V618" s="71">
        <v>88571</v>
      </c>
      <c r="W618" s="71">
        <v>3739</v>
      </c>
      <c r="X618" s="71">
        <v>560488</v>
      </c>
      <c r="Y618" s="71">
        <v>603198</v>
      </c>
      <c r="Z618" s="71">
        <v>778055</v>
      </c>
      <c r="AA618" s="71">
        <v>499983</v>
      </c>
      <c r="AB618" s="71">
        <v>1966265</v>
      </c>
      <c r="AC618" s="71">
        <v>0</v>
      </c>
      <c r="AD618" s="71">
        <v>128.62983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2429</v>
      </c>
      <c r="B619" s="70">
        <v>512</v>
      </c>
      <c r="C619" s="70">
        <v>2</v>
      </c>
      <c r="D619" s="70">
        <v>31</v>
      </c>
      <c r="E619" s="70">
        <v>2005</v>
      </c>
      <c r="F619" s="70" t="s">
        <v>789</v>
      </c>
      <c r="G619" s="70" t="s">
        <v>2427</v>
      </c>
      <c r="H619" s="70" t="s">
        <v>2428</v>
      </c>
      <c r="I619" s="148"/>
      <c r="J619" s="71">
        <v>4357.5224348490519</v>
      </c>
      <c r="K619" s="71">
        <v>163.9246970374854</v>
      </c>
      <c r="L619" s="71">
        <v>295.10072770953582</v>
      </c>
      <c r="M619" s="71">
        <v>2451.5451291671839</v>
      </c>
      <c r="N619" s="71">
        <v>2521.1862277642122</v>
      </c>
      <c r="O619" s="71">
        <v>2716.8891303410519</v>
      </c>
      <c r="P619" s="71">
        <v>2026.621795026904</v>
      </c>
      <c r="Q619" s="71">
        <v>119.00910004949</v>
      </c>
      <c r="R619" s="71">
        <v>0</v>
      </c>
      <c r="S619" s="71">
        <v>284.12722212011488</v>
      </c>
      <c r="T619" s="72"/>
      <c r="U619" s="71">
        <v>773867743</v>
      </c>
      <c r="V619" s="71">
        <v>72779</v>
      </c>
      <c r="W619" s="71">
        <v>3773</v>
      </c>
      <c r="X619" s="71">
        <v>533475</v>
      </c>
      <c r="Y619" s="71">
        <v>737189</v>
      </c>
      <c r="Z619" s="71">
        <v>1293147</v>
      </c>
      <c r="AA619" s="71">
        <v>403014</v>
      </c>
      <c r="AB619" s="71">
        <v>2020037</v>
      </c>
      <c r="AC619" s="71">
        <v>0</v>
      </c>
      <c r="AD619" s="71">
        <v>284.12722212011488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2430</v>
      </c>
      <c r="B620" s="70">
        <v>513</v>
      </c>
      <c r="C620" s="70">
        <v>3</v>
      </c>
      <c r="D620" s="70">
        <v>31</v>
      </c>
      <c r="E620" s="70">
        <v>2006</v>
      </c>
      <c r="F620" s="70" t="s">
        <v>790</v>
      </c>
      <c r="G620" s="70" t="s">
        <v>2427</v>
      </c>
      <c r="H620" s="70" t="s">
        <v>2428</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2431</v>
      </c>
      <c r="B621" s="70">
        <v>514</v>
      </c>
      <c r="C621" s="70">
        <v>4</v>
      </c>
      <c r="D621" s="70">
        <v>31</v>
      </c>
      <c r="E621" s="70">
        <v>2007</v>
      </c>
      <c r="F621" s="70" t="s">
        <v>791</v>
      </c>
      <c r="G621" s="70" t="s">
        <v>2427</v>
      </c>
      <c r="H621" s="70" t="s">
        <v>2428</v>
      </c>
      <c r="I621" s="148"/>
      <c r="J621" s="71">
        <v>4546.6657976087017</v>
      </c>
      <c r="K621" s="71">
        <v>160.4595621161659</v>
      </c>
      <c r="L621" s="71">
        <v>186.58132003652921</v>
      </c>
      <c r="M621" s="71">
        <v>2746.6754060936642</v>
      </c>
      <c r="N621" s="71">
        <v>2531.444929979918</v>
      </c>
      <c r="O621" s="71">
        <v>2639.234062896217</v>
      </c>
      <c r="P621" s="71">
        <v>2003.0609237344811</v>
      </c>
      <c r="Q621" s="71">
        <v>125.163087528245</v>
      </c>
      <c r="R621" s="71">
        <v>0</v>
      </c>
      <c r="S621" s="71">
        <v>277.18383442074759</v>
      </c>
      <c r="T621" s="72"/>
      <c r="U621" s="71">
        <v>814419691</v>
      </c>
      <c r="V621" s="71">
        <v>68524</v>
      </c>
      <c r="W621" s="71">
        <v>4431</v>
      </c>
      <c r="X621" s="71">
        <v>640521</v>
      </c>
      <c r="Y621" s="71">
        <v>752614</v>
      </c>
      <c r="Z621" s="71">
        <v>1305870</v>
      </c>
      <c r="AA621" s="71">
        <v>392257</v>
      </c>
      <c r="AB621" s="71">
        <v>2012151</v>
      </c>
      <c r="AC621" s="71">
        <v>0</v>
      </c>
      <c r="AD621" s="71">
        <v>277.18383442074759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2432</v>
      </c>
      <c r="B622" s="70">
        <v>515</v>
      </c>
      <c r="C622" s="70">
        <v>5</v>
      </c>
      <c r="D622" s="70">
        <v>31</v>
      </c>
      <c r="E622" s="70">
        <v>2008</v>
      </c>
      <c r="F622" s="70" t="s">
        <v>792</v>
      </c>
      <c r="G622" s="70" t="s">
        <v>2427</v>
      </c>
      <c r="H622" s="70" t="s">
        <v>2428</v>
      </c>
      <c r="I622" s="148"/>
      <c r="J622" s="71">
        <v>4428.2182779684817</v>
      </c>
      <c r="K622" s="71">
        <v>119.87498946262809</v>
      </c>
      <c r="L622" s="71">
        <v>164.4375535303223</v>
      </c>
      <c r="M622" s="71">
        <v>2911.9077525135658</v>
      </c>
      <c r="N622" s="71">
        <v>2641.4764953480681</v>
      </c>
      <c r="O622" s="71">
        <v>2561.1374974610758</v>
      </c>
      <c r="P622" s="71">
        <v>1946.6803081868691</v>
      </c>
      <c r="Q622" s="71">
        <v>122.935233308466</v>
      </c>
      <c r="R622" s="71">
        <v>0</v>
      </c>
      <c r="S622" s="71">
        <v>296.70405199114998</v>
      </c>
      <c r="T622" s="72"/>
      <c r="U622" s="71">
        <v>831800565</v>
      </c>
      <c r="V622" s="71">
        <v>68524</v>
      </c>
      <c r="W622" s="71">
        <v>4431</v>
      </c>
      <c r="X622" s="71">
        <v>640521</v>
      </c>
      <c r="Y622" s="71">
        <v>759967</v>
      </c>
      <c r="Z622" s="71">
        <v>1311706</v>
      </c>
      <c r="AA622" s="71">
        <v>381651</v>
      </c>
      <c r="AB622" s="71">
        <v>2008842</v>
      </c>
      <c r="AC622" s="71">
        <v>0</v>
      </c>
      <c r="AD622" s="71">
        <v>296.70405199115021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2433</v>
      </c>
      <c r="B623" s="70">
        <v>516</v>
      </c>
      <c r="C623" s="70">
        <v>6</v>
      </c>
      <c r="D623" s="70">
        <v>31</v>
      </c>
      <c r="E623" s="70">
        <v>2009</v>
      </c>
      <c r="F623" s="70" t="s">
        <v>176</v>
      </c>
      <c r="G623" s="70" t="s">
        <v>2427</v>
      </c>
      <c r="H623" s="70" t="s">
        <v>2428</v>
      </c>
      <c r="I623" s="148"/>
      <c r="J623" s="71">
        <v>3964.1286771783921</v>
      </c>
      <c r="K623" s="71">
        <v>115.9593820570331</v>
      </c>
      <c r="L623" s="71">
        <v>190.37711554391799</v>
      </c>
      <c r="M623" s="71">
        <v>2903.3130024550169</v>
      </c>
      <c r="N623" s="71">
        <v>2363.4147001545548</v>
      </c>
      <c r="O623" s="71">
        <v>2607.8700398671949</v>
      </c>
      <c r="P623" s="71">
        <v>1856.429133408154</v>
      </c>
      <c r="Q623" s="71">
        <v>116.87372787028301</v>
      </c>
      <c r="R623" s="71">
        <v>0</v>
      </c>
      <c r="S623" s="71">
        <v>270.02838492813999</v>
      </c>
      <c r="T623" s="72"/>
      <c r="U623" s="71">
        <v>670630211</v>
      </c>
      <c r="V623" s="71">
        <v>70069</v>
      </c>
      <c r="W623" s="71">
        <v>7427</v>
      </c>
      <c r="X623" s="71">
        <v>683306</v>
      </c>
      <c r="Y623" s="71">
        <v>766784</v>
      </c>
      <c r="Z623" s="71">
        <v>1318342</v>
      </c>
      <c r="AA623" s="71">
        <v>373643</v>
      </c>
      <c r="AB623" s="71">
        <v>2004786</v>
      </c>
      <c r="AC623" s="71">
        <v>0</v>
      </c>
      <c r="AD623" s="71">
        <v>270.02838492813999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3679.6135399999998</v>
      </c>
      <c r="BK623" s="71">
        <v>8.5050000000000008</v>
      </c>
      <c r="BL623" s="71">
        <v>510.33799999999997</v>
      </c>
      <c r="BM623" s="71">
        <v>5.25</v>
      </c>
      <c r="BN623" s="72"/>
      <c r="BO623" s="71">
        <v>0</v>
      </c>
      <c r="BP623" s="71">
        <v>0</v>
      </c>
      <c r="BQ623" s="71">
        <v>244</v>
      </c>
      <c r="BR623" s="71">
        <v>3</v>
      </c>
      <c r="BS623" s="71">
        <v>59</v>
      </c>
      <c r="BT623" s="71">
        <v>1</v>
      </c>
      <c r="BU623"/>
      <c r="BV623" s="70">
        <v>3582.2275399999999</v>
      </c>
      <c r="BW623" s="70">
        <v>21.594999999999999</v>
      </c>
      <c r="BX623" s="70">
        <v>231.79300000000001</v>
      </c>
      <c r="BY623" s="70">
        <v>0</v>
      </c>
      <c r="BZ623" s="70">
        <v>6.0510000000000002</v>
      </c>
      <c r="CA623" s="70">
        <v>26.036000000000001</v>
      </c>
      <c r="CB623" s="70">
        <v>150.24299999999999</v>
      </c>
      <c r="CC623" s="70">
        <v>185.761</v>
      </c>
      <c r="CD623" s="70">
        <v>0</v>
      </c>
    </row>
    <row r="624" spans="1:82">
      <c r="A624" s="70" t="s">
        <v>2434</v>
      </c>
      <c r="B624" s="70">
        <v>517</v>
      </c>
      <c r="C624" s="70">
        <v>7</v>
      </c>
      <c r="D624" s="70">
        <v>31</v>
      </c>
      <c r="E624" s="70">
        <v>2010</v>
      </c>
      <c r="F624" s="70" t="s">
        <v>177</v>
      </c>
      <c r="G624" s="70" t="s">
        <v>2427</v>
      </c>
      <c r="H624" s="70" t="s">
        <v>2428</v>
      </c>
      <c r="I624" s="148"/>
      <c r="J624" s="71">
        <v>4137.2289772806234</v>
      </c>
      <c r="K624" s="71">
        <v>123.6536469788695</v>
      </c>
      <c r="L624" s="71">
        <v>182.96108902382679</v>
      </c>
      <c r="M624" s="71">
        <v>3005.5766840159108</v>
      </c>
      <c r="N624" s="71">
        <v>2535.2027197738448</v>
      </c>
      <c r="O624" s="71">
        <v>2611.8630204639521</v>
      </c>
      <c r="P624" s="71">
        <v>1873.027124163684</v>
      </c>
      <c r="Q624" s="71">
        <v>121.59020261281501</v>
      </c>
      <c r="R624" s="71">
        <v>0</v>
      </c>
      <c r="S624" s="71">
        <v>282.19450935464391</v>
      </c>
      <c r="T624" s="72"/>
      <c r="U624" s="71">
        <v>752664289</v>
      </c>
      <c r="V624" s="71">
        <v>70069</v>
      </c>
      <c r="W624" s="71">
        <v>7427</v>
      </c>
      <c r="X624" s="71">
        <v>683306</v>
      </c>
      <c r="Y624" s="71">
        <v>772913</v>
      </c>
      <c r="Z624" s="71">
        <v>1326496</v>
      </c>
      <c r="AA624" s="71">
        <v>367569</v>
      </c>
      <c r="AB624" s="71">
        <v>1998558</v>
      </c>
      <c r="AC624" s="71">
        <v>0</v>
      </c>
      <c r="AD624" s="71">
        <v>282.19450935464403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3681.5880000000002</v>
      </c>
      <c r="BK624" s="71">
        <v>8.0069999999999997</v>
      </c>
      <c r="BL624" s="71">
        <v>570.40599999999995</v>
      </c>
      <c r="BM624" s="71">
        <v>5.47</v>
      </c>
      <c r="BN624" s="72"/>
      <c r="BO624" s="71">
        <v>0</v>
      </c>
      <c r="BP624" s="71">
        <v>0</v>
      </c>
      <c r="BQ624" s="71">
        <v>252</v>
      </c>
      <c r="BR624" s="71">
        <v>3</v>
      </c>
      <c r="BS624" s="71">
        <v>66</v>
      </c>
      <c r="BT624" s="71">
        <v>1</v>
      </c>
      <c r="BU624"/>
      <c r="BV624" s="70">
        <v>3764.75</v>
      </c>
      <c r="BW624" s="70">
        <v>19.960999999999999</v>
      </c>
      <c r="BX624" s="70">
        <v>253.13300000000001</v>
      </c>
      <c r="BY624" s="70">
        <v>0</v>
      </c>
      <c r="BZ624" s="70">
        <v>0</v>
      </c>
      <c r="CA624" s="70">
        <v>20.91</v>
      </c>
      <c r="CB624" s="70">
        <v>87.081999999999994</v>
      </c>
      <c r="CC624" s="70">
        <v>119.63500000000001</v>
      </c>
      <c r="CD624" s="70">
        <v>0</v>
      </c>
    </row>
    <row r="625" spans="1:82">
      <c r="A625" s="70" t="s">
        <v>2435</v>
      </c>
      <c r="B625" s="70">
        <v>518</v>
      </c>
      <c r="C625" s="70">
        <v>8</v>
      </c>
      <c r="D625" s="70">
        <v>31</v>
      </c>
      <c r="E625" s="70">
        <v>2011</v>
      </c>
      <c r="F625" s="70" t="s">
        <v>178</v>
      </c>
      <c r="G625" s="70" t="s">
        <v>2427</v>
      </c>
      <c r="H625" s="70" t="s">
        <v>2428</v>
      </c>
      <c r="I625" s="148"/>
      <c r="J625" s="71">
        <v>4571.2097707483208</v>
      </c>
      <c r="K625" s="71">
        <v>161.61664180421241</v>
      </c>
      <c r="L625" s="71">
        <v>288.09915023531101</v>
      </c>
      <c r="M625" s="71">
        <v>3547.3791608017141</v>
      </c>
      <c r="N625" s="71">
        <v>2709.8236701568121</v>
      </c>
      <c r="O625" s="71">
        <v>2584.0408436751195</v>
      </c>
      <c r="P625" s="71">
        <v>1805.3062489631159</v>
      </c>
      <c r="Q625" s="71">
        <v>139.71856031671601</v>
      </c>
      <c r="R625" s="71">
        <v>0</v>
      </c>
      <c r="S625" s="71">
        <v>293.75045698861612</v>
      </c>
      <c r="T625" s="72"/>
      <c r="U625" s="71">
        <v>738325597</v>
      </c>
      <c r="V625" s="71">
        <v>70069</v>
      </c>
      <c r="W625" s="71">
        <v>7427</v>
      </c>
      <c r="X625" s="71">
        <v>683306</v>
      </c>
      <c r="Y625" s="71">
        <v>778481</v>
      </c>
      <c r="Z625" s="71">
        <v>1340877</v>
      </c>
      <c r="AA625" s="71">
        <v>364822</v>
      </c>
      <c r="AB625" s="71">
        <v>1990944</v>
      </c>
      <c r="AC625" s="71">
        <v>0</v>
      </c>
      <c r="AD625" s="71">
        <v>293.75045698861601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3482.8879999999999</v>
      </c>
      <c r="BK625" s="71">
        <v>7.3940000000000001</v>
      </c>
      <c r="BL625" s="71">
        <v>493.84</v>
      </c>
      <c r="BM625" s="71">
        <v>5.6059999999999999</v>
      </c>
      <c r="BN625" s="72"/>
      <c r="BO625" s="71">
        <v>0</v>
      </c>
      <c r="BP625" s="71">
        <v>0</v>
      </c>
      <c r="BQ625" s="71">
        <v>254</v>
      </c>
      <c r="BR625" s="71">
        <v>3</v>
      </c>
      <c r="BS625" s="71">
        <v>63</v>
      </c>
      <c r="BT625" s="71">
        <v>1</v>
      </c>
      <c r="BU625"/>
      <c r="BV625" s="70">
        <v>3569.7669999999998</v>
      </c>
      <c r="BW625" s="70">
        <v>15.255000000000001</v>
      </c>
      <c r="BX625" s="70">
        <v>196.82499999999999</v>
      </c>
      <c r="BY625" s="70">
        <v>0</v>
      </c>
      <c r="BZ625" s="70">
        <v>15.731999999999999</v>
      </c>
      <c r="CA625" s="70">
        <v>14.705</v>
      </c>
      <c r="CB625" s="70">
        <v>71.376999999999995</v>
      </c>
      <c r="CC625" s="70">
        <v>106.06699999999999</v>
      </c>
      <c r="CD625" s="70">
        <v>0</v>
      </c>
    </row>
    <row r="626" spans="1:82">
      <c r="A626" s="70" t="s">
        <v>2436</v>
      </c>
      <c r="B626" s="70">
        <v>519</v>
      </c>
      <c r="C626" s="70">
        <v>9</v>
      </c>
      <c r="D626" s="70">
        <v>31</v>
      </c>
      <c r="E626" s="70">
        <v>2012</v>
      </c>
      <c r="F626" s="70" t="s">
        <v>179</v>
      </c>
      <c r="G626" s="70" t="s">
        <v>2427</v>
      </c>
      <c r="H626" s="70" t="s">
        <v>2428</v>
      </c>
      <c r="I626" s="148"/>
      <c r="J626" s="71">
        <v>4877.8693042162513</v>
      </c>
      <c r="K626" s="71">
        <v>153.7732790350575</v>
      </c>
      <c r="L626" s="71">
        <v>285.22342451678469</v>
      </c>
      <c r="M626" s="71">
        <v>3616.0221969368731</v>
      </c>
      <c r="N626" s="71">
        <v>3282.1581327627759</v>
      </c>
      <c r="O626" s="71">
        <v>2596.5942985255278</v>
      </c>
      <c r="P626" s="71">
        <v>1788.7834675584629</v>
      </c>
      <c r="Q626" s="71">
        <v>154.274666318426</v>
      </c>
      <c r="R626" s="71">
        <v>0</v>
      </c>
      <c r="S626" s="71">
        <v>306.08353368849998</v>
      </c>
      <c r="T626" s="72"/>
      <c r="U626" s="71">
        <v>745241664</v>
      </c>
      <c r="V626" s="71">
        <v>70069</v>
      </c>
      <c r="W626" s="71">
        <v>7427</v>
      </c>
      <c r="X626" s="71">
        <v>683306</v>
      </c>
      <c r="Y626" s="71">
        <v>803368</v>
      </c>
      <c r="Z626" s="71">
        <v>1358078</v>
      </c>
      <c r="AA626" s="71">
        <v>359438</v>
      </c>
      <c r="AB626" s="71">
        <v>2023382</v>
      </c>
      <c r="AC626" s="71">
        <v>0</v>
      </c>
      <c r="AD626" s="71">
        <v>306.08353368849993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3908.6529999999998</v>
      </c>
      <c r="BK626" s="71">
        <v>44.161000000000001</v>
      </c>
      <c r="BL626" s="71">
        <v>522.53199999999993</v>
      </c>
      <c r="BM626" s="71">
        <v>0</v>
      </c>
      <c r="BN626" s="72"/>
      <c r="BO626" s="71">
        <v>0</v>
      </c>
      <c r="BP626" s="71">
        <v>0</v>
      </c>
      <c r="BQ626" s="71">
        <v>271</v>
      </c>
      <c r="BR626" s="71">
        <v>4</v>
      </c>
      <c r="BS626" s="71">
        <v>63</v>
      </c>
      <c r="BT626" s="71">
        <v>0</v>
      </c>
      <c r="BU626"/>
      <c r="BV626" s="70">
        <v>4033.3530000000001</v>
      </c>
      <c r="BW626" s="70">
        <v>29.876000000000001</v>
      </c>
      <c r="BX626" s="70">
        <v>189.40199999999999</v>
      </c>
      <c r="BY626" s="70">
        <v>3.0859999999999999</v>
      </c>
      <c r="BZ626" s="70">
        <v>33.243000000000002</v>
      </c>
      <c r="CA626" s="70">
        <v>15.016999999999999</v>
      </c>
      <c r="CB626" s="70">
        <v>53.311999999999998</v>
      </c>
      <c r="CC626" s="70">
        <v>118.057</v>
      </c>
      <c r="CD626" s="70">
        <v>0</v>
      </c>
    </row>
    <row r="627" spans="1:82">
      <c r="A627" s="70" t="s">
        <v>2437</v>
      </c>
      <c r="B627" s="70">
        <v>520</v>
      </c>
      <c r="C627" s="70">
        <v>10</v>
      </c>
      <c r="D627" s="70">
        <v>31</v>
      </c>
      <c r="E627" s="70">
        <v>2013</v>
      </c>
      <c r="F627" s="70" t="s">
        <v>180</v>
      </c>
      <c r="G627" s="70" t="s">
        <v>2427</v>
      </c>
      <c r="H627" s="70" t="s">
        <v>2428</v>
      </c>
      <c r="I627" s="148"/>
      <c r="J627" s="71">
        <v>5250.0359308047045</v>
      </c>
      <c r="K627" s="71">
        <v>132.4317106798016</v>
      </c>
      <c r="L627" s="71">
        <v>275.67296173034367</v>
      </c>
      <c r="M627" s="71">
        <v>3437.3577293784779</v>
      </c>
      <c r="N627" s="71">
        <v>2726.889462515277</v>
      </c>
      <c r="O627" s="71">
        <v>2519.1992941297035</v>
      </c>
      <c r="P627" s="71">
        <v>1782.5456611725947</v>
      </c>
      <c r="Q627" s="71">
        <v>156.23267339020401</v>
      </c>
      <c r="R627" s="71">
        <v>0</v>
      </c>
      <c r="S627" s="71">
        <v>275.09969782346678</v>
      </c>
      <c r="T627" s="72"/>
      <c r="U627" s="71">
        <v>772245410</v>
      </c>
      <c r="V627" s="71">
        <v>70069</v>
      </c>
      <c r="W627" s="71">
        <v>7427</v>
      </c>
      <c r="X627" s="71">
        <v>683306</v>
      </c>
      <c r="Y627" s="71">
        <v>808409</v>
      </c>
      <c r="Z627" s="71">
        <v>1376427</v>
      </c>
      <c r="AA627" s="71">
        <v>356840</v>
      </c>
      <c r="AB627" s="71">
        <v>2019687</v>
      </c>
      <c r="AC627" s="71">
        <v>0</v>
      </c>
      <c r="AD627" s="71">
        <v>275.0996978234669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4236.1530000000002</v>
      </c>
      <c r="BK627" s="71">
        <v>32.090000000000003</v>
      </c>
      <c r="BL627" s="71">
        <v>518.38100000000009</v>
      </c>
      <c r="BM627" s="71">
        <v>0</v>
      </c>
      <c r="BN627" s="72"/>
      <c r="BO627" s="71">
        <v>0</v>
      </c>
      <c r="BP627" s="71">
        <v>0</v>
      </c>
      <c r="BQ627" s="71">
        <v>269</v>
      </c>
      <c r="BR627" s="71">
        <v>3</v>
      </c>
      <c r="BS627" s="71">
        <v>60</v>
      </c>
      <c r="BT627" s="71">
        <v>0</v>
      </c>
      <c r="BU627"/>
      <c r="BV627" s="70">
        <v>4398.8220000000001</v>
      </c>
      <c r="BW627" s="70">
        <v>27.654</v>
      </c>
      <c r="BX627" s="70">
        <v>188.083</v>
      </c>
      <c r="BY627" s="70">
        <v>0</v>
      </c>
      <c r="BZ627" s="70">
        <v>31.670999999999999</v>
      </c>
      <c r="CA627" s="70">
        <v>14.865</v>
      </c>
      <c r="CB627" s="70">
        <v>47.536999999999999</v>
      </c>
      <c r="CC627" s="70">
        <v>77.992000000000004</v>
      </c>
      <c r="CD627" s="70">
        <v>0</v>
      </c>
    </row>
    <row r="628" spans="1:82">
      <c r="A628" s="70" t="s">
        <v>2438</v>
      </c>
      <c r="B628" s="70">
        <v>521</v>
      </c>
      <c r="C628" s="70">
        <v>11</v>
      </c>
      <c r="D628" s="70">
        <v>31</v>
      </c>
      <c r="E628" s="70">
        <v>2014</v>
      </c>
      <c r="F628" s="70" t="s">
        <v>181</v>
      </c>
      <c r="G628" s="70" t="s">
        <v>2427</v>
      </c>
      <c r="H628" s="70" t="s">
        <v>2428</v>
      </c>
      <c r="I628" s="148"/>
      <c r="J628" s="71">
        <v>4749.2075946437071</v>
      </c>
      <c r="K628" s="71">
        <v>128.29560420673101</v>
      </c>
      <c r="L628" s="71">
        <v>171.9558216203045</v>
      </c>
      <c r="M628" s="71">
        <v>3293.2684966296861</v>
      </c>
      <c r="N628" s="71">
        <v>2844.075363508488</v>
      </c>
      <c r="O628" s="71">
        <v>2415.0312372364692</v>
      </c>
      <c r="P628" s="71">
        <v>1779.0468428058866</v>
      </c>
      <c r="Q628" s="71">
        <v>149.34050126406601</v>
      </c>
      <c r="R628" s="71">
        <v>0</v>
      </c>
      <c r="S628" s="71">
        <v>261.05381562075928</v>
      </c>
      <c r="T628" s="72"/>
      <c r="U628" s="71">
        <v>836325825</v>
      </c>
      <c r="V628" s="71">
        <v>60387</v>
      </c>
      <c r="W628" s="71">
        <v>7303</v>
      </c>
      <c r="X628" s="71">
        <v>675161</v>
      </c>
      <c r="Y628" s="71">
        <v>815489</v>
      </c>
      <c r="Z628" s="71">
        <v>1389740</v>
      </c>
      <c r="AA628" s="71">
        <v>354298</v>
      </c>
      <c r="AB628" s="71">
        <v>2012203</v>
      </c>
      <c r="AC628" s="71">
        <v>0</v>
      </c>
      <c r="AD628" s="71">
        <v>261.05381562075928</v>
      </c>
      <c r="AE628" s="72"/>
      <c r="AF628" s="71"/>
      <c r="AG628" s="71"/>
      <c r="AH628" s="71"/>
      <c r="AI628" s="71"/>
      <c r="AJ628" s="71"/>
      <c r="AK628" s="71"/>
      <c r="AL628" s="71"/>
      <c r="AM628" s="71"/>
      <c r="AN628" s="71"/>
      <c r="AO628" s="71"/>
      <c r="AP628" s="71"/>
      <c r="AQ628" s="72"/>
      <c r="AR628" s="71">
        <v>43648</v>
      </c>
      <c r="AS628" s="71">
        <v>9860</v>
      </c>
      <c r="AT628" s="71">
        <v>2</v>
      </c>
      <c r="AU628" s="71">
        <v>17</v>
      </c>
      <c r="AV628" s="71">
        <v>0</v>
      </c>
      <c r="AW628" s="71">
        <v>4</v>
      </c>
      <c r="AX628" s="71"/>
      <c r="AY628" s="72"/>
      <c r="AZ628" s="71">
        <v>181374.7</v>
      </c>
      <c r="BA628" s="71">
        <v>517427.7</v>
      </c>
      <c r="BB628" s="71">
        <v>340</v>
      </c>
      <c r="BC628" s="71">
        <v>7761</v>
      </c>
      <c r="BD628" s="71">
        <v>0</v>
      </c>
      <c r="BE628" s="71">
        <v>20081.599999999999</v>
      </c>
      <c r="BF628" s="71"/>
      <c r="BG628" s="72"/>
      <c r="BH628" s="71">
        <v>0</v>
      </c>
      <c r="BI628" s="71">
        <v>0</v>
      </c>
      <c r="BJ628" s="71">
        <v>4081.2190000000001</v>
      </c>
      <c r="BK628" s="71">
        <v>36.719000000000001</v>
      </c>
      <c r="BL628" s="71">
        <v>561.62900000000002</v>
      </c>
      <c r="BM628" s="71">
        <v>0</v>
      </c>
      <c r="BN628" s="72"/>
      <c r="BO628" s="71">
        <v>0</v>
      </c>
      <c r="BP628" s="71">
        <v>0</v>
      </c>
      <c r="BQ628" s="71">
        <v>274</v>
      </c>
      <c r="BR628" s="71">
        <v>2</v>
      </c>
      <c r="BS628" s="71">
        <v>62</v>
      </c>
      <c r="BT628" s="71">
        <v>0</v>
      </c>
      <c r="BU628"/>
      <c r="BV628" s="70">
        <v>4318.6970000000001</v>
      </c>
      <c r="BW628" s="70">
        <v>20.683</v>
      </c>
      <c r="BX628" s="70">
        <v>206.23699999999999</v>
      </c>
      <c r="BY628" s="70">
        <v>3.11</v>
      </c>
      <c r="BZ628" s="70">
        <v>34.813000000000002</v>
      </c>
      <c r="CA628" s="70">
        <v>8.1999999999999993</v>
      </c>
      <c r="CB628" s="70">
        <v>44.055</v>
      </c>
      <c r="CC628" s="70">
        <v>43.771999999999998</v>
      </c>
      <c r="CD628" s="70">
        <v>0</v>
      </c>
    </row>
    <row r="629" spans="1:82">
      <c r="A629" s="70" t="s">
        <v>2439</v>
      </c>
      <c r="B629" s="70">
        <v>522</v>
      </c>
      <c r="C629" s="70">
        <v>12</v>
      </c>
      <c r="D629" s="70">
        <v>31</v>
      </c>
      <c r="E629" s="70">
        <v>2015</v>
      </c>
      <c r="F629" s="70" t="s">
        <v>182</v>
      </c>
      <c r="G629" s="70" t="s">
        <v>2427</v>
      </c>
      <c r="H629" s="70" t="s">
        <v>2428</v>
      </c>
      <c r="I629" s="148"/>
      <c r="J629" s="71">
        <v>4472.4534883965998</v>
      </c>
      <c r="K629" s="71">
        <v>128.8110406064101</v>
      </c>
      <c r="L629" s="71">
        <v>184.8936046011369</v>
      </c>
      <c r="M629" s="71">
        <v>3274.078274801348</v>
      </c>
      <c r="N629" s="71">
        <v>2646.4637509980012</v>
      </c>
      <c r="O629" s="71">
        <v>2406.0367274188552</v>
      </c>
      <c r="P629" s="71">
        <v>1768.5173152926777</v>
      </c>
      <c r="Q629" s="71">
        <v>145.69464799384201</v>
      </c>
      <c r="R629" s="71">
        <v>0</v>
      </c>
      <c r="S629" s="71">
        <v>276.7510905669543</v>
      </c>
      <c r="T629" s="72"/>
      <c r="U629" s="71">
        <v>905010945</v>
      </c>
      <c r="V629" s="71">
        <v>60387</v>
      </c>
      <c r="W629" s="71">
        <v>7303</v>
      </c>
      <c r="X629" s="71">
        <v>675161</v>
      </c>
      <c r="Y629" s="71">
        <v>823565</v>
      </c>
      <c r="Z629" s="71">
        <v>1397889</v>
      </c>
      <c r="AA629" s="71">
        <v>351923</v>
      </c>
      <c r="AB629" s="71">
        <v>2005320</v>
      </c>
      <c r="AC629" s="71">
        <v>0</v>
      </c>
      <c r="AD629" s="71">
        <v>276.7510905669543</v>
      </c>
      <c r="AE629" s="72"/>
      <c r="AF629" s="71">
        <v>6173345738.9321384</v>
      </c>
      <c r="AG629" s="71">
        <v>100525769.2560885</v>
      </c>
      <c r="AH629" s="71">
        <v>39040240.721023597</v>
      </c>
      <c r="AI629" s="71">
        <v>4302784650.769146</v>
      </c>
      <c r="AJ629" s="71">
        <v>3700819480.2842531</v>
      </c>
      <c r="AK629" s="71"/>
      <c r="AL629" s="71"/>
      <c r="AM629" s="71">
        <v>274820693.99898142</v>
      </c>
      <c r="AN629" s="71"/>
      <c r="AO629" s="71"/>
      <c r="AP629" s="71">
        <v>14591336573.961632</v>
      </c>
      <c r="AQ629" s="72"/>
      <c r="AR629" s="71">
        <v>48287</v>
      </c>
      <c r="AS629" s="71">
        <v>15452</v>
      </c>
      <c r="AT629" s="71">
        <v>2</v>
      </c>
      <c r="AU629" s="71">
        <v>17</v>
      </c>
      <c r="AV629" s="71">
        <v>0</v>
      </c>
      <c r="AW629" s="71">
        <v>6</v>
      </c>
      <c r="AX629" s="71"/>
      <c r="AY629" s="72"/>
      <c r="AZ629" s="71">
        <v>203324.1</v>
      </c>
      <c r="BA629" s="71">
        <v>824179.20000000019</v>
      </c>
      <c r="BB629" s="71">
        <v>340</v>
      </c>
      <c r="BC629" s="71">
        <v>7761</v>
      </c>
      <c r="BD629" s="71">
        <v>0</v>
      </c>
      <c r="BE629" s="71">
        <v>20426.599999999999</v>
      </c>
      <c r="BF629" s="71"/>
      <c r="BG629" s="72"/>
      <c r="BH629" s="71">
        <v>0</v>
      </c>
      <c r="BI629" s="71">
        <v>0</v>
      </c>
      <c r="BJ629" s="71">
        <v>4024.8820000000001</v>
      </c>
      <c r="BK629" s="71">
        <v>34.119999999999997</v>
      </c>
      <c r="BL629" s="71">
        <v>526.63200000000006</v>
      </c>
      <c r="BM629" s="71">
        <v>0</v>
      </c>
      <c r="BN629" s="72"/>
      <c r="BO629" s="71">
        <v>0</v>
      </c>
      <c r="BP629" s="71">
        <v>0</v>
      </c>
      <c r="BQ629" s="71">
        <v>274</v>
      </c>
      <c r="BR629" s="71">
        <v>2</v>
      </c>
      <c r="BS629" s="71">
        <v>60</v>
      </c>
      <c r="BT629" s="71">
        <v>0</v>
      </c>
      <c r="BU629"/>
      <c r="BV629" s="70">
        <v>4181.6419999999998</v>
      </c>
      <c r="BW629" s="70">
        <v>21.876999999999999</v>
      </c>
      <c r="BX629" s="70">
        <v>203.58500000000001</v>
      </c>
      <c r="BY629" s="70">
        <v>3.5110000000000001</v>
      </c>
      <c r="BZ629" s="70">
        <v>31.646999999999998</v>
      </c>
      <c r="CA629" s="70">
        <v>7.3</v>
      </c>
      <c r="CB629" s="70">
        <v>44.771999999999998</v>
      </c>
      <c r="CC629" s="70">
        <v>15.9</v>
      </c>
      <c r="CD629" s="70">
        <v>75.400000000000006</v>
      </c>
    </row>
    <row r="630" spans="1:82">
      <c r="A630" s="70" t="s">
        <v>2440</v>
      </c>
      <c r="B630" s="70">
        <v>523</v>
      </c>
      <c r="C630" s="70">
        <v>13</v>
      </c>
      <c r="D630" s="70">
        <v>31</v>
      </c>
      <c r="E630" s="70">
        <v>2016</v>
      </c>
      <c r="F630" s="70" t="s">
        <v>155</v>
      </c>
      <c r="G630" s="70" t="s">
        <v>2427</v>
      </c>
      <c r="H630" s="70" t="s">
        <v>2428</v>
      </c>
      <c r="I630" s="148"/>
      <c r="J630" s="71">
        <v>4415.918309611282</v>
      </c>
      <c r="K630" s="71">
        <v>128.63263439377999</v>
      </c>
      <c r="L630" s="71">
        <v>199.72452646133124</v>
      </c>
      <c r="M630" s="71">
        <v>2741.9838400089284</v>
      </c>
      <c r="N630" s="71">
        <v>2639.1094499964147</v>
      </c>
      <c r="O630" s="71">
        <v>2393.4275151207821</v>
      </c>
      <c r="P630" s="71">
        <v>1719.385083137671</v>
      </c>
      <c r="Q630" s="71">
        <v>141.14221545456869</v>
      </c>
      <c r="R630" s="71">
        <v>0</v>
      </c>
      <c r="S630" s="71">
        <v>256.23970667834345</v>
      </c>
      <c r="T630" s="72"/>
      <c r="U630" s="71">
        <v>869911447</v>
      </c>
      <c r="V630" s="71">
        <v>60387</v>
      </c>
      <c r="W630" s="71">
        <v>7303</v>
      </c>
      <c r="X630" s="71">
        <v>675161</v>
      </c>
      <c r="Y630" s="71">
        <v>831970</v>
      </c>
      <c r="Z630" s="71">
        <v>1407657</v>
      </c>
      <c r="AA630" s="71">
        <v>353876</v>
      </c>
      <c r="AB630" s="71">
        <v>1998275</v>
      </c>
      <c r="AC630" s="71">
        <v>0</v>
      </c>
      <c r="AD630" s="71">
        <v>256.23970667834351</v>
      </c>
      <c r="AE630" s="72"/>
      <c r="AF630" s="71">
        <v>6059287747.0470543</v>
      </c>
      <c r="AG630" s="71">
        <v>96663466.793792203</v>
      </c>
      <c r="AH630" s="71">
        <v>32419747.232349999</v>
      </c>
      <c r="AI630" s="71">
        <v>4248472572.507</v>
      </c>
      <c r="AJ630" s="71">
        <v>3609029389.6395249</v>
      </c>
      <c r="AK630" s="71"/>
      <c r="AL630" s="71"/>
      <c r="AM630" s="71">
        <v>274067964.92650932</v>
      </c>
      <c r="AN630" s="71"/>
      <c r="AO630" s="71"/>
      <c r="AP630" s="71">
        <v>14319940888.146231</v>
      </c>
      <c r="AQ630" s="72"/>
      <c r="AR630" s="71">
        <v>52736</v>
      </c>
      <c r="AS630" s="71">
        <v>18846</v>
      </c>
      <c r="AT630" s="71">
        <v>3</v>
      </c>
      <c r="AU630" s="71">
        <v>20</v>
      </c>
      <c r="AV630" s="71">
        <v>0</v>
      </c>
      <c r="AW630" s="71">
        <v>6</v>
      </c>
      <c r="AX630" s="71"/>
      <c r="AY630" s="72"/>
      <c r="AZ630" s="71">
        <v>226451.8</v>
      </c>
      <c r="BA630" s="71">
        <v>1062426.2</v>
      </c>
      <c r="BB630" s="71">
        <v>343</v>
      </c>
      <c r="BC630" s="71">
        <v>9825.1</v>
      </c>
      <c r="BD630" s="71">
        <v>0</v>
      </c>
      <c r="BE630" s="71">
        <v>19815</v>
      </c>
      <c r="BF630" s="71"/>
      <c r="BG630" s="72"/>
      <c r="BH630" s="71">
        <v>0</v>
      </c>
      <c r="BI630" s="71">
        <v>0</v>
      </c>
      <c r="BJ630" s="71">
        <v>4151.8599999999997</v>
      </c>
      <c r="BK630" s="71">
        <v>34.167999999999999</v>
      </c>
      <c r="BL630" s="71">
        <v>526.56999999999994</v>
      </c>
      <c r="BM630" s="71">
        <v>0</v>
      </c>
      <c r="BN630" s="72"/>
      <c r="BO630" s="71">
        <v>0</v>
      </c>
      <c r="BP630" s="71">
        <v>0</v>
      </c>
      <c r="BQ630" s="71">
        <v>273</v>
      </c>
      <c r="BR630" s="71">
        <v>2</v>
      </c>
      <c r="BS630" s="71">
        <v>64</v>
      </c>
      <c r="BT630" s="71">
        <v>0</v>
      </c>
      <c r="BU630"/>
      <c r="BV630" s="70">
        <v>4180.241</v>
      </c>
      <c r="BW630" s="70">
        <v>27.161000000000001</v>
      </c>
      <c r="BX630" s="70">
        <v>200.386</v>
      </c>
      <c r="BY630" s="70">
        <v>3.512</v>
      </c>
      <c r="BZ630" s="70">
        <v>31.553000000000001</v>
      </c>
      <c r="CA630" s="70">
        <v>9</v>
      </c>
      <c r="CB630" s="70">
        <v>46.502000000000002</v>
      </c>
      <c r="CC630" s="70">
        <v>25.042999999999999</v>
      </c>
      <c r="CD630" s="70">
        <v>189.2</v>
      </c>
    </row>
    <row r="631" spans="1:82">
      <c r="A631" s="70" t="s">
        <v>2441</v>
      </c>
      <c r="B631" s="70">
        <v>524</v>
      </c>
      <c r="C631" s="70">
        <v>14</v>
      </c>
      <c r="D631" s="70">
        <v>31</v>
      </c>
      <c r="E631" s="70">
        <v>2017</v>
      </c>
      <c r="F631" s="70" t="s">
        <v>156</v>
      </c>
      <c r="G631" s="70" t="s">
        <v>2427</v>
      </c>
      <c r="H631" s="70" t="s">
        <v>2428</v>
      </c>
      <c r="I631" s="148"/>
      <c r="J631" s="71">
        <v>4356.7465246498969</v>
      </c>
      <c r="K631" s="71">
        <v>129.66717288682534</v>
      </c>
      <c r="L631" s="71">
        <v>176.20098320113041</v>
      </c>
      <c r="M631" s="71">
        <v>2589.0989372014988</v>
      </c>
      <c r="N631" s="71">
        <v>2565.3805183303734</v>
      </c>
      <c r="O631" s="71">
        <v>2367.808050984695</v>
      </c>
      <c r="P631" s="71">
        <v>1696.8145968791437</v>
      </c>
      <c r="Q631" s="71">
        <v>135.96234763113301</v>
      </c>
      <c r="R631" s="71">
        <v>0</v>
      </c>
      <c r="S631" s="71">
        <v>271.15892573698773</v>
      </c>
      <c r="T631" s="72"/>
      <c r="U631" s="71">
        <v>901711597</v>
      </c>
      <c r="V631" s="71">
        <v>60387</v>
      </c>
      <c r="W631" s="71">
        <v>7303</v>
      </c>
      <c r="X631" s="71">
        <v>675161</v>
      </c>
      <c r="Y631" s="71">
        <v>841085</v>
      </c>
      <c r="Z631" s="71">
        <v>1415690</v>
      </c>
      <c r="AA631" s="71">
        <v>351457</v>
      </c>
      <c r="AB631" s="71">
        <v>1990584</v>
      </c>
      <c r="AC631" s="71">
        <v>0</v>
      </c>
      <c r="AD631" s="71">
        <v>271.15892573698773</v>
      </c>
      <c r="AE631" s="72"/>
      <c r="AF631" s="71">
        <v>6234937986.7997952</v>
      </c>
      <c r="AG631" s="71">
        <v>98023412.284289986</v>
      </c>
      <c r="AH631" s="71">
        <v>37718603.866802223</v>
      </c>
      <c r="AI631" s="71">
        <v>4175803481.995687</v>
      </c>
      <c r="AJ631" s="71">
        <v>3693945889.650703</v>
      </c>
      <c r="AK631" s="71"/>
      <c r="AL631" s="71"/>
      <c r="AM631" s="71">
        <v>273440317.78829432</v>
      </c>
      <c r="AN631" s="71"/>
      <c r="AO631" s="71"/>
      <c r="AP631" s="71">
        <v>14513869692.385572</v>
      </c>
      <c r="AQ631" s="72"/>
      <c r="AR631" s="71">
        <v>56340</v>
      </c>
      <c r="AS631" s="71">
        <v>21815</v>
      </c>
      <c r="AT631" s="71">
        <v>3</v>
      </c>
      <c r="AU631" s="71">
        <v>24</v>
      </c>
      <c r="AV631" s="71">
        <v>0</v>
      </c>
      <c r="AW631" s="71">
        <v>8</v>
      </c>
      <c r="AX631" s="71"/>
      <c r="AY631" s="72"/>
      <c r="AZ631" s="71">
        <v>245717.1</v>
      </c>
      <c r="BA631" s="71">
        <v>1320802.6000000001</v>
      </c>
      <c r="BB631" s="71">
        <v>343</v>
      </c>
      <c r="BC631" s="71">
        <v>10183.799999999999</v>
      </c>
      <c r="BD631" s="71">
        <v>0</v>
      </c>
      <c r="BE631" s="71">
        <v>26610</v>
      </c>
      <c r="BF631" s="71"/>
      <c r="BG631" s="72"/>
      <c r="BH631" s="71">
        <v>3.3079999999999998</v>
      </c>
      <c r="BI631" s="71">
        <v>0</v>
      </c>
      <c r="BJ631" s="71">
        <v>4099.335</v>
      </c>
      <c r="BK631" s="71">
        <v>34.573</v>
      </c>
      <c r="BL631" s="71">
        <v>494.44599999999997</v>
      </c>
      <c r="BM631" s="71">
        <v>0</v>
      </c>
      <c r="BN631" s="72"/>
      <c r="BO631" s="71">
        <v>1</v>
      </c>
      <c r="BP631" s="71">
        <v>0</v>
      </c>
      <c r="BQ631" s="71">
        <v>275</v>
      </c>
      <c r="BR631" s="71">
        <v>2</v>
      </c>
      <c r="BS631" s="71">
        <v>61</v>
      </c>
      <c r="BT631" s="71">
        <v>0</v>
      </c>
      <c r="BU631"/>
      <c r="BV631" s="70">
        <v>4289.0309999999999</v>
      </c>
      <c r="BW631" s="70">
        <v>21.477</v>
      </c>
      <c r="BX631" s="70">
        <v>190.67</v>
      </c>
      <c r="BY631" s="70">
        <v>3.5459999999999998</v>
      </c>
      <c r="BZ631" s="70">
        <v>31.861999999999998</v>
      </c>
      <c r="CA631" s="70">
        <v>15.122</v>
      </c>
      <c r="CB631" s="70">
        <v>27.774000000000001</v>
      </c>
      <c r="CC631" s="70">
        <v>16.079999999999998</v>
      </c>
      <c r="CD631" s="70">
        <v>36.1</v>
      </c>
    </row>
    <row r="632" spans="1:82">
      <c r="A632" s="70" t="s">
        <v>2442</v>
      </c>
      <c r="B632" s="70">
        <v>525</v>
      </c>
      <c r="C632" s="70">
        <v>15</v>
      </c>
      <c r="D632" s="70">
        <v>31</v>
      </c>
      <c r="E632" s="70">
        <v>2018</v>
      </c>
      <c r="F632" s="70" t="s">
        <v>183</v>
      </c>
      <c r="G632" s="70" t="s">
        <v>2427</v>
      </c>
      <c r="H632" s="70" t="s">
        <v>2428</v>
      </c>
      <c r="I632" s="148"/>
      <c r="J632" s="71">
        <v>4461.2939978598561</v>
      </c>
      <c r="K632" s="71">
        <v>121.86711653678401</v>
      </c>
      <c r="L632" s="71">
        <v>158.78599052592503</v>
      </c>
      <c r="M632" s="71">
        <v>2553.1702804123156</v>
      </c>
      <c r="N632" s="71">
        <v>2687.3548405367437</v>
      </c>
      <c r="O632" s="71">
        <v>2329.8373655460814</v>
      </c>
      <c r="P632" s="71">
        <v>1674.9912601373696</v>
      </c>
      <c r="Q632" s="71">
        <v>125.570233854517</v>
      </c>
      <c r="R632" s="71">
        <v>0</v>
      </c>
      <c r="S632" s="71">
        <v>287.4552024701494</v>
      </c>
      <c r="T632" s="72"/>
      <c r="U632" s="71">
        <v>912476055</v>
      </c>
      <c r="V632" s="71">
        <v>60387</v>
      </c>
      <c r="W632" s="71">
        <v>7303</v>
      </c>
      <c r="X632" s="71">
        <v>675161</v>
      </c>
      <c r="Y632" s="71">
        <v>848111</v>
      </c>
      <c r="Z632" s="71">
        <v>1419660</v>
      </c>
      <c r="AA632" s="71">
        <v>350425</v>
      </c>
      <c r="AB632" s="71">
        <v>1981202</v>
      </c>
      <c r="AC632" s="71">
        <v>0</v>
      </c>
      <c r="AD632" s="71">
        <v>287.4552024701494</v>
      </c>
      <c r="AE632" s="72"/>
      <c r="AF632" s="71">
        <v>6429930171.6533623</v>
      </c>
      <c r="AG632" s="71">
        <v>86678737.472226083</v>
      </c>
      <c r="AH632" s="71">
        <v>35688850.213360563</v>
      </c>
      <c r="AI632" s="71">
        <v>4002472329.5166411</v>
      </c>
      <c r="AJ632" s="71">
        <v>3642371577.4348459</v>
      </c>
      <c r="AK632" s="71"/>
      <c r="AL632" s="71"/>
      <c r="AM632" s="71">
        <v>272714655.84414017</v>
      </c>
      <c r="AN632" s="71"/>
      <c r="AO632" s="71"/>
      <c r="AP632" s="71">
        <v>14469856322.134577</v>
      </c>
      <c r="AQ632" s="72"/>
      <c r="AR632" s="71">
        <v>63936</v>
      </c>
      <c r="AS632" s="71">
        <v>24695</v>
      </c>
      <c r="AT632" s="71">
        <v>4</v>
      </c>
      <c r="AU632" s="71">
        <v>31</v>
      </c>
      <c r="AV632" s="71">
        <v>0</v>
      </c>
      <c r="AW632" s="71">
        <v>8</v>
      </c>
      <c r="AX632" s="71"/>
      <c r="AY632" s="72"/>
      <c r="AZ632" s="71">
        <v>280012.20000000158</v>
      </c>
      <c r="BA632" s="71">
        <v>1496931.1</v>
      </c>
      <c r="BB632" s="71">
        <v>346</v>
      </c>
      <c r="BC632" s="71">
        <v>17419</v>
      </c>
      <c r="BD632" s="71">
        <v>0</v>
      </c>
      <c r="BE632" s="71">
        <v>26660</v>
      </c>
      <c r="BF632" s="71"/>
      <c r="BG632" s="72"/>
      <c r="BH632" s="71">
        <v>3.2789999999999999</v>
      </c>
      <c r="BI632" s="71">
        <v>0</v>
      </c>
      <c r="BJ632" s="71">
        <v>4082.7310000000002</v>
      </c>
      <c r="BK632" s="71">
        <v>33.823</v>
      </c>
      <c r="BL632" s="71">
        <v>448.19900000000001</v>
      </c>
      <c r="BM632" s="71">
        <v>0</v>
      </c>
      <c r="BN632" s="72"/>
      <c r="BO632" s="71">
        <v>1</v>
      </c>
      <c r="BP632" s="71">
        <v>0</v>
      </c>
      <c r="BQ632" s="71">
        <v>277</v>
      </c>
      <c r="BR632" s="71">
        <v>2</v>
      </c>
      <c r="BS632" s="71">
        <v>59</v>
      </c>
      <c r="BT632" s="71">
        <v>0</v>
      </c>
      <c r="BU632"/>
      <c r="BV632" s="70">
        <v>4278.9780000000001</v>
      </c>
      <c r="BW632" s="70">
        <v>24.138999999999999</v>
      </c>
      <c r="BX632" s="70">
        <v>153.71</v>
      </c>
      <c r="BY632" s="70">
        <v>3.4740000000000002</v>
      </c>
      <c r="BZ632" s="70">
        <v>30.216999999999999</v>
      </c>
      <c r="CA632" s="70">
        <v>11.471</v>
      </c>
      <c r="CB632" s="70">
        <v>38.4</v>
      </c>
      <c r="CC632" s="70">
        <v>16.042999999999999</v>
      </c>
      <c r="CD632" s="70">
        <v>11.6</v>
      </c>
    </row>
    <row r="633" spans="1:82">
      <c r="A633" s="70" t="s">
        <v>2443</v>
      </c>
      <c r="B633" s="70">
        <v>526</v>
      </c>
      <c r="C633" s="70">
        <v>16</v>
      </c>
      <c r="D633" s="70">
        <v>31</v>
      </c>
      <c r="E633" s="70">
        <v>2019</v>
      </c>
      <c r="F633" s="70" t="s">
        <v>158</v>
      </c>
      <c r="G633" s="70" t="s">
        <v>2427</v>
      </c>
      <c r="H633" s="70" t="s">
        <v>2428</v>
      </c>
      <c r="I633" s="148"/>
      <c r="J633" s="71">
        <v>4200.8185421482867</v>
      </c>
      <c r="K633" s="71">
        <v>111.64504860972794</v>
      </c>
      <c r="L633" s="71">
        <v>160.05614424400298</v>
      </c>
      <c r="M633" s="71">
        <v>2413.4811556073569</v>
      </c>
      <c r="N633" s="71">
        <v>2372.0636987489265</v>
      </c>
      <c r="O633" s="71">
        <v>2272.1784844571202</v>
      </c>
      <c r="P633" s="71">
        <v>1660.6154874179358</v>
      </c>
      <c r="Q633" s="71">
        <v>121.534513068465</v>
      </c>
      <c r="R633" s="71">
        <v>0</v>
      </c>
      <c r="S633" s="71">
        <v>294.80835771874013</v>
      </c>
      <c r="T633" s="72"/>
      <c r="U633" s="71">
        <v>897182813</v>
      </c>
      <c r="V633" s="71">
        <v>60387</v>
      </c>
      <c r="W633" s="71">
        <v>7303</v>
      </c>
      <c r="X633" s="71">
        <v>675161</v>
      </c>
      <c r="Y633" s="71">
        <v>855165</v>
      </c>
      <c r="Z633" s="71">
        <v>1422536</v>
      </c>
      <c r="AA633" s="71">
        <v>344817</v>
      </c>
      <c r="AB633" s="71">
        <v>1969439</v>
      </c>
      <c r="AC633" s="71">
        <v>0</v>
      </c>
      <c r="AD633" s="71">
        <v>294.80835771874013</v>
      </c>
      <c r="AE633" s="72"/>
      <c r="AF633" s="71">
        <v>6195640903.9396048</v>
      </c>
      <c r="AG633" s="71">
        <v>83810127.667802706</v>
      </c>
      <c r="AH633" s="71">
        <v>37694307.042764448</v>
      </c>
      <c r="AI633" s="71">
        <v>3928636415.082417</v>
      </c>
      <c r="AJ633" s="71">
        <v>3321341177.802866</v>
      </c>
      <c r="AK633" s="71">
        <v>0</v>
      </c>
      <c r="AL633" s="71">
        <v>0</v>
      </c>
      <c r="AM633" s="71">
        <v>268222765.87114581</v>
      </c>
      <c r="AN633" s="71">
        <v>0</v>
      </c>
      <c r="AO633" s="71">
        <v>0</v>
      </c>
      <c r="AP633" s="71">
        <v>13835345697.406601</v>
      </c>
      <c r="AQ633" s="72"/>
      <c r="AR633" s="71">
        <v>64304</v>
      </c>
      <c r="AS633" s="71">
        <v>27350</v>
      </c>
      <c r="AT633" s="71">
        <v>4</v>
      </c>
      <c r="AU633" s="71">
        <v>31</v>
      </c>
      <c r="AV633" s="71">
        <v>0</v>
      </c>
      <c r="AW633" s="71">
        <v>9</v>
      </c>
      <c r="AX633" s="71"/>
      <c r="AY633" s="72"/>
      <c r="AZ633" s="71">
        <v>287566.00000000052</v>
      </c>
      <c r="BA633" s="71">
        <v>1769696.2999999991</v>
      </c>
      <c r="BB633" s="71">
        <v>56</v>
      </c>
      <c r="BC633" s="71">
        <v>17418.599999999999</v>
      </c>
      <c r="BD633" s="71">
        <v>0</v>
      </c>
      <c r="BE633" s="71">
        <v>26700</v>
      </c>
      <c r="BF633" s="71"/>
      <c r="BG633" s="72"/>
      <c r="BH633" s="71">
        <v>3.2669999999999999</v>
      </c>
      <c r="BI633" s="71">
        <v>0</v>
      </c>
      <c r="BJ633" s="71">
        <v>3876.5790000000002</v>
      </c>
      <c r="BK633" s="71">
        <v>35.042000000000002</v>
      </c>
      <c r="BL633" s="71">
        <v>433.37099999999998</v>
      </c>
      <c r="BM633" s="71">
        <v>0</v>
      </c>
      <c r="BN633" s="72"/>
      <c r="BO633" s="71">
        <v>1</v>
      </c>
      <c r="BP633" s="71">
        <v>0</v>
      </c>
      <c r="BQ633" s="71">
        <v>277</v>
      </c>
      <c r="BR633" s="71">
        <v>2</v>
      </c>
      <c r="BS633" s="71">
        <v>56</v>
      </c>
      <c r="BT633" s="71">
        <v>0</v>
      </c>
      <c r="BU633"/>
      <c r="BV633" s="70">
        <v>4119.0929999999998</v>
      </c>
      <c r="BW633" s="70">
        <v>27.414000000000001</v>
      </c>
      <c r="BX633" s="70">
        <v>138.24700000000001</v>
      </c>
      <c r="BY633" s="70">
        <v>3.6040000000000001</v>
      </c>
      <c r="BZ633" s="70">
        <v>32.414999999999999</v>
      </c>
      <c r="CA633" s="70">
        <v>6.4859999999999998</v>
      </c>
      <c r="CB633" s="70">
        <v>11.4</v>
      </c>
      <c r="CC633" s="70">
        <v>5.7</v>
      </c>
      <c r="CD633" s="70">
        <v>3.9</v>
      </c>
    </row>
    <row r="634" spans="1:82">
      <c r="A634" s="70" t="s">
        <v>2444</v>
      </c>
      <c r="B634" s="70">
        <v>527</v>
      </c>
      <c r="C634" s="70">
        <v>17</v>
      </c>
      <c r="D634" s="70">
        <v>31</v>
      </c>
      <c r="E634" s="70">
        <v>2020</v>
      </c>
      <c r="F634" s="70" t="s">
        <v>159</v>
      </c>
      <c r="G634" s="1064" t="s">
        <v>2427</v>
      </c>
      <c r="H634" s="70" t="s">
        <v>2428</v>
      </c>
      <c r="I634" s="148"/>
      <c r="J634" s="71">
        <v>4102.3716559921331</v>
      </c>
      <c r="K634" s="71">
        <v>121.08091385622278</v>
      </c>
      <c r="L634" s="71">
        <v>173.89685804326757</v>
      </c>
      <c r="M634" s="71">
        <v>2301.2768184733727</v>
      </c>
      <c r="N634" s="71">
        <v>2254.6124641349338</v>
      </c>
      <c r="O634" s="71">
        <v>1992.9663080693288</v>
      </c>
      <c r="P634" s="71">
        <v>1563.7881969304942</v>
      </c>
      <c r="Q634" s="71">
        <v>115.456004148913</v>
      </c>
      <c r="R634" s="71">
        <v>0</v>
      </c>
      <c r="S634" s="71">
        <v>277.95399195202998</v>
      </c>
      <c r="T634" s="72"/>
      <c r="U634" s="71">
        <v>788891895</v>
      </c>
      <c r="V634" s="71">
        <v>56513</v>
      </c>
      <c r="W634" s="71">
        <v>9734</v>
      </c>
      <c r="X634" s="71">
        <v>673753</v>
      </c>
      <c r="Y634" s="71">
        <v>862320</v>
      </c>
      <c r="Z634" s="71">
        <v>1424120</v>
      </c>
      <c r="AA634" s="71">
        <v>345134</v>
      </c>
      <c r="AB634" s="71">
        <v>1958185</v>
      </c>
      <c r="AC634" s="71">
        <v>0</v>
      </c>
      <c r="AD634" s="71">
        <v>277.95399195202998</v>
      </c>
      <c r="AE634" s="72"/>
      <c r="AF634" s="71">
        <v>6139399793.8404799</v>
      </c>
      <c r="AG634" s="71">
        <v>85513395.44076319</v>
      </c>
      <c r="AH634" s="71">
        <v>43719800.382704847</v>
      </c>
      <c r="AI634" s="71">
        <v>3812305733.8720469</v>
      </c>
      <c r="AJ634" s="71">
        <v>3440353029.5441809</v>
      </c>
      <c r="AK634" s="71">
        <v>0</v>
      </c>
      <c r="AL634" s="71">
        <v>0</v>
      </c>
      <c r="AM634" s="71">
        <v>255564898.38911355</v>
      </c>
      <c r="AN634" s="71">
        <v>0</v>
      </c>
      <c r="AO634" s="71">
        <v>0</v>
      </c>
      <c r="AP634" s="71">
        <v>13776856651.469292</v>
      </c>
      <c r="AQ634" s="72"/>
      <c r="AR634" s="71">
        <v>68025</v>
      </c>
      <c r="AS634" s="71">
        <v>29281</v>
      </c>
      <c r="AT634" s="71">
        <v>4</v>
      </c>
      <c r="AU634" s="71">
        <v>33</v>
      </c>
      <c r="AV634" s="71">
        <v>0</v>
      </c>
      <c r="AW634" s="71">
        <v>12</v>
      </c>
      <c r="AX634" s="71"/>
      <c r="AY634" s="72"/>
      <c r="AZ634" s="71">
        <v>308699.90000000101</v>
      </c>
      <c r="BA634" s="71">
        <v>1949343.8000000019</v>
      </c>
      <c r="BB634" s="71">
        <v>56</v>
      </c>
      <c r="BC634" s="71">
        <v>28748.5</v>
      </c>
      <c r="BD634" s="71">
        <v>0</v>
      </c>
      <c r="BE634" s="71">
        <v>26825</v>
      </c>
      <c r="BF634" s="71"/>
      <c r="BG634" s="72"/>
      <c r="BH634" s="71">
        <v>3.2829999999999999</v>
      </c>
      <c r="BI634" s="71">
        <v>0</v>
      </c>
      <c r="BJ634" s="71">
        <v>3209.42</v>
      </c>
      <c r="BK634" s="71">
        <v>35.494999999999997</v>
      </c>
      <c r="BL634" s="71">
        <v>400.78999999999996</v>
      </c>
      <c r="BM634" s="71">
        <v>0</v>
      </c>
      <c r="BN634" s="72"/>
      <c r="BO634" s="71">
        <v>1</v>
      </c>
      <c r="BP634" s="71">
        <v>0</v>
      </c>
      <c r="BQ634" s="71">
        <v>265</v>
      </c>
      <c r="BR634" s="71">
        <v>2</v>
      </c>
      <c r="BS634" s="71">
        <v>56</v>
      </c>
      <c r="BT634" s="71">
        <v>0</v>
      </c>
      <c r="BU634"/>
      <c r="BV634" s="70">
        <v>3429.5659999999998</v>
      </c>
      <c r="BW634" s="70">
        <v>24.565999999999999</v>
      </c>
      <c r="BX634" s="70">
        <v>129.74100000000001</v>
      </c>
      <c r="BY634" s="70">
        <v>3.6379999999999999</v>
      </c>
      <c r="BZ634" s="70">
        <v>32.719000000000001</v>
      </c>
      <c r="CA634" s="70">
        <v>0.2</v>
      </c>
      <c r="CB634" s="70">
        <v>11.3</v>
      </c>
      <c r="CC634" s="70">
        <v>13.458</v>
      </c>
      <c r="CD634" s="70">
        <v>3.8</v>
      </c>
    </row>
    <row r="635" spans="1:82">
      <c r="A635" s="70" t="s">
        <v>2445</v>
      </c>
      <c r="B635" s="70">
        <v>527</v>
      </c>
      <c r="C635" s="70">
        <v>18</v>
      </c>
      <c r="D635" s="70">
        <v>31</v>
      </c>
      <c r="E635" s="70">
        <v>2021</v>
      </c>
      <c r="F635" s="70" t="s">
        <v>160</v>
      </c>
      <c r="G635" s="1064" t="s">
        <v>2427</v>
      </c>
      <c r="H635" s="70" t="s">
        <v>2428</v>
      </c>
      <c r="I635" s="148"/>
      <c r="J635" s="71">
        <v>4104.5785224679876</v>
      </c>
      <c r="K635" s="71">
        <v>132.90023318670094</v>
      </c>
      <c r="L635" s="71">
        <v>170.31680103247371</v>
      </c>
      <c r="M635" s="71">
        <v>2561.7904122261452</v>
      </c>
      <c r="N635" s="71">
        <v>2475.1685574096773</v>
      </c>
      <c r="O635" s="71">
        <v>1935.0463009374951</v>
      </c>
      <c r="P635" s="71">
        <v>1604.4000532737041</v>
      </c>
      <c r="Q635" s="71">
        <v>113.48509387385199</v>
      </c>
      <c r="R635" s="71">
        <v>0</v>
      </c>
      <c r="S635" s="71">
        <v>273.97040490984602</v>
      </c>
      <c r="T635" s="72"/>
      <c r="U635" s="71">
        <v>838314705</v>
      </c>
      <c r="V635" s="71">
        <v>56513</v>
      </c>
      <c r="W635" s="71">
        <v>9734</v>
      </c>
      <c r="X635" s="71">
        <v>673753</v>
      </c>
      <c r="Y635" s="71">
        <v>866229</v>
      </c>
      <c r="Z635" s="71">
        <v>1423733</v>
      </c>
      <c r="AA635" s="71">
        <v>345284</v>
      </c>
      <c r="AB635" s="71">
        <v>1943667</v>
      </c>
      <c r="AC635" s="71">
        <v>0</v>
      </c>
      <c r="AD635" s="71">
        <v>273.97040490984602</v>
      </c>
      <c r="AE635" s="72"/>
      <c r="AF635" s="71">
        <v>6039340558.6929331</v>
      </c>
      <c r="AG635" s="71">
        <v>92413885.260537595</v>
      </c>
      <c r="AH635" s="71">
        <v>40867199.007067032</v>
      </c>
      <c r="AI635" s="71">
        <v>4196794152.5691886</v>
      </c>
      <c r="AJ635" s="71">
        <v>3656459770.597888</v>
      </c>
      <c r="AK635" s="71">
        <v>0</v>
      </c>
      <c r="AL635" s="71">
        <v>0</v>
      </c>
      <c r="AM635" s="71">
        <v>255133287.02372876</v>
      </c>
      <c r="AN635" s="71">
        <v>0</v>
      </c>
      <c r="AO635" s="71">
        <v>0</v>
      </c>
      <c r="AP635" s="71">
        <v>14281008853.151342</v>
      </c>
      <c r="AQ635" s="72"/>
      <c r="AR635" s="71">
        <v>75448</v>
      </c>
      <c r="AS635" s="71">
        <v>30521</v>
      </c>
      <c r="AT635" s="71">
        <v>4</v>
      </c>
      <c r="AU635" s="71">
        <v>36</v>
      </c>
      <c r="AV635" s="71">
        <v>0</v>
      </c>
      <c r="AW635" s="71">
        <v>15</v>
      </c>
      <c r="AX635" s="71"/>
      <c r="AY635" s="72"/>
      <c r="AZ635" s="71">
        <v>345506.39999997738</v>
      </c>
      <c r="BA635" s="71">
        <v>2235911.8999999659</v>
      </c>
      <c r="BB635" s="71">
        <v>56</v>
      </c>
      <c r="BC635" s="71">
        <v>41116.5</v>
      </c>
      <c r="BD635" s="71">
        <v>0</v>
      </c>
      <c r="BE635" s="71">
        <v>32249</v>
      </c>
      <c r="BF635" s="71"/>
      <c r="BG635" s="72"/>
      <c r="BH635" s="71">
        <v>3.2810000000000001</v>
      </c>
      <c r="BI635" s="71">
        <v>0</v>
      </c>
      <c r="BJ635" s="71">
        <v>3659.5970000000002</v>
      </c>
      <c r="BK635" s="71">
        <v>33.481999999999999</v>
      </c>
      <c r="BL635" s="71">
        <v>387.72799999999995</v>
      </c>
      <c r="BM635" s="71">
        <v>0</v>
      </c>
      <c r="BN635" s="72"/>
      <c r="BO635" s="71">
        <v>1</v>
      </c>
      <c r="BP635" s="71">
        <v>0</v>
      </c>
      <c r="BQ635" s="71">
        <v>282</v>
      </c>
      <c r="BR635" s="71">
        <v>1</v>
      </c>
      <c r="BS635" s="71">
        <v>56</v>
      </c>
      <c r="BT635" s="71">
        <v>0</v>
      </c>
      <c r="BU635"/>
      <c r="BV635" s="70">
        <v>3872.6689999999999</v>
      </c>
      <c r="BW635" s="70">
        <v>23.866</v>
      </c>
      <c r="BX635" s="70">
        <v>119.98099999999999</v>
      </c>
      <c r="BY635" s="70">
        <v>3.452</v>
      </c>
      <c r="BZ635" s="70">
        <v>30.03</v>
      </c>
      <c r="CA635" s="70">
        <v>7.16</v>
      </c>
      <c r="CB635" s="70">
        <v>16.574999999999999</v>
      </c>
      <c r="CC635" s="70">
        <v>10.355</v>
      </c>
      <c r="CD635" s="70">
        <v>0</v>
      </c>
    </row>
    <row r="636" spans="1:82">
      <c r="A636" s="70" t="s">
        <v>2446</v>
      </c>
      <c r="B636" s="70">
        <v>527</v>
      </c>
      <c r="C636" s="70">
        <v>19</v>
      </c>
      <c r="D636" s="70">
        <v>31</v>
      </c>
      <c r="E636" s="70">
        <v>2022</v>
      </c>
      <c r="F636" s="70" t="s">
        <v>161</v>
      </c>
      <c r="G636" s="70" t="s">
        <v>2427</v>
      </c>
      <c r="H636" s="70" t="s">
        <v>2428</v>
      </c>
      <c r="I636" s="148"/>
      <c r="J636" s="71">
        <v>3987.8420841411535</v>
      </c>
      <c r="K636" s="71">
        <v>117.51275580970399</v>
      </c>
      <c r="L636" s="71">
        <v>164.61588919144791</v>
      </c>
      <c r="M636" s="71">
        <v>2463.0308328688952</v>
      </c>
      <c r="N636" s="71">
        <v>2682.9118136455822</v>
      </c>
      <c r="O636" s="71">
        <v>2043.6276018382871</v>
      </c>
      <c r="P636" s="71">
        <v>1590.4193914014511</v>
      </c>
      <c r="Q636" s="71">
        <v>113.67625300495955</v>
      </c>
      <c r="R636" s="71">
        <v>0</v>
      </c>
      <c r="S636" s="71">
        <v>266.71109061884266</v>
      </c>
      <c r="T636" s="72"/>
      <c r="U636" s="71">
        <v>956236430</v>
      </c>
      <c r="V636" s="71">
        <v>56513</v>
      </c>
      <c r="W636" s="71">
        <v>9734</v>
      </c>
      <c r="X636" s="71">
        <v>673753</v>
      </c>
      <c r="Y636" s="71">
        <v>872782</v>
      </c>
      <c r="Z636" s="71">
        <v>1428604</v>
      </c>
      <c r="AA636" s="71">
        <v>347493</v>
      </c>
      <c r="AB636" s="71">
        <v>1930976</v>
      </c>
      <c r="AC636" s="71">
        <v>0</v>
      </c>
      <c r="AD636" s="71">
        <v>266.71109061884266</v>
      </c>
      <c r="AE636" s="72"/>
      <c r="AF636" s="71">
        <v>5776681082.7409563</v>
      </c>
      <c r="AG636" s="71">
        <v>87972198.050223261</v>
      </c>
      <c r="AH636" s="71">
        <v>46235486.643161826</v>
      </c>
      <c r="AI636" s="71">
        <v>3939248162.940526</v>
      </c>
      <c r="AJ636" s="71">
        <v>4245066629.0580883</v>
      </c>
      <c r="AK636" s="71">
        <v>0</v>
      </c>
      <c r="AL636" s="71">
        <v>0</v>
      </c>
      <c r="AM636" s="71">
        <v>249341706.44507441</v>
      </c>
      <c r="AN636" s="71">
        <v>0</v>
      </c>
      <c r="AO636" s="71">
        <v>0</v>
      </c>
      <c r="AP636" s="71">
        <v>14344545265.878029</v>
      </c>
      <c r="AQ636" s="72"/>
      <c r="AR636" s="71">
        <v>80150</v>
      </c>
      <c r="AS636" s="71">
        <v>31158</v>
      </c>
      <c r="AT636" s="71">
        <v>4</v>
      </c>
      <c r="AU636" s="71">
        <v>39</v>
      </c>
      <c r="AV636" s="71">
        <v>0</v>
      </c>
      <c r="AW636" s="71">
        <v>16</v>
      </c>
      <c r="AX636" s="71"/>
      <c r="AY636" s="72"/>
      <c r="AZ636" s="71">
        <v>373757.79999997147</v>
      </c>
      <c r="BA636" s="71">
        <v>2349583.1999999713</v>
      </c>
      <c r="BB636" s="71">
        <v>56</v>
      </c>
      <c r="BC636" s="71">
        <v>64355.5</v>
      </c>
      <c r="BD636" s="71">
        <v>0</v>
      </c>
      <c r="BE636" s="71">
        <v>32569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2447</v>
      </c>
      <c r="B637" s="70">
        <v>527</v>
      </c>
      <c r="C637" s="70">
        <v>20</v>
      </c>
      <c r="D637" s="70">
        <v>31</v>
      </c>
      <c r="E637" s="70">
        <v>2023</v>
      </c>
      <c r="F637" s="70" t="s">
        <v>1539</v>
      </c>
      <c r="G637" s="70" t="s">
        <v>2427</v>
      </c>
      <c r="H637" s="70" t="s">
        <v>2428</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84622</v>
      </c>
      <c r="AS637" s="71">
        <v>31571</v>
      </c>
      <c r="AT637" s="71">
        <v>4</v>
      </c>
      <c r="AU637" s="71">
        <v>42</v>
      </c>
      <c r="AV637" s="71">
        <v>0</v>
      </c>
      <c r="AW637" s="71">
        <v>16</v>
      </c>
      <c r="AX637" s="71"/>
      <c r="AY637" s="72"/>
      <c r="AZ637" s="71">
        <v>399515.69999998645</v>
      </c>
      <c r="BA637" s="71">
        <v>2397747.899999972</v>
      </c>
      <c r="BB637" s="71">
        <v>56</v>
      </c>
      <c r="BC637" s="71">
        <v>77883.399999999994</v>
      </c>
      <c r="BD637" s="71">
        <v>0</v>
      </c>
      <c r="BE637" s="71">
        <v>32569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2448</v>
      </c>
      <c r="B638" s="70">
        <v>527</v>
      </c>
      <c r="C638" s="70">
        <v>21</v>
      </c>
      <c r="D638" s="70">
        <v>31</v>
      </c>
      <c r="E638" s="70">
        <v>2024</v>
      </c>
      <c r="F638" s="70" t="s">
        <v>1554</v>
      </c>
      <c r="G638" s="70" t="s">
        <v>2427</v>
      </c>
      <c r="H638" s="70" t="s">
        <v>2428</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1974</v>
      </c>
      <c r="B9" s="70">
        <v>1</v>
      </c>
      <c r="C9" s="70">
        <v>1</v>
      </c>
      <c r="D9" s="70">
        <v>1</v>
      </c>
      <c r="E9" s="70">
        <v>1990</v>
      </c>
      <c r="F9" s="70" t="s">
        <v>787</v>
      </c>
      <c r="G9" s="1073" t="s">
        <v>1975</v>
      </c>
      <c r="H9" s="70" t="s">
        <v>1676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1976</v>
      </c>
      <c r="B10" s="70">
        <v>2</v>
      </c>
      <c r="C10" s="70">
        <v>2</v>
      </c>
      <c r="D10" s="70">
        <v>1</v>
      </c>
      <c r="E10" s="70">
        <v>2005</v>
      </c>
      <c r="F10" s="70" t="s">
        <v>789</v>
      </c>
      <c r="G10" s="1073" t="s">
        <v>1975</v>
      </c>
      <c r="H10" s="70" t="s">
        <v>1676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1977</v>
      </c>
      <c r="B11" s="70">
        <v>3</v>
      </c>
      <c r="C11" s="70">
        <v>3</v>
      </c>
      <c r="D11" s="70">
        <v>1</v>
      </c>
      <c r="E11" s="70">
        <v>2006</v>
      </c>
      <c r="F11" s="70" t="s">
        <v>790</v>
      </c>
      <c r="G11" s="1073" t="s">
        <v>1975</v>
      </c>
      <c r="H11" s="70" t="s">
        <v>1676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1978</v>
      </c>
      <c r="B12" s="70">
        <v>4</v>
      </c>
      <c r="C12" s="70">
        <v>4</v>
      </c>
      <c r="D12" s="70">
        <v>1</v>
      </c>
      <c r="E12" s="70">
        <v>2007</v>
      </c>
      <c r="F12" s="70" t="s">
        <v>791</v>
      </c>
      <c r="G12" s="1073" t="s">
        <v>1975</v>
      </c>
      <c r="H12" s="70" t="s">
        <v>1676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1979</v>
      </c>
      <c r="B13" s="70">
        <v>5</v>
      </c>
      <c r="C13" s="70">
        <v>5</v>
      </c>
      <c r="D13" s="70">
        <v>1</v>
      </c>
      <c r="E13" s="70">
        <v>2008</v>
      </c>
      <c r="F13" s="70" t="s">
        <v>792</v>
      </c>
      <c r="G13" s="1073" t="s">
        <v>1975</v>
      </c>
      <c r="H13" s="70" t="s">
        <v>1676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1980</v>
      </c>
      <c r="B14" s="70">
        <v>6</v>
      </c>
      <c r="C14" s="70">
        <v>6</v>
      </c>
      <c r="D14" s="70">
        <v>1</v>
      </c>
      <c r="E14" s="70">
        <v>2009</v>
      </c>
      <c r="F14" s="70" t="s">
        <v>176</v>
      </c>
      <c r="G14" s="1073" t="s">
        <v>1975</v>
      </c>
      <c r="H14" s="70" t="s">
        <v>1676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1981</v>
      </c>
      <c r="B15" s="70">
        <v>7</v>
      </c>
      <c r="C15" s="70">
        <v>7</v>
      </c>
      <c r="D15" s="70">
        <v>1</v>
      </c>
      <c r="E15" s="70">
        <v>2010</v>
      </c>
      <c r="F15" s="70" t="s">
        <v>177</v>
      </c>
      <c r="G15" s="1073" t="s">
        <v>1975</v>
      </c>
      <c r="H15" s="70" t="s">
        <v>1676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1982</v>
      </c>
      <c r="B16" s="70">
        <v>8</v>
      </c>
      <c r="C16" s="70">
        <v>8</v>
      </c>
      <c r="D16" s="70">
        <v>1</v>
      </c>
      <c r="E16" s="70">
        <v>2011</v>
      </c>
      <c r="F16" s="70" t="s">
        <v>178</v>
      </c>
      <c r="G16" s="1073" t="s">
        <v>1975</v>
      </c>
      <c r="H16" s="70" t="s">
        <v>1676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1983</v>
      </c>
      <c r="B17" s="70">
        <v>9</v>
      </c>
      <c r="C17" s="70">
        <v>9</v>
      </c>
      <c r="D17" s="70">
        <v>1</v>
      </c>
      <c r="E17" s="70">
        <v>2012</v>
      </c>
      <c r="F17" s="70" t="s">
        <v>179</v>
      </c>
      <c r="G17" s="1073" t="s">
        <v>1975</v>
      </c>
      <c r="H17" s="70" t="s">
        <v>1676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1984</v>
      </c>
      <c r="B18" s="70">
        <v>10</v>
      </c>
      <c r="C18" s="70">
        <v>10</v>
      </c>
      <c r="D18" s="70">
        <v>1</v>
      </c>
      <c r="E18" s="70">
        <v>2013</v>
      </c>
      <c r="F18" s="70" t="s">
        <v>180</v>
      </c>
      <c r="G18" s="1073" t="s">
        <v>1975</v>
      </c>
      <c r="H18" s="70" t="s">
        <v>1676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1985</v>
      </c>
      <c r="B19" s="70">
        <v>11</v>
      </c>
      <c r="C19" s="70">
        <v>11</v>
      </c>
      <c r="D19" s="70">
        <v>1</v>
      </c>
      <c r="E19" s="70">
        <v>2014</v>
      </c>
      <c r="F19" s="70" t="s">
        <v>181</v>
      </c>
      <c r="G19" s="1073" t="s">
        <v>1975</v>
      </c>
      <c r="H19" s="70" t="s">
        <v>1676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1986</v>
      </c>
      <c r="B20" s="70">
        <v>12</v>
      </c>
      <c r="C20" s="70">
        <v>12</v>
      </c>
      <c r="D20" s="70">
        <v>1</v>
      </c>
      <c r="E20" s="70">
        <v>2015</v>
      </c>
      <c r="F20" s="70" t="s">
        <v>182</v>
      </c>
      <c r="G20" s="1073" t="s">
        <v>1975</v>
      </c>
      <c r="H20" s="70" t="s">
        <v>1676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1987</v>
      </c>
      <c r="B21" s="70">
        <v>13</v>
      </c>
      <c r="C21" s="70">
        <v>13</v>
      </c>
      <c r="D21" s="70">
        <v>1</v>
      </c>
      <c r="E21" s="70">
        <v>2016</v>
      </c>
      <c r="F21" s="70" t="s">
        <v>155</v>
      </c>
      <c r="G21" s="1073" t="s">
        <v>1975</v>
      </c>
      <c r="H21" s="70" t="s">
        <v>1676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1988</v>
      </c>
      <c r="B22" s="70">
        <v>14</v>
      </c>
      <c r="C22" s="70">
        <v>14</v>
      </c>
      <c r="D22" s="70">
        <v>1</v>
      </c>
      <c r="E22" s="70">
        <v>2017</v>
      </c>
      <c r="F22" s="70" t="s">
        <v>156</v>
      </c>
      <c r="G22" s="1073" t="s">
        <v>1975</v>
      </c>
      <c r="H22" s="70" t="s">
        <v>1676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1989</v>
      </c>
      <c r="B23" s="70">
        <v>15</v>
      </c>
      <c r="C23" s="70">
        <v>15</v>
      </c>
      <c r="D23" s="70">
        <v>1</v>
      </c>
      <c r="E23" s="70">
        <v>2018</v>
      </c>
      <c r="F23" s="70" t="s">
        <v>183</v>
      </c>
      <c r="G23" s="1073" t="s">
        <v>1975</v>
      </c>
      <c r="H23" s="70" t="s">
        <v>1676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1990</v>
      </c>
      <c r="B24" s="70">
        <v>16</v>
      </c>
      <c r="C24" s="70">
        <v>16</v>
      </c>
      <c r="D24" s="70">
        <v>1</v>
      </c>
      <c r="E24" s="70">
        <v>2019</v>
      </c>
      <c r="F24" s="70" t="s">
        <v>158</v>
      </c>
      <c r="G24" s="1073" t="s">
        <v>1975</v>
      </c>
      <c r="H24" s="70" t="s">
        <v>1676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1991</v>
      </c>
      <c r="B25" s="70">
        <v>17</v>
      </c>
      <c r="C25" s="70">
        <v>17</v>
      </c>
      <c r="D25" s="70">
        <v>1</v>
      </c>
      <c r="E25" s="70">
        <v>2020</v>
      </c>
      <c r="F25" s="70" t="s">
        <v>159</v>
      </c>
      <c r="G25" s="1073" t="s">
        <v>1975</v>
      </c>
      <c r="H25" s="70" t="s">
        <v>1676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1992</v>
      </c>
      <c r="B26" s="70">
        <v>18</v>
      </c>
      <c r="C26" s="70">
        <v>18</v>
      </c>
      <c r="D26" s="70">
        <v>1</v>
      </c>
      <c r="E26" s="70">
        <v>2021</v>
      </c>
      <c r="F26" s="70" t="s">
        <v>160</v>
      </c>
      <c r="G26" s="1073" t="s">
        <v>1975</v>
      </c>
      <c r="H26" s="70" t="s">
        <v>1676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1993</v>
      </c>
      <c r="B27" s="70">
        <v>19</v>
      </c>
      <c r="C27" s="70">
        <v>19</v>
      </c>
      <c r="D27" s="70">
        <v>1</v>
      </c>
      <c r="E27" s="70">
        <v>2022</v>
      </c>
      <c r="F27" s="70" t="s">
        <v>161</v>
      </c>
      <c r="G27" s="1073" t="s">
        <v>1975</v>
      </c>
      <c r="H27" s="70" t="s">
        <v>1676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1994</v>
      </c>
      <c r="B28" s="70">
        <v>20</v>
      </c>
      <c r="C28" s="70">
        <v>20</v>
      </c>
      <c r="D28" s="70">
        <v>1</v>
      </c>
      <c r="E28" s="70">
        <v>2023</v>
      </c>
      <c r="F28" s="70" t="s">
        <v>1539</v>
      </c>
      <c r="G28" s="1073" t="s">
        <v>1975</v>
      </c>
      <c r="H28" s="70" t="s">
        <v>1676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1995</v>
      </c>
      <c r="B29" s="70">
        <v>21</v>
      </c>
      <c r="C29" s="70">
        <v>21</v>
      </c>
      <c r="D29" s="70">
        <v>1</v>
      </c>
      <c r="E29" s="70">
        <v>2024</v>
      </c>
      <c r="F29" s="70" t="s">
        <v>1554</v>
      </c>
      <c r="G29" s="1073" t="s">
        <v>1975</v>
      </c>
      <c r="H29" s="70" t="s">
        <v>1676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2449</v>
      </c>
      <c r="B30" s="70">
        <v>22</v>
      </c>
      <c r="C30" s="70">
        <v>22</v>
      </c>
      <c r="D30" s="70">
        <v>1</v>
      </c>
      <c r="E30" s="70">
        <v>2025</v>
      </c>
      <c r="F30" s="70" t="s">
        <v>1556</v>
      </c>
      <c r="G30" s="1073" t="s">
        <v>1975</v>
      </c>
      <c r="H30" s="70" t="s">
        <v>1676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2450</v>
      </c>
      <c r="B31" s="70">
        <v>23</v>
      </c>
      <c r="C31" s="70">
        <v>23</v>
      </c>
      <c r="D31" s="70">
        <v>1</v>
      </c>
      <c r="E31" s="70">
        <v>2026</v>
      </c>
      <c r="F31" s="70" t="s">
        <v>1557</v>
      </c>
      <c r="G31" s="1073" t="s">
        <v>1975</v>
      </c>
      <c r="H31" s="70" t="s">
        <v>1676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2451</v>
      </c>
      <c r="B32" s="70">
        <v>24</v>
      </c>
      <c r="C32" s="70">
        <v>24</v>
      </c>
      <c r="D32" s="70">
        <v>1</v>
      </c>
      <c r="E32" s="70">
        <v>2027</v>
      </c>
      <c r="F32" s="70" t="s">
        <v>1558</v>
      </c>
      <c r="G32" s="1073" t="s">
        <v>1975</v>
      </c>
      <c r="H32" s="70" t="s">
        <v>1676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2452</v>
      </c>
      <c r="B33" s="70">
        <v>25</v>
      </c>
      <c r="C33" s="70">
        <v>25</v>
      </c>
      <c r="D33" s="70">
        <v>1</v>
      </c>
      <c r="E33" s="70">
        <v>2028</v>
      </c>
      <c r="F33" s="70" t="s">
        <v>1559</v>
      </c>
      <c r="G33" s="1073" t="s">
        <v>1975</v>
      </c>
      <c r="H33" s="70" t="s">
        <v>1676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2453</v>
      </c>
      <c r="B34" s="70">
        <v>26</v>
      </c>
      <c r="C34" s="70">
        <v>26</v>
      </c>
      <c r="D34" s="70">
        <v>1</v>
      </c>
      <c r="E34" s="70">
        <v>2029</v>
      </c>
      <c r="F34" s="70" t="s">
        <v>1560</v>
      </c>
      <c r="G34" s="1073" t="s">
        <v>1975</v>
      </c>
      <c r="H34" s="70" t="s">
        <v>1676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2454</v>
      </c>
      <c r="B35" s="70">
        <v>27</v>
      </c>
      <c r="C35" s="70">
        <v>27</v>
      </c>
      <c r="D35" s="70">
        <v>1</v>
      </c>
      <c r="E35" s="70">
        <v>2030</v>
      </c>
      <c r="F35" s="70" t="s">
        <v>1561</v>
      </c>
      <c r="G35" s="1073" t="s">
        <v>1975</v>
      </c>
      <c r="H35" s="70" t="s">
        <v>1676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1705</v>
      </c>
      <c r="B10" s="70">
        <v>2</v>
      </c>
      <c r="C10" s="70">
        <v>18</v>
      </c>
      <c r="D10" s="70">
        <v>2</v>
      </c>
      <c r="E10" s="70">
        <v>2024</v>
      </c>
      <c r="F10" s="70" t="s">
        <v>1554</v>
      </c>
      <c r="G10" s="1073" t="s">
        <v>1702</v>
      </c>
      <c r="H10" s="70" t="s">
        <v>1703</v>
      </c>
      <c r="I10" s="1066"/>
      <c r="J10" s="73">
        <v>380108</v>
      </c>
      <c r="K10" s="71">
        <v>542523769</v>
      </c>
      <c r="L10" s="71">
        <v>877939</v>
      </c>
      <c r="M10" s="71">
        <v>1244729419</v>
      </c>
      <c r="N10" s="71">
        <v>21100</v>
      </c>
      <c r="O10" s="71">
        <v>36709285</v>
      </c>
      <c r="P10" s="71">
        <v>22668</v>
      </c>
      <c r="Q10" s="71">
        <v>155309365</v>
      </c>
      <c r="R10" s="71">
        <v>0</v>
      </c>
      <c r="S10" s="71">
        <v>0</v>
      </c>
      <c r="T10" s="71">
        <v>0</v>
      </c>
      <c r="U10" s="71">
        <v>0</v>
      </c>
      <c r="V10" s="71">
        <v>4</v>
      </c>
      <c r="W10" s="71">
        <v>0</v>
      </c>
      <c r="X10" s="71">
        <v>0</v>
      </c>
      <c r="Y10" s="71">
        <v>25754.000000000004</v>
      </c>
      <c r="Z10" s="71">
        <v>1979297592.0000002</v>
      </c>
      <c r="AA10" s="71">
        <v>822076706</v>
      </c>
      <c r="AB10" s="71">
        <v>4084481722.9999995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2405</v>
      </c>
      <c r="B11" s="70">
        <v>3</v>
      </c>
      <c r="C11" s="70">
        <v>18</v>
      </c>
      <c r="D11" s="70">
        <v>3</v>
      </c>
      <c r="E11" s="70">
        <v>2024</v>
      </c>
      <c r="F11" s="70" t="s">
        <v>1554</v>
      </c>
      <c r="G11" s="1073" t="s">
        <v>2402</v>
      </c>
      <c r="H11" s="70" t="s">
        <v>2403</v>
      </c>
      <c r="I11" s="1066"/>
      <c r="J11" s="73">
        <v>986930</v>
      </c>
      <c r="K11" s="71">
        <v>1406006635.9999998</v>
      </c>
      <c r="L11" s="71">
        <v>1233839</v>
      </c>
      <c r="M11" s="71">
        <v>1745203060</v>
      </c>
      <c r="N11" s="71">
        <v>0</v>
      </c>
      <c r="O11" s="71">
        <v>0</v>
      </c>
      <c r="P11" s="71">
        <v>0</v>
      </c>
      <c r="Q11" s="71">
        <v>0</v>
      </c>
      <c r="R11" s="71">
        <v>0</v>
      </c>
      <c r="S11" s="71">
        <v>0</v>
      </c>
      <c r="T11" s="71">
        <v>0</v>
      </c>
      <c r="U11" s="71">
        <v>0</v>
      </c>
      <c r="V11" s="71">
        <v>0</v>
      </c>
      <c r="W11" s="71">
        <v>0</v>
      </c>
      <c r="X11" s="71">
        <v>0</v>
      </c>
      <c r="Y11" s="71">
        <v>0</v>
      </c>
      <c r="Z11" s="71">
        <v>3151209696</v>
      </c>
      <c r="AA11" s="71">
        <v>2268087837</v>
      </c>
      <c r="AB11" s="71">
        <v>10754182593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2355</v>
      </c>
      <c r="B12" s="70">
        <v>4</v>
      </c>
      <c r="C12" s="70">
        <v>18</v>
      </c>
      <c r="D12" s="70">
        <v>4</v>
      </c>
      <c r="E12" s="70">
        <v>2024</v>
      </c>
      <c r="F12" s="70" t="s">
        <v>1554</v>
      </c>
      <c r="G12" s="1073" t="s">
        <v>2352</v>
      </c>
      <c r="H12" s="70" t="s">
        <v>2353</v>
      </c>
      <c r="I12" s="1066"/>
      <c r="J12" s="73">
        <v>105901</v>
      </c>
      <c r="K12" s="71">
        <v>151386695</v>
      </c>
      <c r="L12" s="71">
        <v>267524</v>
      </c>
      <c r="M12" s="71">
        <v>380049916.00000006</v>
      </c>
      <c r="N12" s="71">
        <v>0</v>
      </c>
      <c r="O12" s="71">
        <v>0</v>
      </c>
      <c r="P12" s="71">
        <v>0</v>
      </c>
      <c r="Q12" s="71">
        <v>0</v>
      </c>
      <c r="R12" s="71">
        <v>0</v>
      </c>
      <c r="S12" s="71">
        <v>0</v>
      </c>
      <c r="T12" s="71">
        <v>0</v>
      </c>
      <c r="U12" s="71">
        <v>0</v>
      </c>
      <c r="V12" s="71">
        <v>0</v>
      </c>
      <c r="W12" s="71">
        <v>0</v>
      </c>
      <c r="X12" s="71">
        <v>0</v>
      </c>
      <c r="Y12" s="71">
        <v>0</v>
      </c>
      <c r="Z12" s="71">
        <v>531436611.00000006</v>
      </c>
      <c r="AA12" s="71">
        <v>217611184.99999997</v>
      </c>
      <c r="AB12" s="71">
        <v>1406735509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2371</v>
      </c>
      <c r="B13" s="70">
        <v>5</v>
      </c>
      <c r="C13" s="70">
        <v>18</v>
      </c>
      <c r="D13" s="70">
        <v>5</v>
      </c>
      <c r="E13" s="70">
        <v>2024</v>
      </c>
      <c r="F13" s="70" t="s">
        <v>1554</v>
      </c>
      <c r="G13" s="1073" t="s">
        <v>2368</v>
      </c>
      <c r="H13" s="70" t="s">
        <v>2369</v>
      </c>
      <c r="I13" s="1066"/>
      <c r="J13" s="73">
        <v>13172</v>
      </c>
      <c r="K13" s="71">
        <v>18325899</v>
      </c>
      <c r="L13" s="71">
        <v>12319</v>
      </c>
      <c r="M13" s="71">
        <v>17035389</v>
      </c>
      <c r="N13" s="71">
        <v>100</v>
      </c>
      <c r="O13" s="71">
        <v>161796</v>
      </c>
      <c r="P13" s="71">
        <v>3448</v>
      </c>
      <c r="Q13" s="71">
        <v>18824825</v>
      </c>
      <c r="R13" s="71">
        <v>0</v>
      </c>
      <c r="S13" s="71">
        <v>0</v>
      </c>
      <c r="T13" s="71">
        <v>0</v>
      </c>
      <c r="U13" s="71">
        <v>0</v>
      </c>
      <c r="V13" s="71">
        <v>0</v>
      </c>
      <c r="W13" s="71">
        <v>0</v>
      </c>
      <c r="X13" s="71">
        <v>0</v>
      </c>
      <c r="Y13" s="71">
        <v>0</v>
      </c>
      <c r="Z13" s="71">
        <v>54347909</v>
      </c>
      <c r="AA13" s="71">
        <v>5632270</v>
      </c>
      <c r="AB13" s="71">
        <v>66639971.999999993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1684</v>
      </c>
      <c r="B14" s="70">
        <v>6</v>
      </c>
      <c r="C14" s="70">
        <v>18</v>
      </c>
      <c r="D14" s="70">
        <v>6</v>
      </c>
      <c r="E14" s="70">
        <v>2024</v>
      </c>
      <c r="F14" s="70" t="s">
        <v>1554</v>
      </c>
      <c r="G14" s="1073" t="s">
        <v>1681</v>
      </c>
      <c r="H14" s="70" t="s">
        <v>1682</v>
      </c>
      <c r="I14" s="1066"/>
      <c r="J14" s="73">
        <v>155400</v>
      </c>
      <c r="K14" s="71">
        <v>222005513</v>
      </c>
      <c r="L14" s="71">
        <v>202254</v>
      </c>
      <c r="M14" s="71">
        <v>287076874.00000006</v>
      </c>
      <c r="N14" s="71">
        <v>0</v>
      </c>
      <c r="O14" s="71">
        <v>0</v>
      </c>
      <c r="P14" s="71">
        <v>0</v>
      </c>
      <c r="Q14" s="71">
        <v>0</v>
      </c>
      <c r="R14" s="71">
        <v>0</v>
      </c>
      <c r="S14" s="71">
        <v>0</v>
      </c>
      <c r="T14" s="71">
        <v>0</v>
      </c>
      <c r="U14" s="71">
        <v>0</v>
      </c>
      <c r="V14" s="71">
        <v>0</v>
      </c>
      <c r="W14" s="71">
        <v>0</v>
      </c>
      <c r="X14" s="71">
        <v>0</v>
      </c>
      <c r="Y14" s="71">
        <v>0</v>
      </c>
      <c r="Z14" s="71">
        <v>509082387.00000006</v>
      </c>
      <c r="AA14" s="71">
        <v>335509891</v>
      </c>
      <c r="AB14" s="71">
        <v>1966798027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2425</v>
      </c>
      <c r="B15" s="70">
        <v>7</v>
      </c>
      <c r="C15" s="70">
        <v>18</v>
      </c>
      <c r="D15" s="70">
        <v>7</v>
      </c>
      <c r="E15" s="70">
        <v>2024</v>
      </c>
      <c r="F15" s="70" t="s">
        <v>1554</v>
      </c>
      <c r="G15" s="1073" t="s">
        <v>2422</v>
      </c>
      <c r="H15" s="70" t="s">
        <v>2423</v>
      </c>
      <c r="I15" s="1066"/>
      <c r="J15" s="73">
        <v>188689</v>
      </c>
      <c r="K15" s="71">
        <v>268251374</v>
      </c>
      <c r="L15" s="71">
        <v>40753</v>
      </c>
      <c r="M15" s="71">
        <v>57568810</v>
      </c>
      <c r="N15" s="71">
        <v>0</v>
      </c>
      <c r="O15" s="71">
        <v>0</v>
      </c>
      <c r="P15" s="71">
        <v>0</v>
      </c>
      <c r="Q15" s="71">
        <v>0</v>
      </c>
      <c r="R15" s="71">
        <v>0</v>
      </c>
      <c r="S15" s="71">
        <v>0</v>
      </c>
      <c r="T15" s="71">
        <v>0</v>
      </c>
      <c r="U15" s="71">
        <v>0</v>
      </c>
      <c r="V15" s="71">
        <v>0</v>
      </c>
      <c r="W15" s="71">
        <v>0</v>
      </c>
      <c r="X15" s="71">
        <v>0</v>
      </c>
      <c r="Y15" s="71">
        <v>0</v>
      </c>
      <c r="Z15" s="71">
        <v>325820184</v>
      </c>
      <c r="AA15" s="71">
        <v>357308403</v>
      </c>
      <c r="AB15" s="71">
        <v>2191724638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2401</v>
      </c>
      <c r="B16" s="70">
        <v>8</v>
      </c>
      <c r="C16" s="70">
        <v>18</v>
      </c>
      <c r="D16" s="70">
        <v>8</v>
      </c>
      <c r="E16" s="70">
        <v>2024</v>
      </c>
      <c r="F16" s="70" t="s">
        <v>1554</v>
      </c>
      <c r="G16" s="1073" t="s">
        <v>2398</v>
      </c>
      <c r="H16" s="70" t="s">
        <v>2399</v>
      </c>
      <c r="I16" s="1066"/>
      <c r="J16" s="73">
        <v>1132939</v>
      </c>
      <c r="K16" s="71">
        <v>1596427197</v>
      </c>
      <c r="L16" s="71">
        <v>1580191</v>
      </c>
      <c r="M16" s="71">
        <v>2212757247</v>
      </c>
      <c r="N16" s="71">
        <v>0</v>
      </c>
      <c r="O16" s="71">
        <v>0</v>
      </c>
      <c r="P16" s="71">
        <v>0</v>
      </c>
      <c r="Q16" s="71">
        <v>0</v>
      </c>
      <c r="R16" s="71">
        <v>0</v>
      </c>
      <c r="S16" s="71">
        <v>0</v>
      </c>
      <c r="T16" s="71">
        <v>0</v>
      </c>
      <c r="U16" s="71">
        <v>0</v>
      </c>
      <c r="V16" s="71">
        <v>0</v>
      </c>
      <c r="W16" s="71">
        <v>0</v>
      </c>
      <c r="X16" s="71">
        <v>0</v>
      </c>
      <c r="Y16" s="71">
        <v>0</v>
      </c>
      <c r="Z16" s="71">
        <v>3809184444</v>
      </c>
      <c r="AA16" s="71">
        <v>2490403633</v>
      </c>
      <c r="AB16" s="71">
        <v>12804448205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2351</v>
      </c>
      <c r="B17" s="70">
        <v>9</v>
      </c>
      <c r="C17" s="70">
        <v>18</v>
      </c>
      <c r="D17" s="70">
        <v>9</v>
      </c>
      <c r="E17" s="70">
        <v>2024</v>
      </c>
      <c r="F17" s="70" t="s">
        <v>1554</v>
      </c>
      <c r="G17" s="1073" t="s">
        <v>2348</v>
      </c>
      <c r="H17" s="70" t="s">
        <v>2349</v>
      </c>
      <c r="I17" s="1066"/>
      <c r="J17" s="73">
        <v>52012</v>
      </c>
      <c r="K17" s="71">
        <v>71848097</v>
      </c>
      <c r="L17" s="71">
        <v>174996</v>
      </c>
      <c r="M17" s="71">
        <v>240932297</v>
      </c>
      <c r="N17" s="71">
        <v>14600</v>
      </c>
      <c r="O17" s="71">
        <v>28786444</v>
      </c>
      <c r="P17" s="71">
        <v>28486</v>
      </c>
      <c r="Q17" s="71">
        <v>165497317</v>
      </c>
      <c r="R17" s="71">
        <v>0</v>
      </c>
      <c r="S17" s="71">
        <v>0</v>
      </c>
      <c r="T17" s="71">
        <v>0</v>
      </c>
      <c r="U17" s="71">
        <v>0</v>
      </c>
      <c r="V17" s="71">
        <v>665</v>
      </c>
      <c r="W17" s="71">
        <v>0</v>
      </c>
      <c r="X17" s="71">
        <v>0</v>
      </c>
      <c r="Y17" s="71">
        <v>4077535</v>
      </c>
      <c r="Z17" s="71">
        <v>511141690.00000006</v>
      </c>
      <c r="AA17" s="71">
        <v>15856602</v>
      </c>
      <c r="AB17" s="71">
        <v>249657220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2236</v>
      </c>
      <c r="B18" s="70">
        <v>10</v>
      </c>
      <c r="C18" s="70">
        <v>18</v>
      </c>
      <c r="D18" s="70">
        <v>10</v>
      </c>
      <c r="E18" s="70">
        <v>2024</v>
      </c>
      <c r="F18" s="70" t="s">
        <v>1554</v>
      </c>
      <c r="G18" s="1073" t="s">
        <v>2215</v>
      </c>
      <c r="H18" s="70" t="s">
        <v>2216</v>
      </c>
      <c r="I18" s="1066"/>
      <c r="J18" s="73">
        <v>31444</v>
      </c>
      <c r="K18" s="71">
        <v>44416949</v>
      </c>
      <c r="L18" s="71">
        <v>121455</v>
      </c>
      <c r="M18" s="71">
        <v>170914073</v>
      </c>
      <c r="N18" s="71">
        <v>33200</v>
      </c>
      <c r="O18" s="71">
        <v>63767900.000000007</v>
      </c>
      <c r="P18" s="71">
        <v>14816</v>
      </c>
      <c r="Q18" s="71">
        <v>86077970.000000015</v>
      </c>
      <c r="R18" s="71">
        <v>0</v>
      </c>
      <c r="S18" s="71">
        <v>0</v>
      </c>
      <c r="T18" s="71">
        <v>0</v>
      </c>
      <c r="U18" s="71">
        <v>0</v>
      </c>
      <c r="V18" s="71">
        <v>111</v>
      </c>
      <c r="W18" s="71">
        <v>0</v>
      </c>
      <c r="X18" s="71">
        <v>0</v>
      </c>
      <c r="Y18" s="71">
        <v>677954</v>
      </c>
      <c r="Z18" s="71">
        <v>365854846</v>
      </c>
      <c r="AA18" s="71">
        <v>34036598</v>
      </c>
      <c r="AB18" s="71">
        <v>253139265.99999997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2379</v>
      </c>
      <c r="B19" s="70">
        <v>11</v>
      </c>
      <c r="C19" s="70">
        <v>18</v>
      </c>
      <c r="D19" s="70">
        <v>11</v>
      </c>
      <c r="E19" s="70">
        <v>2024</v>
      </c>
      <c r="F19" s="70" t="s">
        <v>1554</v>
      </c>
      <c r="G19" s="1073" t="s">
        <v>2376</v>
      </c>
      <c r="H19" s="70" t="s">
        <v>2377</v>
      </c>
      <c r="I19" s="1066"/>
      <c r="J19" s="73">
        <v>23601</v>
      </c>
      <c r="K19" s="71">
        <v>31406978</v>
      </c>
      <c r="L19" s="71">
        <v>11461</v>
      </c>
      <c r="M19" s="71">
        <v>15159559</v>
      </c>
      <c r="N19" s="71">
        <v>0</v>
      </c>
      <c r="O19" s="71">
        <v>0</v>
      </c>
      <c r="P19" s="71">
        <v>2047.0000000000002</v>
      </c>
      <c r="Q19" s="71">
        <v>11175717</v>
      </c>
      <c r="R19" s="71">
        <v>0</v>
      </c>
      <c r="S19" s="71">
        <v>0</v>
      </c>
      <c r="T19" s="71">
        <v>0</v>
      </c>
      <c r="U19" s="71">
        <v>0</v>
      </c>
      <c r="V19" s="71">
        <v>0</v>
      </c>
      <c r="W19" s="71">
        <v>0</v>
      </c>
      <c r="X19" s="71">
        <v>0</v>
      </c>
      <c r="Y19" s="71">
        <v>0</v>
      </c>
      <c r="Z19" s="71">
        <v>57742253.999999993</v>
      </c>
      <c r="AA19" s="71">
        <v>8594961</v>
      </c>
      <c r="AB19" s="71">
        <v>116820926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2409</v>
      </c>
      <c r="B20" s="70">
        <v>12</v>
      </c>
      <c r="C20" s="70">
        <v>18</v>
      </c>
      <c r="D20" s="70">
        <v>12</v>
      </c>
      <c r="E20" s="70">
        <v>2024</v>
      </c>
      <c r="F20" s="70" t="s">
        <v>1554</v>
      </c>
      <c r="G20" s="1073" t="s">
        <v>2406</v>
      </c>
      <c r="H20" s="70" t="s">
        <v>2407</v>
      </c>
      <c r="I20" s="1066"/>
      <c r="J20" s="73">
        <v>89709</v>
      </c>
      <c r="K20" s="71">
        <v>126094510</v>
      </c>
      <c r="L20" s="71">
        <v>238930</v>
      </c>
      <c r="M20" s="71">
        <v>333880439</v>
      </c>
      <c r="N20" s="71">
        <v>0</v>
      </c>
      <c r="O20" s="71">
        <v>0</v>
      </c>
      <c r="P20" s="71">
        <v>788</v>
      </c>
      <c r="Q20" s="71">
        <v>4808745</v>
      </c>
      <c r="R20" s="71">
        <v>4</v>
      </c>
      <c r="S20" s="71">
        <v>35734</v>
      </c>
      <c r="T20" s="71">
        <v>0</v>
      </c>
      <c r="U20" s="71">
        <v>0</v>
      </c>
      <c r="V20" s="71">
        <v>0</v>
      </c>
      <c r="W20" s="71">
        <v>0</v>
      </c>
      <c r="X20" s="71">
        <v>0</v>
      </c>
      <c r="Y20" s="71">
        <v>0</v>
      </c>
      <c r="Z20" s="71">
        <v>464819428.39255005</v>
      </c>
      <c r="AA20" s="71">
        <v>213155565</v>
      </c>
      <c r="AB20" s="71">
        <v>1412370574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1647</v>
      </c>
      <c r="B21" s="70">
        <v>13</v>
      </c>
      <c r="C21" s="70">
        <v>18</v>
      </c>
      <c r="D21" s="70">
        <v>13</v>
      </c>
      <c r="E21" s="70">
        <v>2024</v>
      </c>
      <c r="F21" s="70" t="s">
        <v>1554</v>
      </c>
      <c r="G21" s="1073" t="s">
        <v>1644</v>
      </c>
      <c r="H21" s="70" t="s">
        <v>1645</v>
      </c>
      <c r="I21" s="1066"/>
      <c r="J21" s="73">
        <v>539240</v>
      </c>
      <c r="K21" s="71">
        <v>769722487</v>
      </c>
      <c r="L21" s="71">
        <v>406314</v>
      </c>
      <c r="M21" s="71">
        <v>575480091</v>
      </c>
      <c r="N21" s="71">
        <v>44000</v>
      </c>
      <c r="O21" s="71">
        <v>89604149</v>
      </c>
      <c r="P21" s="71">
        <v>16050</v>
      </c>
      <c r="Q21" s="71">
        <v>95283089</v>
      </c>
      <c r="R21" s="71">
        <v>0</v>
      </c>
      <c r="S21" s="71">
        <v>0</v>
      </c>
      <c r="T21" s="71">
        <v>5233</v>
      </c>
      <c r="U21" s="71">
        <v>1660</v>
      </c>
      <c r="V21" s="71">
        <v>1124</v>
      </c>
      <c r="W21" s="71">
        <v>35983034</v>
      </c>
      <c r="X21" s="71">
        <v>10177403</v>
      </c>
      <c r="Y21" s="71">
        <v>6892859.0000000009</v>
      </c>
      <c r="Z21" s="71">
        <v>1583143112</v>
      </c>
      <c r="AA21" s="71">
        <v>1220998397</v>
      </c>
      <c r="AB21" s="71">
        <v>6862569231.000001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1713</v>
      </c>
      <c r="B22" s="70">
        <v>14</v>
      </c>
      <c r="C22" s="70">
        <v>18</v>
      </c>
      <c r="D22" s="70">
        <v>14</v>
      </c>
      <c r="E22" s="70">
        <v>2024</v>
      </c>
      <c r="F22" s="70" t="s">
        <v>1554</v>
      </c>
      <c r="G22" s="1073" t="s">
        <v>1710</v>
      </c>
      <c r="H22" s="70" t="s">
        <v>1711</v>
      </c>
      <c r="I22" s="1066"/>
      <c r="J22" s="73">
        <v>42333</v>
      </c>
      <c r="K22" s="71">
        <v>58042301</v>
      </c>
      <c r="L22" s="71">
        <v>31918</v>
      </c>
      <c r="M22" s="71">
        <v>43533201.999999993</v>
      </c>
      <c r="N22" s="71">
        <v>0</v>
      </c>
      <c r="O22" s="71">
        <v>0</v>
      </c>
      <c r="P22" s="71">
        <v>4594</v>
      </c>
      <c r="Q22" s="71">
        <v>40459739</v>
      </c>
      <c r="R22" s="71">
        <v>0</v>
      </c>
      <c r="S22" s="71">
        <v>0</v>
      </c>
      <c r="T22" s="71">
        <v>186685</v>
      </c>
      <c r="U22" s="71">
        <v>6680</v>
      </c>
      <c r="V22" s="71">
        <v>3734</v>
      </c>
      <c r="W22" s="71">
        <v>1306787054</v>
      </c>
      <c r="X22" s="71">
        <v>40960043</v>
      </c>
      <c r="Y22" s="71">
        <v>22894925.999999996</v>
      </c>
      <c r="Z22" s="71">
        <v>1512677265</v>
      </c>
      <c r="AA22" s="71">
        <v>144988467</v>
      </c>
      <c r="AB22" s="71">
        <v>540966235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1701</v>
      </c>
      <c r="B23" s="70">
        <v>15</v>
      </c>
      <c r="C23" s="70">
        <v>18</v>
      </c>
      <c r="D23" s="70">
        <v>15</v>
      </c>
      <c r="E23" s="70">
        <v>2024</v>
      </c>
      <c r="F23" s="70" t="s">
        <v>1554</v>
      </c>
      <c r="G23" s="1073" t="s">
        <v>1698</v>
      </c>
      <c r="H23" s="70" t="s">
        <v>1699</v>
      </c>
      <c r="I23" s="1066"/>
      <c r="J23" s="73">
        <v>464891</v>
      </c>
      <c r="K23" s="71">
        <v>666124650</v>
      </c>
      <c r="L23" s="71">
        <v>865101</v>
      </c>
      <c r="M23" s="71">
        <v>1231057198.0000002</v>
      </c>
      <c r="N23" s="71">
        <v>71600</v>
      </c>
      <c r="O23" s="71">
        <v>139286652</v>
      </c>
      <c r="P23" s="71">
        <v>18380</v>
      </c>
      <c r="Q23" s="71">
        <v>108034966</v>
      </c>
      <c r="R23" s="71">
        <v>0</v>
      </c>
      <c r="S23" s="71">
        <v>0</v>
      </c>
      <c r="T23" s="71">
        <v>0</v>
      </c>
      <c r="U23" s="71">
        <v>92</v>
      </c>
      <c r="V23" s="71">
        <v>4796</v>
      </c>
      <c r="W23" s="71">
        <v>0</v>
      </c>
      <c r="X23" s="71">
        <v>561201.00000000012</v>
      </c>
      <c r="Y23" s="71">
        <v>29406374</v>
      </c>
      <c r="Z23" s="71">
        <v>2174471041</v>
      </c>
      <c r="AA23" s="71">
        <v>1141723622</v>
      </c>
      <c r="AB23" s="71">
        <v>5373857266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1709</v>
      </c>
      <c r="B24" s="70">
        <v>16</v>
      </c>
      <c r="C24" s="70">
        <v>18</v>
      </c>
      <c r="D24" s="70">
        <v>16</v>
      </c>
      <c r="E24" s="70">
        <v>2024</v>
      </c>
      <c r="F24" s="70" t="s">
        <v>1554</v>
      </c>
      <c r="G24" s="1073" t="s">
        <v>1706</v>
      </c>
      <c r="H24" s="70" t="s">
        <v>1707</v>
      </c>
      <c r="I24" s="1066"/>
      <c r="J24" s="73">
        <v>70896</v>
      </c>
      <c r="K24" s="71">
        <v>97833188</v>
      </c>
      <c r="L24" s="71">
        <v>120036</v>
      </c>
      <c r="M24" s="71">
        <v>164605950</v>
      </c>
      <c r="N24" s="71">
        <v>22400</v>
      </c>
      <c r="O24" s="71">
        <v>38493726</v>
      </c>
      <c r="P24" s="71">
        <v>9249</v>
      </c>
      <c r="Q24" s="71">
        <v>53685235</v>
      </c>
      <c r="R24" s="71">
        <v>426</v>
      </c>
      <c r="S24" s="71">
        <v>3544563</v>
      </c>
      <c r="T24" s="71">
        <v>0</v>
      </c>
      <c r="U24" s="71">
        <v>0</v>
      </c>
      <c r="V24" s="71">
        <v>0</v>
      </c>
      <c r="W24" s="71">
        <v>0</v>
      </c>
      <c r="X24" s="71">
        <v>0</v>
      </c>
      <c r="Y24" s="71">
        <v>0</v>
      </c>
      <c r="Z24" s="71">
        <v>358162662.20094997</v>
      </c>
      <c r="AA24" s="71">
        <v>93725234</v>
      </c>
      <c r="AB24" s="71">
        <v>628439835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2367</v>
      </c>
      <c r="B25" s="70">
        <v>17</v>
      </c>
      <c r="C25" s="70">
        <v>18</v>
      </c>
      <c r="D25" s="70">
        <v>17</v>
      </c>
      <c r="E25" s="70">
        <v>2024</v>
      </c>
      <c r="F25" s="70" t="s">
        <v>1554</v>
      </c>
      <c r="G25" s="1073" t="s">
        <v>2364</v>
      </c>
      <c r="H25" s="70" t="s">
        <v>2365</v>
      </c>
      <c r="I25" s="1066"/>
      <c r="J25" s="73">
        <v>73814</v>
      </c>
      <c r="K25" s="71">
        <v>90575295</v>
      </c>
      <c r="L25" s="71">
        <v>734508</v>
      </c>
      <c r="M25" s="71">
        <v>901642438</v>
      </c>
      <c r="N25" s="71">
        <v>0</v>
      </c>
      <c r="O25" s="71">
        <v>0</v>
      </c>
      <c r="P25" s="71">
        <v>3343</v>
      </c>
      <c r="Q25" s="71">
        <v>19421392</v>
      </c>
      <c r="R25" s="71">
        <v>0</v>
      </c>
      <c r="S25" s="71">
        <v>0</v>
      </c>
      <c r="T25" s="71">
        <v>0</v>
      </c>
      <c r="U25" s="71">
        <v>0</v>
      </c>
      <c r="V25" s="71">
        <v>1261</v>
      </c>
      <c r="W25" s="71">
        <v>0</v>
      </c>
      <c r="X25" s="71">
        <v>0</v>
      </c>
      <c r="Y25" s="71">
        <v>7731471</v>
      </c>
      <c r="Z25" s="71">
        <v>1019370596</v>
      </c>
      <c r="AA25" s="71">
        <v>54990741</v>
      </c>
      <c r="AB25" s="71">
        <v>462129537.00000006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2359</v>
      </c>
      <c r="B26" s="70">
        <v>18</v>
      </c>
      <c r="C26" s="70">
        <v>18</v>
      </c>
      <c r="D26" s="70">
        <v>18</v>
      </c>
      <c r="E26" s="70">
        <v>2024</v>
      </c>
      <c r="F26" s="70" t="s">
        <v>1554</v>
      </c>
      <c r="G26" s="1073" t="s">
        <v>2356</v>
      </c>
      <c r="H26" s="70" t="s">
        <v>2357</v>
      </c>
      <c r="I26" s="1066"/>
      <c r="J26" s="73">
        <v>72490</v>
      </c>
      <c r="K26" s="71">
        <v>103124968</v>
      </c>
      <c r="L26" s="71">
        <v>165059</v>
      </c>
      <c r="M26" s="71">
        <v>232924959</v>
      </c>
      <c r="N26" s="71">
        <v>9700</v>
      </c>
      <c r="O26" s="71">
        <v>17561039</v>
      </c>
      <c r="P26" s="71">
        <v>147</v>
      </c>
      <c r="Q26" s="71">
        <v>1007828.9999999999</v>
      </c>
      <c r="R26" s="71">
        <v>0</v>
      </c>
      <c r="S26" s="71">
        <v>0</v>
      </c>
      <c r="T26" s="71">
        <v>0</v>
      </c>
      <c r="U26" s="71">
        <v>0</v>
      </c>
      <c r="V26" s="71">
        <v>1935</v>
      </c>
      <c r="W26" s="71">
        <v>0</v>
      </c>
      <c r="X26" s="71">
        <v>0</v>
      </c>
      <c r="Y26" s="71">
        <v>11865420</v>
      </c>
      <c r="Z26" s="71">
        <v>366484215.00000006</v>
      </c>
      <c r="AA26" s="71">
        <v>180823356</v>
      </c>
      <c r="AB26" s="71">
        <v>1507045917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1651</v>
      </c>
      <c r="B27" s="70">
        <v>19</v>
      </c>
      <c r="C27" s="70">
        <v>18</v>
      </c>
      <c r="D27" s="70">
        <v>19</v>
      </c>
      <c r="E27" s="70">
        <v>2024</v>
      </c>
      <c r="F27" s="70" t="s">
        <v>1554</v>
      </c>
      <c r="G27" s="1073" t="s">
        <v>1648</v>
      </c>
      <c r="H27" s="70" t="s">
        <v>1649</v>
      </c>
      <c r="I27" s="1066"/>
      <c r="J27" s="73">
        <v>1489959</v>
      </c>
      <c r="K27" s="71">
        <v>2102440760</v>
      </c>
      <c r="L27" s="71">
        <v>1633673</v>
      </c>
      <c r="M27" s="71">
        <v>2286940660</v>
      </c>
      <c r="N27" s="71">
        <v>46800</v>
      </c>
      <c r="O27" s="71">
        <v>81924365.999999985</v>
      </c>
      <c r="P27" s="71">
        <v>28901</v>
      </c>
      <c r="Q27" s="71">
        <v>186117877.00000003</v>
      </c>
      <c r="R27" s="71">
        <v>1730</v>
      </c>
      <c r="S27" s="71">
        <v>14404414.000000002</v>
      </c>
      <c r="T27" s="71">
        <v>0</v>
      </c>
      <c r="U27" s="71">
        <v>0</v>
      </c>
      <c r="V27" s="71">
        <v>4121</v>
      </c>
      <c r="W27" s="71">
        <v>0</v>
      </c>
      <c r="X27" s="71">
        <v>0</v>
      </c>
      <c r="Y27" s="71">
        <v>25272915</v>
      </c>
      <c r="Z27" s="71">
        <v>4697100991.8359299</v>
      </c>
      <c r="AA27" s="71">
        <v>3592089247</v>
      </c>
      <c r="AB27" s="71">
        <v>17859192871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1995</v>
      </c>
      <c r="B28" s="70">
        <v>20</v>
      </c>
      <c r="C28" s="70">
        <v>18</v>
      </c>
      <c r="D28" s="70">
        <v>20</v>
      </c>
      <c r="E28" s="70">
        <v>2024</v>
      </c>
      <c r="F28" s="70" t="s">
        <v>1554</v>
      </c>
      <c r="G28" s="1073" t="s">
        <v>1975</v>
      </c>
      <c r="H28" s="70" t="s">
        <v>1676</v>
      </c>
      <c r="I28" s="1066"/>
      <c r="J28" s="73">
        <v>34514</v>
      </c>
      <c r="K28" s="71">
        <v>50002753</v>
      </c>
      <c r="L28" s="71">
        <v>117281</v>
      </c>
      <c r="M28" s="71">
        <v>168892349</v>
      </c>
      <c r="N28" s="71">
        <v>126400</v>
      </c>
      <c r="O28" s="71">
        <v>252643560.99999997</v>
      </c>
      <c r="P28" s="71">
        <v>886</v>
      </c>
      <c r="Q28" s="71">
        <v>5418782</v>
      </c>
      <c r="R28" s="71">
        <v>0</v>
      </c>
      <c r="S28" s="71">
        <v>0</v>
      </c>
      <c r="T28" s="71">
        <v>0</v>
      </c>
      <c r="U28" s="71">
        <v>0</v>
      </c>
      <c r="V28" s="71">
        <v>87</v>
      </c>
      <c r="W28" s="71">
        <v>0</v>
      </c>
      <c r="X28" s="71">
        <v>0</v>
      </c>
      <c r="Y28" s="71">
        <v>534710</v>
      </c>
      <c r="Z28" s="71">
        <v>477492155</v>
      </c>
      <c r="AA28" s="71">
        <v>12524769.999999998</v>
      </c>
      <c r="AB28" s="71">
        <v>195263931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1671</v>
      </c>
      <c r="B29" s="70">
        <v>21</v>
      </c>
      <c r="C29" s="70">
        <v>18</v>
      </c>
      <c r="D29" s="70">
        <v>21</v>
      </c>
      <c r="E29" s="70">
        <v>2024</v>
      </c>
      <c r="F29" s="70" t="s">
        <v>1554</v>
      </c>
      <c r="G29" s="1073" t="s">
        <v>1668</v>
      </c>
      <c r="H29" s="70" t="s">
        <v>1669</v>
      </c>
      <c r="I29" s="1066"/>
      <c r="J29" s="73">
        <v>369858</v>
      </c>
      <c r="K29" s="71">
        <v>524319420.00000006</v>
      </c>
      <c r="L29" s="71">
        <v>313200</v>
      </c>
      <c r="M29" s="71">
        <v>440556150</v>
      </c>
      <c r="N29" s="71">
        <v>0</v>
      </c>
      <c r="O29" s="71">
        <v>0</v>
      </c>
      <c r="P29" s="71">
        <v>0</v>
      </c>
      <c r="Q29" s="71">
        <v>0</v>
      </c>
      <c r="R29" s="71">
        <v>0</v>
      </c>
      <c r="S29" s="71">
        <v>0</v>
      </c>
      <c r="T29" s="71">
        <v>0</v>
      </c>
      <c r="U29" s="71">
        <v>0</v>
      </c>
      <c r="V29" s="71">
        <v>0</v>
      </c>
      <c r="W29" s="71">
        <v>0</v>
      </c>
      <c r="X29" s="71">
        <v>0</v>
      </c>
      <c r="Y29" s="71">
        <v>0</v>
      </c>
      <c r="Z29" s="71">
        <v>964875570.00000012</v>
      </c>
      <c r="AA29" s="71">
        <v>771234996</v>
      </c>
      <c r="AB29" s="71">
        <v>4142232775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1689</v>
      </c>
      <c r="B30" s="70">
        <v>22</v>
      </c>
      <c r="C30" s="70">
        <v>18</v>
      </c>
      <c r="D30" s="70">
        <v>22</v>
      </c>
      <c r="E30" s="70">
        <v>2024</v>
      </c>
      <c r="F30" s="70" t="s">
        <v>1554</v>
      </c>
      <c r="G30" s="1073" t="s">
        <v>1686</v>
      </c>
      <c r="H30" s="70" t="s">
        <v>1687</v>
      </c>
      <c r="I30" s="1066"/>
      <c r="J30" s="73">
        <v>164471</v>
      </c>
      <c r="K30" s="71">
        <v>236876794</v>
      </c>
      <c r="L30" s="71">
        <v>231312</v>
      </c>
      <c r="M30" s="71">
        <v>330415465.00000006</v>
      </c>
      <c r="N30" s="71">
        <v>0</v>
      </c>
      <c r="O30" s="71">
        <v>0</v>
      </c>
      <c r="P30" s="71">
        <v>0</v>
      </c>
      <c r="Q30" s="71">
        <v>0</v>
      </c>
      <c r="R30" s="71">
        <v>0</v>
      </c>
      <c r="S30" s="71">
        <v>0</v>
      </c>
      <c r="T30" s="71">
        <v>0</v>
      </c>
      <c r="U30" s="71">
        <v>0</v>
      </c>
      <c r="V30" s="71">
        <v>0</v>
      </c>
      <c r="W30" s="71">
        <v>0</v>
      </c>
      <c r="X30" s="71">
        <v>0</v>
      </c>
      <c r="Y30" s="71">
        <v>0</v>
      </c>
      <c r="Z30" s="71">
        <v>567292259.00000012</v>
      </c>
      <c r="AA30" s="71">
        <v>349870185</v>
      </c>
      <c r="AB30" s="71">
        <v>1800104923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2386</v>
      </c>
      <c r="B31" s="70">
        <v>23</v>
      </c>
      <c r="C31" s="70">
        <v>18</v>
      </c>
      <c r="D31" s="70">
        <v>23</v>
      </c>
      <c r="E31" s="70">
        <v>2024</v>
      </c>
      <c r="F31" s="70" t="s">
        <v>1554</v>
      </c>
      <c r="G31" s="1073" t="s">
        <v>2383</v>
      </c>
      <c r="H31" s="70" t="s">
        <v>2384</v>
      </c>
      <c r="I31" s="1066"/>
      <c r="J31" s="73">
        <v>93133</v>
      </c>
      <c r="K31" s="71">
        <v>133377890.00000001</v>
      </c>
      <c r="L31" s="71">
        <v>116457</v>
      </c>
      <c r="M31" s="71">
        <v>165937638</v>
      </c>
      <c r="N31" s="71">
        <v>0</v>
      </c>
      <c r="O31" s="71">
        <v>0</v>
      </c>
      <c r="P31" s="71">
        <v>0</v>
      </c>
      <c r="Q31" s="71">
        <v>0</v>
      </c>
      <c r="R31" s="71">
        <v>0</v>
      </c>
      <c r="S31" s="71">
        <v>0</v>
      </c>
      <c r="T31" s="71">
        <v>0</v>
      </c>
      <c r="U31" s="71">
        <v>0</v>
      </c>
      <c r="V31" s="71">
        <v>0</v>
      </c>
      <c r="W31" s="71">
        <v>0</v>
      </c>
      <c r="X31" s="71">
        <v>0</v>
      </c>
      <c r="Y31" s="71">
        <v>0</v>
      </c>
      <c r="Z31" s="71">
        <v>299315528</v>
      </c>
      <c r="AA31" s="71">
        <v>171716677</v>
      </c>
      <c r="AB31" s="71">
        <v>976208236.00000012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2393</v>
      </c>
      <c r="B32" s="70">
        <v>24</v>
      </c>
      <c r="C32" s="70">
        <v>18</v>
      </c>
      <c r="D32" s="70">
        <v>24</v>
      </c>
      <c r="E32" s="70">
        <v>2024</v>
      </c>
      <c r="F32" s="70" t="s">
        <v>1554</v>
      </c>
      <c r="G32" s="1073" t="s">
        <v>2390</v>
      </c>
      <c r="H32" s="70" t="s">
        <v>2391</v>
      </c>
      <c r="I32" s="1066"/>
      <c r="J32" s="73">
        <v>133447</v>
      </c>
      <c r="K32" s="71">
        <v>194486239.99999997</v>
      </c>
      <c r="L32" s="71">
        <v>1337836</v>
      </c>
      <c r="M32" s="71">
        <v>1937026235</v>
      </c>
      <c r="N32" s="71">
        <v>200</v>
      </c>
      <c r="O32" s="71">
        <v>330737</v>
      </c>
      <c r="P32" s="71">
        <v>29289</v>
      </c>
      <c r="Q32" s="71">
        <v>257940029.99999997</v>
      </c>
      <c r="R32" s="71">
        <v>0</v>
      </c>
      <c r="S32" s="71">
        <v>0</v>
      </c>
      <c r="T32" s="71">
        <v>557379</v>
      </c>
      <c r="U32" s="71">
        <v>37082</v>
      </c>
      <c r="V32" s="71">
        <v>27852</v>
      </c>
      <c r="W32" s="71">
        <v>3895546178</v>
      </c>
      <c r="X32" s="71">
        <v>227387560</v>
      </c>
      <c r="Y32" s="71">
        <v>170785766</v>
      </c>
      <c r="Z32" s="71">
        <v>6683502746</v>
      </c>
      <c r="AA32" s="71">
        <v>310770823</v>
      </c>
      <c r="AB32" s="71">
        <v>1013292433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1693</v>
      </c>
      <c r="B33" s="70">
        <v>25</v>
      </c>
      <c r="C33" s="70">
        <v>18</v>
      </c>
      <c r="D33" s="70">
        <v>25</v>
      </c>
      <c r="E33" s="70">
        <v>2024</v>
      </c>
      <c r="F33" s="70" t="s">
        <v>1554</v>
      </c>
      <c r="G33" s="1073" t="s">
        <v>1690</v>
      </c>
      <c r="H33" s="70" t="s">
        <v>1691</v>
      </c>
      <c r="I33" s="1066"/>
      <c r="J33" s="73">
        <v>298038</v>
      </c>
      <c r="K33" s="71">
        <v>419716213</v>
      </c>
      <c r="L33" s="71">
        <v>504892</v>
      </c>
      <c r="M33" s="71">
        <v>706713002</v>
      </c>
      <c r="N33" s="71">
        <v>0</v>
      </c>
      <c r="O33" s="71">
        <v>0</v>
      </c>
      <c r="P33" s="71">
        <v>741</v>
      </c>
      <c r="Q33" s="71">
        <v>4524321</v>
      </c>
      <c r="R33" s="71">
        <v>253</v>
      </c>
      <c r="S33" s="71">
        <v>2104779</v>
      </c>
      <c r="T33" s="71">
        <v>0</v>
      </c>
      <c r="U33" s="71">
        <v>0</v>
      </c>
      <c r="V33" s="71">
        <v>0</v>
      </c>
      <c r="W33" s="71">
        <v>0</v>
      </c>
      <c r="X33" s="71">
        <v>0</v>
      </c>
      <c r="Y33" s="71">
        <v>0</v>
      </c>
      <c r="Z33" s="71">
        <v>1133058314.5134897</v>
      </c>
      <c r="AA33" s="71">
        <v>698331421</v>
      </c>
      <c r="AB33" s="71">
        <v>3243835391.9999995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2363</v>
      </c>
      <c r="B34" s="70">
        <v>26</v>
      </c>
      <c r="C34" s="70">
        <v>18</v>
      </c>
      <c r="D34" s="70">
        <v>26</v>
      </c>
      <c r="E34" s="70">
        <v>2024</v>
      </c>
      <c r="F34" s="70" t="s">
        <v>1554</v>
      </c>
      <c r="G34" s="1073" t="s">
        <v>2360</v>
      </c>
      <c r="H34" s="70" t="s">
        <v>2361</v>
      </c>
      <c r="I34" s="1066"/>
      <c r="J34" s="73">
        <v>121497</v>
      </c>
      <c r="K34" s="71">
        <v>174259570</v>
      </c>
      <c r="L34" s="71">
        <v>272004</v>
      </c>
      <c r="M34" s="71">
        <v>387561251.99999994</v>
      </c>
      <c r="N34" s="71">
        <v>6900</v>
      </c>
      <c r="O34" s="71">
        <v>12166233</v>
      </c>
      <c r="P34" s="71">
        <v>26041</v>
      </c>
      <c r="Q34" s="71">
        <v>197728240</v>
      </c>
      <c r="R34" s="71">
        <v>0</v>
      </c>
      <c r="S34" s="71">
        <v>0</v>
      </c>
      <c r="T34" s="71">
        <v>26003</v>
      </c>
      <c r="U34" s="71">
        <v>3078</v>
      </c>
      <c r="V34" s="71">
        <v>3573</v>
      </c>
      <c r="W34" s="71">
        <v>181774133</v>
      </c>
      <c r="X34" s="71">
        <v>18876994</v>
      </c>
      <c r="Y34" s="71">
        <v>21911598</v>
      </c>
      <c r="Z34" s="71">
        <v>994278020</v>
      </c>
      <c r="AA34" s="71">
        <v>182128956</v>
      </c>
      <c r="AB34" s="71">
        <v>1036289249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2375</v>
      </c>
      <c r="B35" s="70">
        <v>27</v>
      </c>
      <c r="C35" s="70">
        <v>18</v>
      </c>
      <c r="D35" s="70">
        <v>27</v>
      </c>
      <c r="E35" s="70">
        <v>2024</v>
      </c>
      <c r="F35" s="70" t="s">
        <v>1554</v>
      </c>
      <c r="G35" s="1073" t="s">
        <v>2372</v>
      </c>
      <c r="H35" s="70" t="s">
        <v>2373</v>
      </c>
      <c r="I35" s="1066"/>
      <c r="J35" s="73">
        <v>74611</v>
      </c>
      <c r="K35" s="71">
        <v>107894202</v>
      </c>
      <c r="L35" s="71">
        <v>379541</v>
      </c>
      <c r="M35" s="71">
        <v>545723982</v>
      </c>
      <c r="N35" s="71">
        <v>0</v>
      </c>
      <c r="O35" s="71">
        <v>0</v>
      </c>
      <c r="P35" s="71">
        <v>6516</v>
      </c>
      <c r="Q35" s="71">
        <v>57385186.999999993</v>
      </c>
      <c r="R35" s="71">
        <v>0</v>
      </c>
      <c r="S35" s="71">
        <v>0</v>
      </c>
      <c r="T35" s="71">
        <v>73274</v>
      </c>
      <c r="U35" s="71">
        <v>6706</v>
      </c>
      <c r="V35" s="71">
        <v>7691</v>
      </c>
      <c r="W35" s="71">
        <v>512459873</v>
      </c>
      <c r="X35" s="71">
        <v>41118249.000000007</v>
      </c>
      <c r="Y35" s="71">
        <v>47160231</v>
      </c>
      <c r="Z35" s="71">
        <v>1311741724.0000002</v>
      </c>
      <c r="AA35" s="71">
        <v>23137526</v>
      </c>
      <c r="AB35" s="71">
        <v>325313583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2382</v>
      </c>
      <c r="B36" s="70">
        <v>28</v>
      </c>
      <c r="C36" s="70">
        <v>18</v>
      </c>
      <c r="D36" s="70">
        <v>28</v>
      </c>
      <c r="E36" s="70">
        <v>2024</v>
      </c>
      <c r="F36" s="70" t="s">
        <v>1554</v>
      </c>
      <c r="G36" s="1073" t="s">
        <v>2380</v>
      </c>
      <c r="H36" s="70" t="s">
        <v>2327</v>
      </c>
      <c r="I36" s="1066"/>
      <c r="J36" s="73">
        <v>23220</v>
      </c>
      <c r="K36" s="71">
        <v>32279857</v>
      </c>
      <c r="L36" s="71">
        <v>14087</v>
      </c>
      <c r="M36" s="71">
        <v>19422149</v>
      </c>
      <c r="N36" s="71">
        <v>4600</v>
      </c>
      <c r="O36" s="71">
        <v>8246945.9999999991</v>
      </c>
      <c r="P36" s="71">
        <v>6461</v>
      </c>
      <c r="Q36" s="71">
        <v>39438910.000000007</v>
      </c>
      <c r="R36" s="71">
        <v>0</v>
      </c>
      <c r="S36" s="71">
        <v>0</v>
      </c>
      <c r="T36" s="71">
        <v>0</v>
      </c>
      <c r="U36" s="71">
        <v>0</v>
      </c>
      <c r="V36" s="71">
        <v>0</v>
      </c>
      <c r="W36" s="71">
        <v>0</v>
      </c>
      <c r="X36" s="71">
        <v>0</v>
      </c>
      <c r="Y36" s="71">
        <v>0</v>
      </c>
      <c r="Z36" s="71">
        <v>99387862.000000015</v>
      </c>
      <c r="AA36" s="71">
        <v>9240201</v>
      </c>
      <c r="AB36" s="71">
        <v>122239081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1697</v>
      </c>
      <c r="B37" s="70">
        <v>29</v>
      </c>
      <c r="C37" s="70">
        <v>18</v>
      </c>
      <c r="D37" s="70">
        <v>29</v>
      </c>
      <c r="E37" s="70">
        <v>2024</v>
      </c>
      <c r="F37" s="70" t="s">
        <v>1554</v>
      </c>
      <c r="G37" s="1073" t="s">
        <v>1694</v>
      </c>
      <c r="H37" s="70" t="s">
        <v>1695</v>
      </c>
      <c r="I37" s="1066"/>
      <c r="J37" s="73">
        <v>309243</v>
      </c>
      <c r="K37" s="71">
        <v>445829678</v>
      </c>
      <c r="L37" s="71">
        <v>954525</v>
      </c>
      <c r="M37" s="71">
        <v>1367974884</v>
      </c>
      <c r="N37" s="71">
        <v>128500</v>
      </c>
      <c r="O37" s="71">
        <v>252816315</v>
      </c>
      <c r="P37" s="71">
        <v>60641</v>
      </c>
      <c r="Q37" s="71">
        <v>352303573</v>
      </c>
      <c r="R37" s="71">
        <v>0</v>
      </c>
      <c r="S37" s="71">
        <v>0</v>
      </c>
      <c r="T37" s="71">
        <v>0</v>
      </c>
      <c r="U37" s="71">
        <v>34</v>
      </c>
      <c r="V37" s="71">
        <v>1116</v>
      </c>
      <c r="W37" s="71">
        <v>0</v>
      </c>
      <c r="X37" s="71">
        <v>209224</v>
      </c>
      <c r="Y37" s="71">
        <v>6840859</v>
      </c>
      <c r="Z37" s="71">
        <v>2425974533.0000005</v>
      </c>
      <c r="AA37" s="71">
        <v>678543752</v>
      </c>
      <c r="AB37" s="71">
        <v>3426499102.9999995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2413</v>
      </c>
      <c r="B38" s="70">
        <v>30</v>
      </c>
      <c r="C38" s="70">
        <v>18</v>
      </c>
      <c r="D38" s="70">
        <v>30</v>
      </c>
      <c r="E38" s="70">
        <v>2024</v>
      </c>
      <c r="F38" s="70" t="s">
        <v>1554</v>
      </c>
      <c r="G38" s="1073" t="s">
        <v>2410</v>
      </c>
      <c r="H38" s="70" t="s">
        <v>2411</v>
      </c>
      <c r="I38" s="1066"/>
      <c r="J38" s="73">
        <v>125577</v>
      </c>
      <c r="K38" s="71">
        <v>178625940</v>
      </c>
      <c r="L38" s="71">
        <v>391186</v>
      </c>
      <c r="M38" s="71">
        <v>553161941</v>
      </c>
      <c r="N38" s="71">
        <v>21900</v>
      </c>
      <c r="O38" s="71">
        <v>37288410.000000007</v>
      </c>
      <c r="P38" s="71">
        <v>18379</v>
      </c>
      <c r="Q38" s="71">
        <v>115394780</v>
      </c>
      <c r="R38" s="71">
        <v>0</v>
      </c>
      <c r="S38" s="71">
        <v>0</v>
      </c>
      <c r="T38" s="71">
        <v>0</v>
      </c>
      <c r="U38" s="71">
        <v>0</v>
      </c>
      <c r="V38" s="71">
        <v>908</v>
      </c>
      <c r="W38" s="71">
        <v>0</v>
      </c>
      <c r="X38" s="71">
        <v>0</v>
      </c>
      <c r="Y38" s="71">
        <v>5567856</v>
      </c>
      <c r="Z38" s="71">
        <v>890038926.99999988</v>
      </c>
      <c r="AA38" s="71">
        <v>168110340</v>
      </c>
      <c r="AB38" s="71">
        <v>1171824517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2417</v>
      </c>
      <c r="B39" s="70">
        <v>31</v>
      </c>
      <c r="C39" s="70">
        <v>18</v>
      </c>
      <c r="D39" s="70">
        <v>31</v>
      </c>
      <c r="E39" s="70">
        <v>2024</v>
      </c>
      <c r="F39" s="70" t="s">
        <v>1554</v>
      </c>
      <c r="G39" s="1073" t="s">
        <v>2414</v>
      </c>
      <c r="H39" s="70" t="s">
        <v>2415</v>
      </c>
      <c r="I39" s="1066"/>
      <c r="J39" s="73">
        <v>348905</v>
      </c>
      <c r="K39" s="71">
        <v>495274262.99999994</v>
      </c>
      <c r="L39" s="71">
        <v>455253</v>
      </c>
      <c r="M39" s="71">
        <v>641702246</v>
      </c>
      <c r="N39" s="71">
        <v>0</v>
      </c>
      <c r="O39" s="71">
        <v>0</v>
      </c>
      <c r="P39" s="71">
        <v>1229</v>
      </c>
      <c r="Q39" s="71">
        <v>6711278</v>
      </c>
      <c r="R39" s="71">
        <v>0</v>
      </c>
      <c r="S39" s="71">
        <v>0</v>
      </c>
      <c r="T39" s="71">
        <v>0</v>
      </c>
      <c r="U39" s="71">
        <v>0</v>
      </c>
      <c r="V39" s="71">
        <v>0</v>
      </c>
      <c r="W39" s="71">
        <v>0</v>
      </c>
      <c r="X39" s="71">
        <v>0</v>
      </c>
      <c r="Y39" s="71">
        <v>0</v>
      </c>
      <c r="Z39" s="71">
        <v>1143687787</v>
      </c>
      <c r="AA39" s="71">
        <v>804408085</v>
      </c>
      <c r="AB39" s="71">
        <v>4163793085.9999995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1655</v>
      </c>
      <c r="B40" s="70">
        <v>32</v>
      </c>
      <c r="C40" s="70">
        <v>18</v>
      </c>
      <c r="D40" s="70">
        <v>32</v>
      </c>
      <c r="E40" s="70">
        <v>2024</v>
      </c>
      <c r="F40" s="70" t="s">
        <v>1554</v>
      </c>
      <c r="G40" s="1073" t="s">
        <v>1652</v>
      </c>
      <c r="H40" s="70" t="s">
        <v>1653</v>
      </c>
      <c r="I40" s="1066"/>
      <c r="J40" s="73">
        <v>1470069</v>
      </c>
      <c r="K40" s="71">
        <v>2088865466.0000002</v>
      </c>
      <c r="L40" s="71">
        <v>2540758</v>
      </c>
      <c r="M40" s="71">
        <v>3581818280</v>
      </c>
      <c r="N40" s="71">
        <v>1100</v>
      </c>
      <c r="O40" s="71">
        <v>2167324.0000000005</v>
      </c>
      <c r="P40" s="71">
        <v>16764</v>
      </c>
      <c r="Q40" s="71">
        <v>100323307</v>
      </c>
      <c r="R40" s="71">
        <v>0</v>
      </c>
      <c r="S40" s="71">
        <v>0</v>
      </c>
      <c r="T40" s="71">
        <v>25895</v>
      </c>
      <c r="U40" s="71">
        <v>5401</v>
      </c>
      <c r="V40" s="71">
        <v>7919</v>
      </c>
      <c r="W40" s="71">
        <v>179034829</v>
      </c>
      <c r="X40" s="71">
        <v>33120649</v>
      </c>
      <c r="Y40" s="71">
        <v>48561516.000000007</v>
      </c>
      <c r="Z40" s="71">
        <v>6033891371</v>
      </c>
      <c r="AA40" s="71">
        <v>3642046105</v>
      </c>
      <c r="AB40" s="71">
        <v>17539750606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2421</v>
      </c>
      <c r="B41" s="70">
        <v>33</v>
      </c>
      <c r="C41" s="70">
        <v>18</v>
      </c>
      <c r="D41" s="70">
        <v>33</v>
      </c>
      <c r="E41" s="70">
        <v>2024</v>
      </c>
      <c r="F41" s="70" t="s">
        <v>1554</v>
      </c>
      <c r="G41" s="1073" t="s">
        <v>2418</v>
      </c>
      <c r="H41" s="70" t="s">
        <v>2419</v>
      </c>
      <c r="I41" s="1066"/>
      <c r="J41" s="73">
        <v>252872</v>
      </c>
      <c r="K41" s="71">
        <v>361008731</v>
      </c>
      <c r="L41" s="71">
        <v>259557.00000000003</v>
      </c>
      <c r="M41" s="71">
        <v>367668281.00000006</v>
      </c>
      <c r="N41" s="71">
        <v>11400</v>
      </c>
      <c r="O41" s="71">
        <v>19296076</v>
      </c>
      <c r="P41" s="71">
        <v>13629</v>
      </c>
      <c r="Q41" s="71">
        <v>81548221</v>
      </c>
      <c r="R41" s="71">
        <v>0</v>
      </c>
      <c r="S41" s="71">
        <v>0</v>
      </c>
      <c r="T41" s="71">
        <v>0</v>
      </c>
      <c r="U41" s="71">
        <v>0</v>
      </c>
      <c r="V41" s="71">
        <v>14</v>
      </c>
      <c r="W41" s="71">
        <v>0</v>
      </c>
      <c r="X41" s="71">
        <v>0</v>
      </c>
      <c r="Y41" s="71">
        <v>86339</v>
      </c>
      <c r="Z41" s="71">
        <v>829607648</v>
      </c>
      <c r="AA41" s="71">
        <v>561984808</v>
      </c>
      <c r="AB41" s="71">
        <v>3358605098.0000005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1680</v>
      </c>
      <c r="B42" s="70">
        <v>34</v>
      </c>
      <c r="C42" s="70">
        <v>18</v>
      </c>
      <c r="D42" s="70">
        <v>34</v>
      </c>
      <c r="E42" s="70">
        <v>2024</v>
      </c>
      <c r="F42" s="70" t="s">
        <v>1554</v>
      </c>
      <c r="G42" s="1073" t="s">
        <v>1677</v>
      </c>
      <c r="H42" s="70" t="s">
        <v>1678</v>
      </c>
      <c r="I42" s="1066"/>
      <c r="J42" s="73">
        <v>166411</v>
      </c>
      <c r="K42" s="71">
        <v>236887469</v>
      </c>
      <c r="L42" s="71">
        <v>389671</v>
      </c>
      <c r="M42" s="71">
        <v>552026054</v>
      </c>
      <c r="N42" s="71">
        <v>315300</v>
      </c>
      <c r="O42" s="71">
        <v>733235164</v>
      </c>
      <c r="P42" s="71">
        <v>53621</v>
      </c>
      <c r="Q42" s="71">
        <v>310987259</v>
      </c>
      <c r="R42" s="71">
        <v>0</v>
      </c>
      <c r="S42" s="71">
        <v>0</v>
      </c>
      <c r="T42" s="71">
        <v>0</v>
      </c>
      <c r="U42" s="71">
        <v>0</v>
      </c>
      <c r="V42" s="71">
        <v>426</v>
      </c>
      <c r="W42" s="71">
        <v>0</v>
      </c>
      <c r="X42" s="71">
        <v>0</v>
      </c>
      <c r="Y42" s="71">
        <v>2614440</v>
      </c>
      <c r="Z42" s="71">
        <v>1835750386</v>
      </c>
      <c r="AA42" s="71">
        <v>335624581</v>
      </c>
      <c r="AB42" s="71">
        <v>1632247050.9999998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2389</v>
      </c>
      <c r="B43" s="70">
        <v>35</v>
      </c>
      <c r="C43" s="70">
        <v>18</v>
      </c>
      <c r="D43" s="70">
        <v>35</v>
      </c>
      <c r="E43" s="70">
        <v>2024</v>
      </c>
      <c r="F43" s="70" t="s">
        <v>1554</v>
      </c>
      <c r="G43" s="1073" t="s">
        <v>2387</v>
      </c>
      <c r="H43" s="70" t="s">
        <v>1685</v>
      </c>
      <c r="I43" s="1066"/>
      <c r="J43" s="73">
        <v>77732</v>
      </c>
      <c r="K43" s="71">
        <v>110631892.99999999</v>
      </c>
      <c r="L43" s="71">
        <v>92952</v>
      </c>
      <c r="M43" s="71">
        <v>131473953.99999999</v>
      </c>
      <c r="N43" s="71">
        <v>0</v>
      </c>
      <c r="O43" s="71">
        <v>0</v>
      </c>
      <c r="P43" s="71">
        <v>0</v>
      </c>
      <c r="Q43" s="71">
        <v>0</v>
      </c>
      <c r="R43" s="71">
        <v>0</v>
      </c>
      <c r="S43" s="71">
        <v>0</v>
      </c>
      <c r="T43" s="71">
        <v>0</v>
      </c>
      <c r="U43" s="71">
        <v>0</v>
      </c>
      <c r="V43" s="71">
        <v>0</v>
      </c>
      <c r="W43" s="71">
        <v>0</v>
      </c>
      <c r="X43" s="71">
        <v>0</v>
      </c>
      <c r="Y43" s="71">
        <v>0</v>
      </c>
      <c r="Z43" s="71">
        <v>242105846.99999997</v>
      </c>
      <c r="AA43" s="71">
        <v>152316671</v>
      </c>
      <c r="AB43" s="71">
        <v>691406207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2397</v>
      </c>
      <c r="B44" s="70">
        <v>36</v>
      </c>
      <c r="C44" s="70">
        <v>18</v>
      </c>
      <c r="D44" s="70">
        <v>36</v>
      </c>
      <c r="E44" s="70">
        <v>2024</v>
      </c>
      <c r="F44" s="70" t="s">
        <v>1554</v>
      </c>
      <c r="G44" s="1073" t="s">
        <v>2394</v>
      </c>
      <c r="H44" s="70" t="s">
        <v>2395</v>
      </c>
      <c r="I44" s="1066"/>
      <c r="J44" s="73">
        <v>90916</v>
      </c>
      <c r="K44" s="71">
        <v>129956814.00000001</v>
      </c>
      <c r="L44" s="71">
        <v>147381</v>
      </c>
      <c r="M44" s="71">
        <v>208956680</v>
      </c>
      <c r="N44" s="71">
        <v>5700</v>
      </c>
      <c r="O44" s="71">
        <v>10132496.999999998</v>
      </c>
      <c r="P44" s="71">
        <v>1881</v>
      </c>
      <c r="Q44" s="71">
        <v>12884763.000000002</v>
      </c>
      <c r="R44" s="71">
        <v>0</v>
      </c>
      <c r="S44" s="71">
        <v>0</v>
      </c>
      <c r="T44" s="71">
        <v>0</v>
      </c>
      <c r="U44" s="71">
        <v>0</v>
      </c>
      <c r="V44" s="71">
        <v>767</v>
      </c>
      <c r="W44" s="71">
        <v>0</v>
      </c>
      <c r="X44" s="71">
        <v>0</v>
      </c>
      <c r="Y44" s="71">
        <v>4704470.0000000009</v>
      </c>
      <c r="Z44" s="71">
        <v>366635224.00000006</v>
      </c>
      <c r="AA44" s="71">
        <v>206904762</v>
      </c>
      <c r="AB44" s="71">
        <v>1569785668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1704</v>
      </c>
      <c r="B190" s="70">
        <v>182</v>
      </c>
      <c r="C190" s="70">
        <v>16</v>
      </c>
      <c r="D190" s="70">
        <v>2</v>
      </c>
      <c r="E190" s="70">
        <v>2022</v>
      </c>
      <c r="F190" s="70" t="s">
        <v>161</v>
      </c>
      <c r="G190" s="1073" t="s">
        <v>1702</v>
      </c>
      <c r="H190" s="70" t="s">
        <v>1703</v>
      </c>
      <c r="I190" s="1066"/>
      <c r="J190" s="73"/>
      <c r="K190" s="71"/>
      <c r="L190" s="71"/>
      <c r="M190" s="71"/>
      <c r="N190" s="71"/>
      <c r="O190" s="71"/>
      <c r="P190" s="71"/>
      <c r="Q190" s="71"/>
      <c r="R190" s="71"/>
      <c r="S190" s="71"/>
      <c r="T190" s="71"/>
      <c r="U190" s="71"/>
      <c r="V190" s="71"/>
      <c r="W190" s="71"/>
      <c r="X190" s="71"/>
      <c r="Y190" s="71"/>
      <c r="Z190" s="71"/>
      <c r="AA190" s="71"/>
      <c r="AB190" s="71"/>
      <c r="AC190" s="72"/>
      <c r="AD190" s="71">
        <v>252498746.10339701</v>
      </c>
      <c r="AE190" s="71">
        <v>2085940.321471151</v>
      </c>
      <c r="AF190" s="71">
        <v>1686213.042769925</v>
      </c>
      <c r="AG190" s="71">
        <v>84958753.513066038</v>
      </c>
      <c r="AH190" s="71">
        <v>120705764.47879836</v>
      </c>
      <c r="AI190" s="71">
        <v>0</v>
      </c>
      <c r="AJ190" s="71">
        <v>0</v>
      </c>
      <c r="AK190" s="71">
        <v>7133637.3795210989</v>
      </c>
      <c r="AL190" s="71">
        <v>0</v>
      </c>
      <c r="AM190" s="71">
        <v>0</v>
      </c>
      <c r="AN190" s="71">
        <v>469069054.83902353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2404</v>
      </c>
      <c r="B191" s="70">
        <v>183</v>
      </c>
      <c r="C191" s="70">
        <v>16</v>
      </c>
      <c r="D191" s="70">
        <v>3</v>
      </c>
      <c r="E191" s="70">
        <v>2022</v>
      </c>
      <c r="F191" s="70" t="s">
        <v>161</v>
      </c>
      <c r="G191" s="1073" t="s">
        <v>2402</v>
      </c>
      <c r="H191" s="70" t="s">
        <v>2403</v>
      </c>
      <c r="I191" s="1066"/>
      <c r="J191" s="73"/>
      <c r="K191" s="71"/>
      <c r="L191" s="71"/>
      <c r="M191" s="71"/>
      <c r="N191" s="71"/>
      <c r="O191" s="71"/>
      <c r="P191" s="71"/>
      <c r="Q191" s="71"/>
      <c r="R191" s="71"/>
      <c r="S191" s="71"/>
      <c r="T191" s="71"/>
      <c r="U191" s="71"/>
      <c r="V191" s="71"/>
      <c r="W191" s="71"/>
      <c r="X191" s="71"/>
      <c r="Y191" s="71"/>
      <c r="Z191" s="71"/>
      <c r="AA191" s="71"/>
      <c r="AB191" s="71"/>
      <c r="AC191" s="72"/>
      <c r="AD191" s="71">
        <v>729374901.36497974</v>
      </c>
      <c r="AE191" s="71">
        <v>7307017.8126758086</v>
      </c>
      <c r="AF191" s="71">
        <v>2279950.0296607437</v>
      </c>
      <c r="AG191" s="71">
        <v>382036671.39568931</v>
      </c>
      <c r="AH191" s="71">
        <v>456801546.85577565</v>
      </c>
      <c r="AI191" s="71">
        <v>0</v>
      </c>
      <c r="AJ191" s="71">
        <v>0</v>
      </c>
      <c r="AK191" s="71">
        <v>27391514.70799261</v>
      </c>
      <c r="AL191" s="71">
        <v>0</v>
      </c>
      <c r="AM191" s="71">
        <v>0</v>
      </c>
      <c r="AN191" s="71">
        <v>1605191602.1667738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2354</v>
      </c>
      <c r="B192" s="70">
        <v>184</v>
      </c>
      <c r="C192" s="70">
        <v>16</v>
      </c>
      <c r="D192" s="70">
        <v>4</v>
      </c>
      <c r="E192" s="70">
        <v>2022</v>
      </c>
      <c r="F192" s="70" t="s">
        <v>161</v>
      </c>
      <c r="G192" s="1073" t="s">
        <v>2352</v>
      </c>
      <c r="H192" s="70" t="s">
        <v>2353</v>
      </c>
      <c r="I192" s="1066"/>
      <c r="J192" s="73"/>
      <c r="K192" s="71"/>
      <c r="L192" s="71"/>
      <c r="M192" s="71"/>
      <c r="N192" s="71"/>
      <c r="O192" s="71"/>
      <c r="P192" s="71"/>
      <c r="Q192" s="71"/>
      <c r="R192" s="71"/>
      <c r="S192" s="71"/>
      <c r="T192" s="71"/>
      <c r="U192" s="71"/>
      <c r="V192" s="71"/>
      <c r="W192" s="71"/>
      <c r="X192" s="71"/>
      <c r="Y192" s="71"/>
      <c r="Z192" s="71"/>
      <c r="AA192" s="71"/>
      <c r="AB192" s="71"/>
      <c r="AC192" s="72"/>
      <c r="AD192" s="71">
        <v>42993023.68454317</v>
      </c>
      <c r="AE192" s="71">
        <v>586865.29939897312</v>
      </c>
      <c r="AF192" s="71">
        <v>351492.2962393646</v>
      </c>
      <c r="AG192" s="71">
        <v>20750025.202523667</v>
      </c>
      <c r="AH192" s="71">
        <v>28575023.826930746</v>
      </c>
      <c r="AI192" s="71">
        <v>0</v>
      </c>
      <c r="AJ192" s="71">
        <v>0</v>
      </c>
      <c r="AK192" s="71">
        <v>1792286.8463707641</v>
      </c>
      <c r="AL192" s="71">
        <v>0</v>
      </c>
      <c r="AM192" s="71">
        <v>0</v>
      </c>
      <c r="AN192" s="71">
        <v>95048717.156006694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2370</v>
      </c>
      <c r="B193" s="70">
        <v>185</v>
      </c>
      <c r="C193" s="70">
        <v>16</v>
      </c>
      <c r="D193" s="70">
        <v>5</v>
      </c>
      <c r="E193" s="70">
        <v>2022</v>
      </c>
      <c r="F193" s="70" t="s">
        <v>161</v>
      </c>
      <c r="G193" s="1073" t="s">
        <v>2368</v>
      </c>
      <c r="H193" s="70" t="s">
        <v>2369</v>
      </c>
      <c r="I193" s="1066"/>
      <c r="J193" s="73"/>
      <c r="K193" s="71"/>
      <c r="L193" s="71"/>
      <c r="M193" s="71"/>
      <c r="N193" s="71"/>
      <c r="O193" s="71"/>
      <c r="P193" s="71"/>
      <c r="Q193" s="71"/>
      <c r="R193" s="71"/>
      <c r="S193" s="71"/>
      <c r="T193" s="71"/>
      <c r="U193" s="71"/>
      <c r="V193" s="71"/>
      <c r="W193" s="71"/>
      <c r="X193" s="71"/>
      <c r="Y193" s="71"/>
      <c r="Z193" s="71"/>
      <c r="AA193" s="71"/>
      <c r="AB193" s="71"/>
      <c r="AC193" s="72"/>
      <c r="AD193" s="71">
        <v>234580.37791335149</v>
      </c>
      <c r="AE193" s="71">
        <v>57596.859622710886</v>
      </c>
      <c r="AF193" s="71">
        <v>569987.50741518592</v>
      </c>
      <c r="AG193" s="71">
        <v>2660259.6413491881</v>
      </c>
      <c r="AH193" s="71">
        <v>2709155.4504851787</v>
      </c>
      <c r="AI193" s="71">
        <v>0</v>
      </c>
      <c r="AJ193" s="71">
        <v>0</v>
      </c>
      <c r="AK193" s="71">
        <v>138811.84148764922</v>
      </c>
      <c r="AL193" s="71">
        <v>0</v>
      </c>
      <c r="AM193" s="71">
        <v>0</v>
      </c>
      <c r="AN193" s="71">
        <v>6370391.6782732634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1683</v>
      </c>
      <c r="B194" s="70">
        <v>186</v>
      </c>
      <c r="C194" s="70">
        <v>16</v>
      </c>
      <c r="D194" s="70">
        <v>6</v>
      </c>
      <c r="E194" s="70">
        <v>2022</v>
      </c>
      <c r="F194" s="70" t="s">
        <v>161</v>
      </c>
      <c r="G194" s="1073" t="s">
        <v>1681</v>
      </c>
      <c r="H194" s="70" t="s">
        <v>1682</v>
      </c>
      <c r="I194" s="1066"/>
      <c r="J194" s="73"/>
      <c r="K194" s="71"/>
      <c r="L194" s="71"/>
      <c r="M194" s="71"/>
      <c r="N194" s="71"/>
      <c r="O194" s="71"/>
      <c r="P194" s="71"/>
      <c r="Q194" s="71"/>
      <c r="R194" s="71"/>
      <c r="S194" s="71"/>
      <c r="T194" s="71"/>
      <c r="U194" s="71"/>
      <c r="V194" s="71"/>
      <c r="W194" s="71"/>
      <c r="X194" s="71"/>
      <c r="Y194" s="71"/>
      <c r="Z194" s="71"/>
      <c r="AA194" s="71"/>
      <c r="AB194" s="71"/>
      <c r="AC194" s="72"/>
      <c r="AD194" s="71">
        <v>166206006.23023134</v>
      </c>
      <c r="AE194" s="71">
        <v>834376.12858846039</v>
      </c>
      <c r="AF194" s="71">
        <v>332492.71265885845</v>
      </c>
      <c r="AG194" s="71">
        <v>35384376.592187442</v>
      </c>
      <c r="AH194" s="71">
        <v>51863060.266648941</v>
      </c>
      <c r="AI194" s="71">
        <v>0</v>
      </c>
      <c r="AJ194" s="71">
        <v>0</v>
      </c>
      <c r="AK194" s="71">
        <v>3332775.4686476523</v>
      </c>
      <c r="AL194" s="71">
        <v>0</v>
      </c>
      <c r="AM194" s="71">
        <v>0</v>
      </c>
      <c r="AN194" s="71">
        <v>257953087.39896271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2424</v>
      </c>
      <c r="B195" s="70">
        <v>187</v>
      </c>
      <c r="C195" s="70">
        <v>16</v>
      </c>
      <c r="D195" s="70">
        <v>7</v>
      </c>
      <c r="E195" s="70">
        <v>2022</v>
      </c>
      <c r="F195" s="70" t="s">
        <v>161</v>
      </c>
      <c r="G195" s="1073" t="s">
        <v>2422</v>
      </c>
      <c r="H195" s="70" t="s">
        <v>2423</v>
      </c>
      <c r="I195" s="1066"/>
      <c r="J195" s="73"/>
      <c r="K195" s="71"/>
      <c r="L195" s="71"/>
      <c r="M195" s="71"/>
      <c r="N195" s="71"/>
      <c r="O195" s="71"/>
      <c r="P195" s="71"/>
      <c r="Q195" s="71"/>
      <c r="R195" s="71"/>
      <c r="S195" s="71"/>
      <c r="T195" s="71"/>
      <c r="U195" s="71"/>
      <c r="V195" s="71"/>
      <c r="W195" s="71"/>
      <c r="X195" s="71"/>
      <c r="Y195" s="71"/>
      <c r="Z195" s="71"/>
      <c r="AA195" s="71"/>
      <c r="AB195" s="71"/>
      <c r="AC195" s="72"/>
      <c r="AD195" s="71">
        <v>380653852.89998668</v>
      </c>
      <c r="AE195" s="71">
        <v>717625.73746134376</v>
      </c>
      <c r="AF195" s="71">
        <v>289743.64960271947</v>
      </c>
      <c r="AG195" s="71">
        <v>65489160.973081879</v>
      </c>
      <c r="AH195" s="71">
        <v>97943022.094111398</v>
      </c>
      <c r="AI195" s="71">
        <v>0</v>
      </c>
      <c r="AJ195" s="71">
        <v>0</v>
      </c>
      <c r="AK195" s="71">
        <v>5388352.8683145251</v>
      </c>
      <c r="AL195" s="71">
        <v>0</v>
      </c>
      <c r="AM195" s="71">
        <v>0</v>
      </c>
      <c r="AN195" s="71">
        <v>550481758.2225585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2400</v>
      </c>
      <c r="B196" s="70">
        <v>188</v>
      </c>
      <c r="C196" s="70">
        <v>16</v>
      </c>
      <c r="D196" s="70">
        <v>8</v>
      </c>
      <c r="E196" s="70">
        <v>2022</v>
      </c>
      <c r="F196" s="70" t="s">
        <v>161</v>
      </c>
      <c r="G196" s="1073" t="s">
        <v>2398</v>
      </c>
      <c r="H196" s="70" t="s">
        <v>2399</v>
      </c>
      <c r="I196" s="1066"/>
      <c r="J196" s="73"/>
      <c r="K196" s="71"/>
      <c r="L196" s="71"/>
      <c r="M196" s="71"/>
      <c r="N196" s="71"/>
      <c r="O196" s="71"/>
      <c r="P196" s="71"/>
      <c r="Q196" s="71"/>
      <c r="R196" s="71"/>
      <c r="S196" s="71"/>
      <c r="T196" s="71"/>
      <c r="U196" s="71"/>
      <c r="V196" s="71"/>
      <c r="W196" s="71"/>
      <c r="X196" s="71"/>
      <c r="Y196" s="71"/>
      <c r="Z196" s="71"/>
      <c r="AA196" s="71"/>
      <c r="AB196" s="71"/>
      <c r="AC196" s="72"/>
      <c r="AD196" s="71">
        <v>1729059736.5473666</v>
      </c>
      <c r="AE196" s="71">
        <v>9069170.3827544227</v>
      </c>
      <c r="AF196" s="71">
        <v>2978184.7262443462</v>
      </c>
      <c r="AG196" s="71">
        <v>456763657.05741233</v>
      </c>
      <c r="AH196" s="71">
        <v>484943689.47068989</v>
      </c>
      <c r="AI196" s="71">
        <v>0</v>
      </c>
      <c r="AJ196" s="71">
        <v>0</v>
      </c>
      <c r="AK196" s="71">
        <v>28718297.658025723</v>
      </c>
      <c r="AL196" s="71">
        <v>0</v>
      </c>
      <c r="AM196" s="71">
        <v>0</v>
      </c>
      <c r="AN196" s="71">
        <v>2711532735.8424931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2350</v>
      </c>
      <c r="B197" s="70">
        <v>189</v>
      </c>
      <c r="C197" s="70">
        <v>16</v>
      </c>
      <c r="D197" s="70">
        <v>9</v>
      </c>
      <c r="E197" s="70">
        <v>2022</v>
      </c>
      <c r="F197" s="70" t="s">
        <v>161</v>
      </c>
      <c r="G197" s="1073" t="s">
        <v>2348</v>
      </c>
      <c r="H197" s="70" t="s">
        <v>2349</v>
      </c>
      <c r="I197" s="1066"/>
      <c r="J197" s="73"/>
      <c r="K197" s="71"/>
      <c r="L197" s="71"/>
      <c r="M197" s="71"/>
      <c r="N197" s="71"/>
      <c r="O197" s="71"/>
      <c r="P197" s="71"/>
      <c r="Q197" s="71"/>
      <c r="R197" s="71"/>
      <c r="S197" s="71"/>
      <c r="T197" s="71"/>
      <c r="U197" s="71"/>
      <c r="V197" s="71"/>
      <c r="W197" s="71"/>
      <c r="X197" s="71"/>
      <c r="Y197" s="71"/>
      <c r="Z197" s="71"/>
      <c r="AA197" s="71"/>
      <c r="AB197" s="71"/>
      <c r="AC197" s="72"/>
      <c r="AD197" s="71">
        <v>1821300.8780603798</v>
      </c>
      <c r="AE197" s="71">
        <v>314447.72010236757</v>
      </c>
      <c r="AF197" s="71">
        <v>166246.35632942923</v>
      </c>
      <c r="AG197" s="71">
        <v>9600321.6068030037</v>
      </c>
      <c r="AH197" s="71">
        <v>8268517.5328991087</v>
      </c>
      <c r="AI197" s="71">
        <v>0</v>
      </c>
      <c r="AJ197" s="71">
        <v>0</v>
      </c>
      <c r="AK197" s="71">
        <v>527872.37953628844</v>
      </c>
      <c r="AL197" s="71">
        <v>0</v>
      </c>
      <c r="AM197" s="71">
        <v>0</v>
      </c>
      <c r="AN197" s="71">
        <v>20698706.473730579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2234</v>
      </c>
      <c r="B198" s="70">
        <v>190</v>
      </c>
      <c r="C198" s="70">
        <v>16</v>
      </c>
      <c r="D198" s="70">
        <v>10</v>
      </c>
      <c r="E198" s="70">
        <v>2022</v>
      </c>
      <c r="F198" s="70" t="s">
        <v>161</v>
      </c>
      <c r="G198" s="1073" t="s">
        <v>2215</v>
      </c>
      <c r="H198" s="70" t="s">
        <v>2216</v>
      </c>
      <c r="I198" s="1066"/>
      <c r="J198" s="73"/>
      <c r="K198" s="71"/>
      <c r="L198" s="71"/>
      <c r="M198" s="71"/>
      <c r="N198" s="71"/>
      <c r="O198" s="71"/>
      <c r="P198" s="71"/>
      <c r="Q198" s="71"/>
      <c r="R198" s="71"/>
      <c r="S198" s="71"/>
      <c r="T198" s="71"/>
      <c r="U198" s="71"/>
      <c r="V198" s="71"/>
      <c r="W198" s="71"/>
      <c r="X198" s="71"/>
      <c r="Y198" s="71"/>
      <c r="Z198" s="71"/>
      <c r="AA198" s="71"/>
      <c r="AB198" s="71"/>
      <c r="AC198" s="72"/>
      <c r="AD198" s="71">
        <v>1610316.8781988309</v>
      </c>
      <c r="AE198" s="71">
        <v>129203.76618067578</v>
      </c>
      <c r="AF198" s="71">
        <v>517738.6525687938</v>
      </c>
      <c r="AG198" s="71">
        <v>7992472.3730205279</v>
      </c>
      <c r="AH198" s="71">
        <v>5447493.9040276492</v>
      </c>
      <c r="AI198" s="71">
        <v>0</v>
      </c>
      <c r="AJ198" s="71">
        <v>0</v>
      </c>
      <c r="AK198" s="71">
        <v>400940.24913409381</v>
      </c>
      <c r="AL198" s="71">
        <v>0</v>
      </c>
      <c r="AM198" s="71">
        <v>0</v>
      </c>
      <c r="AN198" s="71">
        <v>16098165.82313057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2378</v>
      </c>
      <c r="B199" s="70">
        <v>191</v>
      </c>
      <c r="C199" s="70">
        <v>16</v>
      </c>
      <c r="D199" s="70">
        <v>11</v>
      </c>
      <c r="E199" s="70">
        <v>2022</v>
      </c>
      <c r="F199" s="70" t="s">
        <v>161</v>
      </c>
      <c r="G199" s="1073" t="s">
        <v>2376</v>
      </c>
      <c r="H199" s="70" t="s">
        <v>2377</v>
      </c>
      <c r="I199" s="1066"/>
      <c r="J199" s="73"/>
      <c r="K199" s="71"/>
      <c r="L199" s="71"/>
      <c r="M199" s="71"/>
      <c r="N199" s="71"/>
      <c r="O199" s="71"/>
      <c r="P199" s="71"/>
      <c r="Q199" s="71"/>
      <c r="R199" s="71"/>
      <c r="S199" s="71"/>
      <c r="T199" s="71"/>
      <c r="U199" s="71"/>
      <c r="V199" s="71"/>
      <c r="W199" s="71"/>
      <c r="X199" s="71"/>
      <c r="Y199" s="71"/>
      <c r="Z199" s="71"/>
      <c r="AA199" s="71"/>
      <c r="AB199" s="71"/>
      <c r="AC199" s="72"/>
      <c r="AD199" s="71">
        <v>63956.695963757113</v>
      </c>
      <c r="AE199" s="71">
        <v>222604.07908236913</v>
      </c>
      <c r="AF199" s="71">
        <v>175746.1481196823</v>
      </c>
      <c r="AG199" s="71">
        <v>3163077.9471866172</v>
      </c>
      <c r="AH199" s="71">
        <v>4426088.7970224647</v>
      </c>
      <c r="AI199" s="71">
        <v>0</v>
      </c>
      <c r="AJ199" s="71">
        <v>0</v>
      </c>
      <c r="AK199" s="71">
        <v>211897.89012207664</v>
      </c>
      <c r="AL199" s="71">
        <v>0</v>
      </c>
      <c r="AM199" s="71">
        <v>0</v>
      </c>
      <c r="AN199" s="71">
        <v>8263371.5574969668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2408</v>
      </c>
      <c r="B200" s="70">
        <v>192</v>
      </c>
      <c r="C200" s="70">
        <v>16</v>
      </c>
      <c r="D200" s="70">
        <v>12</v>
      </c>
      <c r="E200" s="70">
        <v>2022</v>
      </c>
      <c r="F200" s="70" t="s">
        <v>161</v>
      </c>
      <c r="G200" s="1073" t="s">
        <v>2406</v>
      </c>
      <c r="H200" s="70" t="s">
        <v>2407</v>
      </c>
      <c r="I200" s="1066"/>
      <c r="J200" s="73"/>
      <c r="K200" s="71"/>
      <c r="L200" s="71"/>
      <c r="M200" s="71"/>
      <c r="N200" s="71"/>
      <c r="O200" s="71"/>
      <c r="P200" s="71"/>
      <c r="Q200" s="71"/>
      <c r="R200" s="71"/>
      <c r="S200" s="71"/>
      <c r="T200" s="71"/>
      <c r="U200" s="71"/>
      <c r="V200" s="71"/>
      <c r="W200" s="71"/>
      <c r="X200" s="71"/>
      <c r="Y200" s="71"/>
      <c r="Z200" s="71"/>
      <c r="AA200" s="71"/>
      <c r="AB200" s="71"/>
      <c r="AC200" s="72"/>
      <c r="AD200" s="71">
        <v>30468904.713692266</v>
      </c>
      <c r="AE200" s="71">
        <v>574411.92434541404</v>
      </c>
      <c r="AF200" s="71">
        <v>71248.438426898239</v>
      </c>
      <c r="AG200" s="71">
        <v>12921261.115124628</v>
      </c>
      <c r="AH200" s="71">
        <v>24713139.755682573</v>
      </c>
      <c r="AI200" s="71">
        <v>0</v>
      </c>
      <c r="AJ200" s="71">
        <v>0</v>
      </c>
      <c r="AK200" s="71">
        <v>1627133.0368240632</v>
      </c>
      <c r="AL200" s="71">
        <v>0</v>
      </c>
      <c r="AM200" s="71">
        <v>0</v>
      </c>
      <c r="AN200" s="71">
        <v>70376098.984095842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1646</v>
      </c>
      <c r="B201" s="70">
        <v>193</v>
      </c>
      <c r="C201" s="70">
        <v>16</v>
      </c>
      <c r="D201" s="70">
        <v>13</v>
      </c>
      <c r="E201" s="70">
        <v>2022</v>
      </c>
      <c r="F201" s="70" t="s">
        <v>161</v>
      </c>
      <c r="G201" s="1073" t="s">
        <v>1644</v>
      </c>
      <c r="H201" s="70" t="s">
        <v>1645</v>
      </c>
      <c r="I201" s="1066"/>
      <c r="J201" s="73"/>
      <c r="K201" s="71"/>
      <c r="L201" s="71"/>
      <c r="M201" s="71"/>
      <c r="N201" s="71"/>
      <c r="O201" s="71"/>
      <c r="P201" s="71"/>
      <c r="Q201" s="71"/>
      <c r="R201" s="71"/>
      <c r="S201" s="71"/>
      <c r="T201" s="71"/>
      <c r="U201" s="71"/>
      <c r="V201" s="71"/>
      <c r="W201" s="71"/>
      <c r="X201" s="71"/>
      <c r="Y201" s="71"/>
      <c r="Z201" s="71"/>
      <c r="AA201" s="71"/>
      <c r="AB201" s="71"/>
      <c r="AC201" s="72"/>
      <c r="AD201" s="71">
        <v>157125840.85895297</v>
      </c>
      <c r="AE201" s="71">
        <v>3434018.171018925</v>
      </c>
      <c r="AF201" s="71">
        <v>2294199.7173461234</v>
      </c>
      <c r="AG201" s="71">
        <v>194421129.34897703</v>
      </c>
      <c r="AH201" s="71">
        <v>240458217.52439186</v>
      </c>
      <c r="AI201" s="71">
        <v>0</v>
      </c>
      <c r="AJ201" s="71">
        <v>0</v>
      </c>
      <c r="AK201" s="71">
        <v>13512783.977821423</v>
      </c>
      <c r="AL201" s="71">
        <v>0</v>
      </c>
      <c r="AM201" s="71">
        <v>0</v>
      </c>
      <c r="AN201" s="71">
        <v>611246189.59850836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1712</v>
      </c>
      <c r="B202" s="70">
        <v>194</v>
      </c>
      <c r="C202" s="70">
        <v>16</v>
      </c>
      <c r="D202" s="70">
        <v>14</v>
      </c>
      <c r="E202" s="70">
        <v>2022</v>
      </c>
      <c r="F202" s="70" t="s">
        <v>161</v>
      </c>
      <c r="G202" s="1073" t="s">
        <v>1710</v>
      </c>
      <c r="H202" s="70" t="s">
        <v>1711</v>
      </c>
      <c r="I202" s="1066"/>
      <c r="J202" s="73"/>
      <c r="K202" s="71"/>
      <c r="L202" s="71"/>
      <c r="M202" s="71"/>
      <c r="N202" s="71"/>
      <c r="O202" s="71"/>
      <c r="P202" s="71"/>
      <c r="Q202" s="71"/>
      <c r="R202" s="71"/>
      <c r="S202" s="71"/>
      <c r="T202" s="71"/>
      <c r="U202" s="71"/>
      <c r="V202" s="71"/>
      <c r="W202" s="71"/>
      <c r="X202" s="71"/>
      <c r="Y202" s="71"/>
      <c r="Z202" s="71"/>
      <c r="AA202" s="71"/>
      <c r="AB202" s="71"/>
      <c r="AC202" s="72"/>
      <c r="AD202" s="71">
        <v>55922.086949702425</v>
      </c>
      <c r="AE202" s="71">
        <v>284870.95435016468</v>
      </c>
      <c r="AF202" s="71">
        <v>18999.583580506194</v>
      </c>
      <c r="AG202" s="71">
        <v>23936490.047656212</v>
      </c>
      <c r="AH202" s="71">
        <v>16678086.247241793</v>
      </c>
      <c r="AI202" s="71">
        <v>0</v>
      </c>
      <c r="AJ202" s="71">
        <v>0</v>
      </c>
      <c r="AK202" s="71">
        <v>785352.20458407688</v>
      </c>
      <c r="AL202" s="71">
        <v>0</v>
      </c>
      <c r="AM202" s="71">
        <v>0</v>
      </c>
      <c r="AN202" s="71">
        <v>41759721.124362454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1700</v>
      </c>
      <c r="B203" s="70">
        <v>195</v>
      </c>
      <c r="C203" s="70">
        <v>16</v>
      </c>
      <c r="D203" s="70">
        <v>15</v>
      </c>
      <c r="E203" s="70">
        <v>2022</v>
      </c>
      <c r="F203" s="70" t="s">
        <v>161</v>
      </c>
      <c r="G203" s="1073" t="s">
        <v>1698</v>
      </c>
      <c r="H203" s="70" t="s">
        <v>1699</v>
      </c>
      <c r="I203" s="1066"/>
      <c r="J203" s="73"/>
      <c r="K203" s="71"/>
      <c r="L203" s="71"/>
      <c r="M203" s="71"/>
      <c r="N203" s="71"/>
      <c r="O203" s="71"/>
      <c r="P203" s="71"/>
      <c r="Q203" s="71"/>
      <c r="R203" s="71"/>
      <c r="S203" s="71"/>
      <c r="T203" s="71"/>
      <c r="U203" s="71"/>
      <c r="V203" s="71"/>
      <c r="W203" s="71"/>
      <c r="X203" s="71"/>
      <c r="Y203" s="71"/>
      <c r="Z203" s="71"/>
      <c r="AA203" s="71"/>
      <c r="AB203" s="71"/>
      <c r="AC203" s="72"/>
      <c r="AD203" s="71">
        <v>150326489.54968539</v>
      </c>
      <c r="AE203" s="71">
        <v>4688695.7076650057</v>
      </c>
      <c r="AF203" s="71">
        <v>1847709.5032042274</v>
      </c>
      <c r="AG203" s="71">
        <v>149594292.71112159</v>
      </c>
      <c r="AH203" s="71">
        <v>158774991.96703443</v>
      </c>
      <c r="AI203" s="71">
        <v>0</v>
      </c>
      <c r="AJ203" s="71">
        <v>0</v>
      </c>
      <c r="AK203" s="71">
        <v>9551287.7127055228</v>
      </c>
      <c r="AL203" s="71">
        <v>0</v>
      </c>
      <c r="AM203" s="71">
        <v>0</v>
      </c>
      <c r="AN203" s="71">
        <v>474783467.15141618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1708</v>
      </c>
      <c r="B204" s="70">
        <v>196</v>
      </c>
      <c r="C204" s="70">
        <v>16</v>
      </c>
      <c r="D204" s="70">
        <v>16</v>
      </c>
      <c r="E204" s="70">
        <v>2022</v>
      </c>
      <c r="F204" s="70" t="s">
        <v>161</v>
      </c>
      <c r="G204" s="1073" t="s">
        <v>1706</v>
      </c>
      <c r="H204" s="70" t="s">
        <v>1707</v>
      </c>
      <c r="I204" s="1066"/>
      <c r="J204" s="73"/>
      <c r="K204" s="71"/>
      <c r="L204" s="71"/>
      <c r="M204" s="71"/>
      <c r="N204" s="71"/>
      <c r="O204" s="71"/>
      <c r="P204" s="71"/>
      <c r="Q204" s="71"/>
      <c r="R204" s="71"/>
      <c r="S204" s="71"/>
      <c r="T204" s="71"/>
      <c r="U204" s="71"/>
      <c r="V204" s="71"/>
      <c r="W204" s="71"/>
      <c r="X204" s="71"/>
      <c r="Y204" s="71"/>
      <c r="Z204" s="71"/>
      <c r="AA204" s="71"/>
      <c r="AB204" s="71"/>
      <c r="AC204" s="72"/>
      <c r="AD204" s="71">
        <v>11216024.212768707</v>
      </c>
      <c r="AE204" s="71">
        <v>498135.00214236445</v>
      </c>
      <c r="AF204" s="71">
        <v>332492.71265885845</v>
      </c>
      <c r="AG204" s="71">
        <v>10243461.300315995</v>
      </c>
      <c r="AH204" s="71">
        <v>15539949.128007445</v>
      </c>
      <c r="AI204" s="71">
        <v>0</v>
      </c>
      <c r="AJ204" s="71">
        <v>0</v>
      </c>
      <c r="AK204" s="71">
        <v>845654.65107219981</v>
      </c>
      <c r="AL204" s="71">
        <v>0</v>
      </c>
      <c r="AM204" s="71">
        <v>0</v>
      </c>
      <c r="AN204" s="71">
        <v>38675717.00696557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2366</v>
      </c>
      <c r="B205" s="70">
        <v>197</v>
      </c>
      <c r="C205" s="70">
        <v>16</v>
      </c>
      <c r="D205" s="70">
        <v>17</v>
      </c>
      <c r="E205" s="70">
        <v>2022</v>
      </c>
      <c r="F205" s="70" t="s">
        <v>161</v>
      </c>
      <c r="G205" s="1073" t="s">
        <v>2364</v>
      </c>
      <c r="H205" s="70" t="s">
        <v>2365</v>
      </c>
      <c r="I205" s="1066"/>
      <c r="J205" s="73"/>
      <c r="K205" s="71"/>
      <c r="L205" s="71"/>
      <c r="M205" s="71"/>
      <c r="N205" s="71"/>
      <c r="O205" s="71"/>
      <c r="P205" s="71"/>
      <c r="Q205" s="71"/>
      <c r="R205" s="71"/>
      <c r="S205" s="71"/>
      <c r="T205" s="71"/>
      <c r="U205" s="71"/>
      <c r="V205" s="71"/>
      <c r="W205" s="71"/>
      <c r="X205" s="71"/>
      <c r="Y205" s="71"/>
      <c r="Z205" s="71"/>
      <c r="AA205" s="71"/>
      <c r="AB205" s="71"/>
      <c r="AC205" s="72"/>
      <c r="AD205" s="71">
        <v>28580958.868231099</v>
      </c>
      <c r="AE205" s="71">
        <v>216377.39155558954</v>
      </c>
      <c r="AF205" s="71">
        <v>2199201.7994435923</v>
      </c>
      <c r="AG205" s="71">
        <v>8425129.9850201756</v>
      </c>
      <c r="AH205" s="71">
        <v>13779241.276884221</v>
      </c>
      <c r="AI205" s="71">
        <v>0</v>
      </c>
      <c r="AJ205" s="71">
        <v>0</v>
      </c>
      <c r="AK205" s="71">
        <v>904794.95191065874</v>
      </c>
      <c r="AL205" s="71">
        <v>0</v>
      </c>
      <c r="AM205" s="71">
        <v>0</v>
      </c>
      <c r="AN205" s="71">
        <v>54105704.273045339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2358</v>
      </c>
      <c r="B206" s="70">
        <v>198</v>
      </c>
      <c r="C206" s="70">
        <v>16</v>
      </c>
      <c r="D206" s="70">
        <v>18</v>
      </c>
      <c r="E206" s="70">
        <v>2022</v>
      </c>
      <c r="F206" s="70" t="s">
        <v>161</v>
      </c>
      <c r="G206" s="1073" t="s">
        <v>2356</v>
      </c>
      <c r="H206" s="70" t="s">
        <v>2357</v>
      </c>
      <c r="I206" s="1066"/>
      <c r="J206" s="73"/>
      <c r="K206" s="71"/>
      <c r="L206" s="71"/>
      <c r="M206" s="71"/>
      <c r="N206" s="71"/>
      <c r="O206" s="71"/>
      <c r="P206" s="71"/>
      <c r="Q206" s="71"/>
      <c r="R206" s="71"/>
      <c r="S206" s="71"/>
      <c r="T206" s="71"/>
      <c r="U206" s="71"/>
      <c r="V206" s="71"/>
      <c r="W206" s="71"/>
      <c r="X206" s="71"/>
      <c r="Y206" s="71"/>
      <c r="Z206" s="71"/>
      <c r="AA206" s="71"/>
      <c r="AB206" s="71"/>
      <c r="AC206" s="72"/>
      <c r="AD206" s="71">
        <v>13199201.318754354</v>
      </c>
      <c r="AE206" s="71">
        <v>733192.4562782927</v>
      </c>
      <c r="AF206" s="71">
        <v>275493.96191733982</v>
      </c>
      <c r="AG206" s="71">
        <v>20153659.304902527</v>
      </c>
      <c r="AH206" s="71">
        <v>29975807.973680712</v>
      </c>
      <c r="AI206" s="71">
        <v>0</v>
      </c>
      <c r="AJ206" s="71">
        <v>0</v>
      </c>
      <c r="AK206" s="71">
        <v>1886549.7712879584</v>
      </c>
      <c r="AL206" s="71">
        <v>0</v>
      </c>
      <c r="AM206" s="71">
        <v>0</v>
      </c>
      <c r="AN206" s="71">
        <v>66223904.786821187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1650</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610326667.46331596</v>
      </c>
      <c r="AE207" s="71">
        <v>19010077.019257985</v>
      </c>
      <c r="AF207" s="71">
        <v>4227407.3466626285</v>
      </c>
      <c r="AG207" s="71">
        <v>843734963.91969228</v>
      </c>
      <c r="AH207" s="71">
        <v>827537553.86175728</v>
      </c>
      <c r="AI207" s="71">
        <v>0</v>
      </c>
      <c r="AJ207" s="71">
        <v>0</v>
      </c>
      <c r="AK207" s="71">
        <v>47688517.606669478</v>
      </c>
      <c r="AL207" s="71">
        <v>0</v>
      </c>
      <c r="AM207" s="71">
        <v>0</v>
      </c>
      <c r="AN207" s="71">
        <v>2352525187.2173557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1993</v>
      </c>
      <c r="B208" s="70">
        <v>200</v>
      </c>
      <c r="C208" s="70">
        <v>16</v>
      </c>
      <c r="D208" s="70">
        <v>20</v>
      </c>
      <c r="E208" s="70">
        <v>2022</v>
      </c>
      <c r="F208" s="70" t="s">
        <v>161</v>
      </c>
      <c r="G208" s="1073" t="s">
        <v>1975</v>
      </c>
      <c r="H208" s="70" t="s">
        <v>1676</v>
      </c>
      <c r="I208" s="1066"/>
      <c r="J208" s="73"/>
      <c r="K208" s="71"/>
      <c r="L208" s="71"/>
      <c r="M208" s="71"/>
      <c r="N208" s="71"/>
      <c r="O208" s="71"/>
      <c r="P208" s="71"/>
      <c r="Q208" s="71"/>
      <c r="R208" s="71"/>
      <c r="S208" s="71"/>
      <c r="T208" s="71"/>
      <c r="U208" s="71"/>
      <c r="V208" s="71"/>
      <c r="W208" s="71"/>
      <c r="X208" s="71"/>
      <c r="Y208" s="71"/>
      <c r="Z208" s="71"/>
      <c r="AA208" s="71"/>
      <c r="AB208" s="71"/>
      <c r="AC208" s="72"/>
      <c r="AD208" s="71">
        <v>6628057.0697235717</v>
      </c>
      <c r="AE208" s="71">
        <v>189913.96956677645</v>
      </c>
      <c r="AF208" s="71">
        <v>1011727.8256619548</v>
      </c>
      <c r="AG208" s="71">
        <v>5197738.0684822593</v>
      </c>
      <c r="AH208" s="71">
        <v>6614814.0263192877</v>
      </c>
      <c r="AI208" s="71">
        <v>0</v>
      </c>
      <c r="AJ208" s="71">
        <v>0</v>
      </c>
      <c r="AK208" s="71">
        <v>430123.01767010189</v>
      </c>
      <c r="AL208" s="71">
        <v>0</v>
      </c>
      <c r="AM208" s="71">
        <v>0</v>
      </c>
      <c r="AN208" s="71">
        <v>20072373.977423951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1670</v>
      </c>
      <c r="B209" s="70">
        <v>201</v>
      </c>
      <c r="C209" s="70">
        <v>16</v>
      </c>
      <c r="D209" s="70">
        <v>21</v>
      </c>
      <c r="E209" s="70">
        <v>2022</v>
      </c>
      <c r="F209" s="70" t="s">
        <v>161</v>
      </c>
      <c r="G209" s="1073" t="s">
        <v>1668</v>
      </c>
      <c r="H209" s="70" t="s">
        <v>1669</v>
      </c>
      <c r="I209" s="1066"/>
      <c r="J209" s="73"/>
      <c r="K209" s="71"/>
      <c r="L209" s="71"/>
      <c r="M209" s="71"/>
      <c r="N209" s="71"/>
      <c r="O209" s="71"/>
      <c r="P209" s="71"/>
      <c r="Q209" s="71"/>
      <c r="R209" s="71"/>
      <c r="S209" s="71"/>
      <c r="T209" s="71"/>
      <c r="U209" s="71"/>
      <c r="V209" s="71"/>
      <c r="W209" s="71"/>
      <c r="X209" s="71"/>
      <c r="Y209" s="71"/>
      <c r="Z209" s="71"/>
      <c r="AA209" s="71"/>
      <c r="AB209" s="71"/>
      <c r="AC209" s="72"/>
      <c r="AD209" s="71">
        <v>200036337.63090891</v>
      </c>
      <c r="AE209" s="71">
        <v>2450201.5417877547</v>
      </c>
      <c r="AF209" s="71">
        <v>1253972.516313409</v>
      </c>
      <c r="AG209" s="71">
        <v>153874095.03522623</v>
      </c>
      <c r="AH209" s="71">
        <v>165827551.03921309</v>
      </c>
      <c r="AI209" s="71">
        <v>0</v>
      </c>
      <c r="AJ209" s="71">
        <v>0</v>
      </c>
      <c r="AK209" s="71">
        <v>9610557.1408383902</v>
      </c>
      <c r="AL209" s="71">
        <v>0</v>
      </c>
      <c r="AM209" s="71">
        <v>0</v>
      </c>
      <c r="AN209" s="71">
        <v>533052714.90428782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1688</v>
      </c>
      <c r="B210" s="70">
        <v>202</v>
      </c>
      <c r="C210" s="70">
        <v>16</v>
      </c>
      <c r="D210" s="70">
        <v>22</v>
      </c>
      <c r="E210" s="70">
        <v>2022</v>
      </c>
      <c r="F210" s="70" t="s">
        <v>161</v>
      </c>
      <c r="G210" s="1073" t="s">
        <v>1686</v>
      </c>
      <c r="H210" s="70" t="s">
        <v>1687</v>
      </c>
      <c r="I210" s="1066"/>
      <c r="J210" s="73"/>
      <c r="K210" s="71"/>
      <c r="L210" s="71"/>
      <c r="M210" s="71"/>
      <c r="N210" s="71"/>
      <c r="O210" s="71"/>
      <c r="P210" s="71"/>
      <c r="Q210" s="71"/>
      <c r="R210" s="71"/>
      <c r="S210" s="71"/>
      <c r="T210" s="71"/>
      <c r="U210" s="71"/>
      <c r="V210" s="71"/>
      <c r="W210" s="71"/>
      <c r="X210" s="71"/>
      <c r="Y210" s="71"/>
      <c r="Z210" s="71"/>
      <c r="AA210" s="71"/>
      <c r="AB210" s="71"/>
      <c r="AC210" s="72"/>
      <c r="AD210" s="71">
        <v>96271814.884512737</v>
      </c>
      <c r="AE210" s="71">
        <v>1128587.1142287944</v>
      </c>
      <c r="AF210" s="71">
        <v>436990.42235164245</v>
      </c>
      <c r="AG210" s="71">
        <v>57005563.74319689</v>
      </c>
      <c r="AH210" s="71">
        <v>78210448.193539813</v>
      </c>
      <c r="AI210" s="71">
        <v>0</v>
      </c>
      <c r="AJ210" s="71">
        <v>0</v>
      </c>
      <c r="AK210" s="71">
        <v>4646000.0527680181</v>
      </c>
      <c r="AL210" s="71">
        <v>0</v>
      </c>
      <c r="AM210" s="71">
        <v>0</v>
      </c>
      <c r="AN210" s="71">
        <v>237699404.41059789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2385</v>
      </c>
      <c r="B211" s="70">
        <v>203</v>
      </c>
      <c r="C211" s="70">
        <v>16</v>
      </c>
      <c r="D211" s="70">
        <v>23</v>
      </c>
      <c r="E211" s="70">
        <v>2022</v>
      </c>
      <c r="F211" s="70" t="s">
        <v>161</v>
      </c>
      <c r="G211" s="1073" t="s">
        <v>2383</v>
      </c>
      <c r="H211" s="70" t="s">
        <v>2384</v>
      </c>
      <c r="I211" s="1066"/>
      <c r="J211" s="73"/>
      <c r="K211" s="71"/>
      <c r="L211" s="71"/>
      <c r="M211" s="71"/>
      <c r="N211" s="71"/>
      <c r="O211" s="71"/>
      <c r="P211" s="71"/>
      <c r="Q211" s="71"/>
      <c r="R211" s="71"/>
      <c r="S211" s="71"/>
      <c r="T211" s="71"/>
      <c r="U211" s="71"/>
      <c r="V211" s="71"/>
      <c r="W211" s="71"/>
      <c r="X211" s="71"/>
      <c r="Y211" s="71"/>
      <c r="Z211" s="71"/>
      <c r="AA211" s="71"/>
      <c r="AB211" s="71"/>
      <c r="AC211" s="72"/>
      <c r="AD211" s="71">
        <v>147665874.08262673</v>
      </c>
      <c r="AE211" s="71">
        <v>664698.89348371758</v>
      </c>
      <c r="AF211" s="71">
        <v>299243.4413929726</v>
      </c>
      <c r="AG211" s="71">
        <v>17201063.439229254</v>
      </c>
      <c r="AH211" s="71">
        <v>22456320.852585405</v>
      </c>
      <c r="AI211" s="71">
        <v>0</v>
      </c>
      <c r="AJ211" s="71">
        <v>0</v>
      </c>
      <c r="AK211" s="71">
        <v>1423111.9116608207</v>
      </c>
      <c r="AL211" s="71">
        <v>0</v>
      </c>
      <c r="AM211" s="71">
        <v>0</v>
      </c>
      <c r="AN211" s="71">
        <v>189710312.62097889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2392</v>
      </c>
      <c r="B212" s="70">
        <v>204</v>
      </c>
      <c r="C212" s="70">
        <v>16</v>
      </c>
      <c r="D212" s="70">
        <v>24</v>
      </c>
      <c r="E212" s="70">
        <v>2022</v>
      </c>
      <c r="F212" s="70" t="s">
        <v>161</v>
      </c>
      <c r="G212" s="1073" t="s">
        <v>2390</v>
      </c>
      <c r="H212" s="70" t="s">
        <v>2391</v>
      </c>
      <c r="I212" s="1066"/>
      <c r="J212" s="73"/>
      <c r="K212" s="71"/>
      <c r="L212" s="71"/>
      <c r="M212" s="71"/>
      <c r="N212" s="71"/>
      <c r="O212" s="71"/>
      <c r="P212" s="71"/>
      <c r="Q212" s="71"/>
      <c r="R212" s="71"/>
      <c r="S212" s="71"/>
      <c r="T212" s="71"/>
      <c r="U212" s="71"/>
      <c r="V212" s="71"/>
      <c r="W212" s="71"/>
      <c r="X212" s="71"/>
      <c r="Y212" s="71"/>
      <c r="Z212" s="71"/>
      <c r="AA212" s="71"/>
      <c r="AB212" s="71"/>
      <c r="AC212" s="72"/>
      <c r="AD212" s="71">
        <v>1746633.3837643526</v>
      </c>
      <c r="AE212" s="71">
        <v>672482.25289219199</v>
      </c>
      <c r="AF212" s="71">
        <v>845481.46933252562</v>
      </c>
      <c r="AG212" s="71">
        <v>18136539.357066333</v>
      </c>
      <c r="AH212" s="71">
        <v>19090547.833311182</v>
      </c>
      <c r="AI212" s="71">
        <v>0</v>
      </c>
      <c r="AJ212" s="71">
        <v>0</v>
      </c>
      <c r="AK212" s="71">
        <v>1184613.7988908782</v>
      </c>
      <c r="AL212" s="71">
        <v>0</v>
      </c>
      <c r="AM212" s="71">
        <v>0</v>
      </c>
      <c r="AN212" s="71">
        <v>41676298.095257469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1692</v>
      </c>
      <c r="B213" s="70">
        <v>205</v>
      </c>
      <c r="C213" s="70">
        <v>16</v>
      </c>
      <c r="D213" s="70">
        <v>25</v>
      </c>
      <c r="E213" s="70">
        <v>2022</v>
      </c>
      <c r="F213" s="70" t="s">
        <v>161</v>
      </c>
      <c r="G213" s="1073" t="s">
        <v>1690</v>
      </c>
      <c r="H213" s="70" t="s">
        <v>1691</v>
      </c>
      <c r="I213" s="1066"/>
      <c r="J213" s="73"/>
      <c r="K213" s="71"/>
      <c r="L213" s="71"/>
      <c r="M213" s="71"/>
      <c r="N213" s="71"/>
      <c r="O213" s="71"/>
      <c r="P213" s="71"/>
      <c r="Q213" s="71"/>
      <c r="R213" s="71"/>
      <c r="S213" s="71"/>
      <c r="T213" s="71"/>
      <c r="U213" s="71"/>
      <c r="V213" s="71"/>
      <c r="W213" s="71"/>
      <c r="X213" s="71"/>
      <c r="Y213" s="71"/>
      <c r="Z213" s="71"/>
      <c r="AA213" s="71"/>
      <c r="AB213" s="71"/>
      <c r="AC213" s="72"/>
      <c r="AD213" s="71">
        <v>240454836.98603201</v>
      </c>
      <c r="AE213" s="71">
        <v>2165330.5874375906</v>
      </c>
      <c r="AF213" s="71">
        <v>1310971.2670549273</v>
      </c>
      <c r="AG213" s="71">
        <v>86221646.002146095</v>
      </c>
      <c r="AH213" s="71">
        <v>99742640.61597766</v>
      </c>
      <c r="AI213" s="71">
        <v>0</v>
      </c>
      <c r="AJ213" s="71">
        <v>0</v>
      </c>
      <c r="AK213" s="71">
        <v>5994992.8974391539</v>
      </c>
      <c r="AL213" s="71">
        <v>0</v>
      </c>
      <c r="AM213" s="71">
        <v>0</v>
      </c>
      <c r="AN213" s="71">
        <v>435890418.35608745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2362</v>
      </c>
      <c r="B214" s="70">
        <v>206</v>
      </c>
      <c r="C214" s="70">
        <v>16</v>
      </c>
      <c r="D214" s="70">
        <v>26</v>
      </c>
      <c r="E214" s="70">
        <v>2022</v>
      </c>
      <c r="F214" s="70" t="s">
        <v>161</v>
      </c>
      <c r="G214" s="1073" t="s">
        <v>2360</v>
      </c>
      <c r="H214" s="70" t="s">
        <v>2361</v>
      </c>
      <c r="I214" s="1066"/>
      <c r="J214" s="73"/>
      <c r="K214" s="71"/>
      <c r="L214" s="71"/>
      <c r="M214" s="71"/>
      <c r="N214" s="71"/>
      <c r="O214" s="71"/>
      <c r="P214" s="71"/>
      <c r="Q214" s="71"/>
      <c r="R214" s="71"/>
      <c r="S214" s="71"/>
      <c r="T214" s="71"/>
      <c r="U214" s="71"/>
      <c r="V214" s="71"/>
      <c r="W214" s="71"/>
      <c r="X214" s="71"/>
      <c r="Y214" s="71"/>
      <c r="Z214" s="71"/>
      <c r="AA214" s="71"/>
      <c r="AB214" s="71"/>
      <c r="AC214" s="72"/>
      <c r="AD214" s="71">
        <v>4978872.0152868256</v>
      </c>
      <c r="AE214" s="71">
        <v>630452.11208643008</v>
      </c>
      <c r="AF214" s="71">
        <v>778982.92680075404</v>
      </c>
      <c r="AG214" s="71">
        <v>32022510.012460444</v>
      </c>
      <c r="AH214" s="71">
        <v>32529320.741193671</v>
      </c>
      <c r="AI214" s="71">
        <v>0</v>
      </c>
      <c r="AJ214" s="71">
        <v>0</v>
      </c>
      <c r="AK214" s="71">
        <v>1928903.5238534922</v>
      </c>
      <c r="AL214" s="71">
        <v>0</v>
      </c>
      <c r="AM214" s="71">
        <v>0</v>
      </c>
      <c r="AN214" s="71">
        <v>72869041.331681624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2374</v>
      </c>
      <c r="B215" s="70">
        <v>207</v>
      </c>
      <c r="C215" s="70">
        <v>16</v>
      </c>
      <c r="D215" s="70">
        <v>27</v>
      </c>
      <c r="E215" s="70">
        <v>2022</v>
      </c>
      <c r="F215" s="70" t="s">
        <v>161</v>
      </c>
      <c r="G215" s="1073" t="s">
        <v>2372</v>
      </c>
      <c r="H215" s="70" t="s">
        <v>2373</v>
      </c>
      <c r="I215" s="1066"/>
      <c r="J215" s="73"/>
      <c r="K215" s="71"/>
      <c r="L215" s="71"/>
      <c r="M215" s="71"/>
      <c r="N215" s="71"/>
      <c r="O215" s="71"/>
      <c r="P215" s="71"/>
      <c r="Q215" s="71"/>
      <c r="R215" s="71"/>
      <c r="S215" s="71"/>
      <c r="T215" s="71"/>
      <c r="U215" s="71"/>
      <c r="V215" s="71"/>
      <c r="W215" s="71"/>
      <c r="X215" s="71"/>
      <c r="Y215" s="71"/>
      <c r="Z215" s="71"/>
      <c r="AA215" s="71"/>
      <c r="AB215" s="71"/>
      <c r="AC215" s="72"/>
      <c r="AD215" s="71">
        <v>1132475.1200013035</v>
      </c>
      <c r="AE215" s="71">
        <v>630452.11208643008</v>
      </c>
      <c r="AF215" s="71">
        <v>878730.74059841153</v>
      </c>
      <c r="AG215" s="71">
        <v>13880123.930907631</v>
      </c>
      <c r="AH215" s="71">
        <v>12378457.130134255</v>
      </c>
      <c r="AI215" s="71">
        <v>0</v>
      </c>
      <c r="AJ215" s="71">
        <v>0</v>
      </c>
      <c r="AK215" s="71">
        <v>687731.9700122975</v>
      </c>
      <c r="AL215" s="71">
        <v>0</v>
      </c>
      <c r="AM215" s="71">
        <v>0</v>
      </c>
      <c r="AN215" s="71">
        <v>29587971.003740329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2381</v>
      </c>
      <c r="B216" s="70">
        <v>208</v>
      </c>
      <c r="C216" s="70">
        <v>16</v>
      </c>
      <c r="D216" s="70">
        <v>28</v>
      </c>
      <c r="E216" s="70">
        <v>2022</v>
      </c>
      <c r="F216" s="70" t="s">
        <v>161</v>
      </c>
      <c r="G216" s="1073" t="s">
        <v>2380</v>
      </c>
      <c r="H216" s="70" t="s">
        <v>2327</v>
      </c>
      <c r="I216" s="1066"/>
      <c r="J216" s="73"/>
      <c r="K216" s="71"/>
      <c r="L216" s="71"/>
      <c r="M216" s="71"/>
      <c r="N216" s="71"/>
      <c r="O216" s="71"/>
      <c r="P216" s="71"/>
      <c r="Q216" s="71"/>
      <c r="R216" s="71"/>
      <c r="S216" s="71"/>
      <c r="T216" s="71"/>
      <c r="U216" s="71"/>
      <c r="V216" s="71"/>
      <c r="W216" s="71"/>
      <c r="X216" s="71"/>
      <c r="Y216" s="71"/>
      <c r="Z216" s="71"/>
      <c r="AA216" s="71"/>
      <c r="AB216" s="71"/>
      <c r="AC216" s="72"/>
      <c r="AD216" s="71">
        <v>1513285.38197045</v>
      </c>
      <c r="AE216" s="71">
        <v>48256.828332541561</v>
      </c>
      <c r="AF216" s="71">
        <v>208995.41938556815</v>
      </c>
      <c r="AG216" s="71">
        <v>2075587.1927010147</v>
      </c>
      <c r="AH216" s="71">
        <v>4460135.6339226374</v>
      </c>
      <c r="AI216" s="71">
        <v>0</v>
      </c>
      <c r="AJ216" s="71">
        <v>0</v>
      </c>
      <c r="AK216" s="71">
        <v>203762.87057442835</v>
      </c>
      <c r="AL216" s="71">
        <v>0</v>
      </c>
      <c r="AM216" s="71">
        <v>0</v>
      </c>
      <c r="AN216" s="71">
        <v>8510023.3268866409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1696</v>
      </c>
      <c r="B217" s="70">
        <v>209</v>
      </c>
      <c r="C217" s="70">
        <v>16</v>
      </c>
      <c r="D217" s="70">
        <v>29</v>
      </c>
      <c r="E217" s="70">
        <v>2022</v>
      </c>
      <c r="F217" s="70" t="s">
        <v>161</v>
      </c>
      <c r="G217" s="1073" t="s">
        <v>1694</v>
      </c>
      <c r="H217" s="70" t="s">
        <v>1695</v>
      </c>
      <c r="I217" s="1066"/>
      <c r="J217" s="73"/>
      <c r="K217" s="71"/>
      <c r="L217" s="71"/>
      <c r="M217" s="71"/>
      <c r="N217" s="71"/>
      <c r="O217" s="71"/>
      <c r="P217" s="71"/>
      <c r="Q217" s="71"/>
      <c r="R217" s="71"/>
      <c r="S217" s="71"/>
      <c r="T217" s="71"/>
      <c r="U217" s="71"/>
      <c r="V217" s="71"/>
      <c r="W217" s="71"/>
      <c r="X217" s="71"/>
      <c r="Y217" s="71"/>
      <c r="Z217" s="71"/>
      <c r="AA217" s="71"/>
      <c r="AB217" s="71"/>
      <c r="AC217" s="72"/>
      <c r="AD217" s="71">
        <v>61228462.918732814</v>
      </c>
      <c r="AE217" s="71">
        <v>2929656.4813497812</v>
      </c>
      <c r="AF217" s="71">
        <v>1277721.9957890415</v>
      </c>
      <c r="AG217" s="71">
        <v>93991942.844680324</v>
      </c>
      <c r="AH217" s="71">
        <v>100379802.84939519</v>
      </c>
      <c r="AI217" s="71">
        <v>0</v>
      </c>
      <c r="AJ217" s="71">
        <v>0</v>
      </c>
      <c r="AK217" s="71">
        <v>5850112.0731143709</v>
      </c>
      <c r="AL217" s="71">
        <v>0</v>
      </c>
      <c r="AM217" s="71">
        <v>0</v>
      </c>
      <c r="AN217" s="71">
        <v>265657699.1630615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2412</v>
      </c>
      <c r="B218" s="70">
        <v>210</v>
      </c>
      <c r="C218" s="70">
        <v>16</v>
      </c>
      <c r="D218" s="70">
        <v>30</v>
      </c>
      <c r="E218" s="70">
        <v>2022</v>
      </c>
      <c r="F218" s="70" t="s">
        <v>161</v>
      </c>
      <c r="G218" s="1073" t="s">
        <v>2410</v>
      </c>
      <c r="H218" s="70" t="s">
        <v>2411</v>
      </c>
      <c r="I218" s="1066"/>
      <c r="J218" s="73"/>
      <c r="K218" s="71"/>
      <c r="L218" s="71"/>
      <c r="M218" s="71"/>
      <c r="N218" s="71"/>
      <c r="O218" s="71"/>
      <c r="P218" s="71"/>
      <c r="Q218" s="71"/>
      <c r="R218" s="71"/>
      <c r="S218" s="71"/>
      <c r="T218" s="71"/>
      <c r="U218" s="71"/>
      <c r="V218" s="71"/>
      <c r="W218" s="71"/>
      <c r="X218" s="71"/>
      <c r="Y218" s="71"/>
      <c r="Z218" s="71"/>
      <c r="AA218" s="71"/>
      <c r="AB218" s="71"/>
      <c r="AC218" s="72"/>
      <c r="AD218" s="71">
        <v>26271087.310462695</v>
      </c>
      <c r="AE218" s="71">
        <v>793902.65966439329</v>
      </c>
      <c r="AF218" s="71">
        <v>1396469.3931672054</v>
      </c>
      <c r="AG218" s="71">
        <v>22164932.528252244</v>
      </c>
      <c r="AH218" s="71">
        <v>26697583.963578358</v>
      </c>
      <c r="AI218" s="71">
        <v>0</v>
      </c>
      <c r="AJ218" s="71">
        <v>0</v>
      </c>
      <c r="AK218" s="71">
        <v>1634880.67448849</v>
      </c>
      <c r="AL218" s="71">
        <v>0</v>
      </c>
      <c r="AM218" s="71">
        <v>0</v>
      </c>
      <c r="AN218" s="71">
        <v>78958856.529613376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2416</v>
      </c>
      <c r="B219" s="70">
        <v>211</v>
      </c>
      <c r="C219" s="70">
        <v>16</v>
      </c>
      <c r="D219" s="70">
        <v>31</v>
      </c>
      <c r="E219" s="70">
        <v>2022</v>
      </c>
      <c r="F219" s="70" t="s">
        <v>161</v>
      </c>
      <c r="G219" s="1073" t="s">
        <v>2414</v>
      </c>
      <c r="H219" s="70" t="s">
        <v>2415</v>
      </c>
      <c r="I219" s="1066"/>
      <c r="J219" s="73"/>
      <c r="K219" s="71"/>
      <c r="L219" s="71"/>
      <c r="M219" s="71"/>
      <c r="N219" s="71"/>
      <c r="O219" s="71"/>
      <c r="P219" s="71"/>
      <c r="Q219" s="71"/>
      <c r="R219" s="71"/>
      <c r="S219" s="71"/>
      <c r="T219" s="71"/>
      <c r="U219" s="71"/>
      <c r="V219" s="71"/>
      <c r="W219" s="71"/>
      <c r="X219" s="71"/>
      <c r="Y219" s="71"/>
      <c r="Z219" s="71"/>
      <c r="AA219" s="71"/>
      <c r="AB219" s="71"/>
      <c r="AC219" s="72"/>
      <c r="AD219" s="71">
        <v>162112759.56537268</v>
      </c>
      <c r="AE219" s="71">
        <v>2576291.9642050411</v>
      </c>
      <c r="AF219" s="71">
        <v>1054476.8887180937</v>
      </c>
      <c r="AG219" s="71">
        <v>100902771.18770173</v>
      </c>
      <c r="AH219" s="71">
        <v>135083257.31835702</v>
      </c>
      <c r="AI219" s="71">
        <v>0</v>
      </c>
      <c r="AJ219" s="71">
        <v>0</v>
      </c>
      <c r="AK219" s="71">
        <v>8120040.7814970547</v>
      </c>
      <c r="AL219" s="71">
        <v>0</v>
      </c>
      <c r="AM219" s="71">
        <v>0</v>
      </c>
      <c r="AN219" s="71">
        <v>409849597.70585161</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1654</v>
      </c>
      <c r="B220" s="70">
        <v>212</v>
      </c>
      <c r="C220" s="70">
        <v>16</v>
      </c>
      <c r="D220" s="70">
        <v>32</v>
      </c>
      <c r="E220" s="70">
        <v>2022</v>
      </c>
      <c r="F220" s="70" t="s">
        <v>161</v>
      </c>
      <c r="G220" s="1073" t="s">
        <v>1652</v>
      </c>
      <c r="H220" s="70" t="s">
        <v>1653</v>
      </c>
      <c r="I220" s="1066"/>
      <c r="J220" s="73"/>
      <c r="K220" s="71"/>
      <c r="L220" s="71"/>
      <c r="M220" s="71"/>
      <c r="N220" s="71"/>
      <c r="O220" s="71"/>
      <c r="P220" s="71"/>
      <c r="Q220" s="71"/>
      <c r="R220" s="71"/>
      <c r="S220" s="71"/>
      <c r="T220" s="71"/>
      <c r="U220" s="71"/>
      <c r="V220" s="71"/>
      <c r="W220" s="71"/>
      <c r="X220" s="71"/>
      <c r="Y220" s="71"/>
      <c r="Z220" s="71"/>
      <c r="AA220" s="71"/>
      <c r="AB220" s="71"/>
      <c r="AC220" s="72"/>
      <c r="AD220" s="71">
        <v>328762874.27806139</v>
      </c>
      <c r="AE220" s="71">
        <v>18619352.376952566</v>
      </c>
      <c r="AF220" s="71">
        <v>13271209.130983578</v>
      </c>
      <c r="AG220" s="71">
        <v>827773406.0715971</v>
      </c>
      <c r="AH220" s="71">
        <v>746812503.57144761</v>
      </c>
      <c r="AI220" s="71">
        <v>0</v>
      </c>
      <c r="AJ220" s="71">
        <v>0</v>
      </c>
      <c r="AK220" s="71">
        <v>42840691.592743136</v>
      </c>
      <c r="AL220" s="71">
        <v>0</v>
      </c>
      <c r="AM220" s="71">
        <v>0</v>
      </c>
      <c r="AN220" s="71">
        <v>1978080037.0217853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2420</v>
      </c>
      <c r="B221" s="70">
        <v>213</v>
      </c>
      <c r="C221" s="70">
        <v>16</v>
      </c>
      <c r="D221" s="70">
        <v>33</v>
      </c>
      <c r="E221" s="70">
        <v>2022</v>
      </c>
      <c r="F221" s="70" t="s">
        <v>161</v>
      </c>
      <c r="G221" s="1073" t="s">
        <v>2418</v>
      </c>
      <c r="H221" s="70" t="s">
        <v>2419</v>
      </c>
      <c r="I221" s="1066"/>
      <c r="J221" s="73"/>
      <c r="K221" s="71"/>
      <c r="L221" s="71"/>
      <c r="M221" s="71"/>
      <c r="N221" s="71"/>
      <c r="O221" s="71"/>
      <c r="P221" s="71"/>
      <c r="Q221" s="71"/>
      <c r="R221" s="71"/>
      <c r="S221" s="71"/>
      <c r="T221" s="71"/>
      <c r="U221" s="71"/>
      <c r="V221" s="71"/>
      <c r="W221" s="71"/>
      <c r="X221" s="71"/>
      <c r="Y221" s="71"/>
      <c r="Z221" s="71"/>
      <c r="AA221" s="71"/>
      <c r="AB221" s="71"/>
      <c r="AC221" s="72"/>
      <c r="AD221" s="71">
        <v>67191212.074676797</v>
      </c>
      <c r="AE221" s="71">
        <v>1620495.4288443793</v>
      </c>
      <c r="AF221" s="71">
        <v>736233.86374461511</v>
      </c>
      <c r="AG221" s="71">
        <v>88858518.745549366</v>
      </c>
      <c r="AH221" s="71">
        <v>103424562.83503921</v>
      </c>
      <c r="AI221" s="71">
        <v>0</v>
      </c>
      <c r="AJ221" s="71">
        <v>0</v>
      </c>
      <c r="AK221" s="71">
        <v>6381858.2714828718</v>
      </c>
      <c r="AL221" s="71">
        <v>0</v>
      </c>
      <c r="AM221" s="71">
        <v>0</v>
      </c>
      <c r="AN221" s="71">
        <v>268212881.21933722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1679</v>
      </c>
      <c r="B222" s="70">
        <v>214</v>
      </c>
      <c r="C222" s="70">
        <v>16</v>
      </c>
      <c r="D222" s="70">
        <v>34</v>
      </c>
      <c r="E222" s="70">
        <v>2022</v>
      </c>
      <c r="F222" s="70" t="s">
        <v>161</v>
      </c>
      <c r="G222" s="1073" t="s">
        <v>1677</v>
      </c>
      <c r="H222" s="70" t="s">
        <v>1678</v>
      </c>
      <c r="I222" s="1066"/>
      <c r="J222" s="73"/>
      <c r="K222" s="71"/>
      <c r="L222" s="71"/>
      <c r="M222" s="71"/>
      <c r="N222" s="71"/>
      <c r="O222" s="71"/>
      <c r="P222" s="71"/>
      <c r="Q222" s="71"/>
      <c r="R222" s="71"/>
      <c r="S222" s="71"/>
      <c r="T222" s="71"/>
      <c r="U222" s="71"/>
      <c r="V222" s="71"/>
      <c r="W222" s="71"/>
      <c r="X222" s="71"/>
      <c r="Y222" s="71"/>
      <c r="Z222" s="71"/>
      <c r="AA222" s="71"/>
      <c r="AB222" s="71"/>
      <c r="AC222" s="72"/>
      <c r="AD222" s="71">
        <v>54672729.412254557</v>
      </c>
      <c r="AE222" s="71">
        <v>988486.64487625449</v>
      </c>
      <c r="AF222" s="71">
        <v>546238.02793955314</v>
      </c>
      <c r="AG222" s="71">
        <v>36208764.74478136</v>
      </c>
      <c r="AH222" s="71">
        <v>38594521.54326731</v>
      </c>
      <c r="AI222" s="71">
        <v>0</v>
      </c>
      <c r="AJ222" s="71">
        <v>0</v>
      </c>
      <c r="AK222" s="71">
        <v>2272898.6361540481</v>
      </c>
      <c r="AL222" s="71">
        <v>0</v>
      </c>
      <c r="AM222" s="71">
        <v>0</v>
      </c>
      <c r="AN222" s="71">
        <v>133283639.00927308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2388</v>
      </c>
      <c r="B223" s="70">
        <v>215</v>
      </c>
      <c r="C223" s="70">
        <v>16</v>
      </c>
      <c r="D223" s="70">
        <v>35</v>
      </c>
      <c r="E223" s="70">
        <v>2022</v>
      </c>
      <c r="F223" s="70" t="s">
        <v>161</v>
      </c>
      <c r="G223" s="1073" t="s">
        <v>2387</v>
      </c>
      <c r="H223" s="70" t="s">
        <v>1685</v>
      </c>
      <c r="I223" s="1066"/>
      <c r="J223" s="73"/>
      <c r="K223" s="71"/>
      <c r="L223" s="71"/>
      <c r="M223" s="71"/>
      <c r="N223" s="71"/>
      <c r="O223" s="71"/>
      <c r="P223" s="71"/>
      <c r="Q223" s="71"/>
      <c r="R223" s="71"/>
      <c r="S223" s="71"/>
      <c r="T223" s="71"/>
      <c r="U223" s="71"/>
      <c r="V223" s="71"/>
      <c r="W223" s="71"/>
      <c r="X223" s="71"/>
      <c r="Y223" s="71"/>
      <c r="Z223" s="71"/>
      <c r="AA223" s="71"/>
      <c r="AB223" s="71"/>
      <c r="AC223" s="72"/>
      <c r="AD223" s="71">
        <v>52504653.600935698</v>
      </c>
      <c r="AE223" s="71">
        <v>395394.65795050177</v>
      </c>
      <c r="AF223" s="71">
        <v>294493.54549784603</v>
      </c>
      <c r="AG223" s="71">
        <v>20136119.131443083</v>
      </c>
      <c r="AH223" s="71">
        <v>20987443.03203509</v>
      </c>
      <c r="AI223" s="71">
        <v>0</v>
      </c>
      <c r="AJ223" s="71">
        <v>0</v>
      </c>
      <c r="AK223" s="71">
        <v>1404259.3266773818</v>
      </c>
      <c r="AL223" s="71">
        <v>0</v>
      </c>
      <c r="AM223" s="71">
        <v>0</v>
      </c>
      <c r="AN223" s="71">
        <v>95722363.294539601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2396</v>
      </c>
      <c r="B224" s="70">
        <v>216</v>
      </c>
      <c r="C224" s="70">
        <v>16</v>
      </c>
      <c r="D224" s="70">
        <v>36</v>
      </c>
      <c r="E224" s="70">
        <v>2022</v>
      </c>
      <c r="F224" s="70" t="s">
        <v>161</v>
      </c>
      <c r="G224" s="1073" t="s">
        <v>2394</v>
      </c>
      <c r="H224" s="70" t="s">
        <v>2395</v>
      </c>
      <c r="I224" s="1066"/>
      <c r="J224" s="73"/>
      <c r="K224" s="71"/>
      <c r="L224" s="71"/>
      <c r="M224" s="71"/>
      <c r="N224" s="71"/>
      <c r="O224" s="71"/>
      <c r="P224" s="71"/>
      <c r="Q224" s="71"/>
      <c r="R224" s="71"/>
      <c r="S224" s="71"/>
      <c r="T224" s="71"/>
      <c r="U224" s="71"/>
      <c r="V224" s="71"/>
      <c r="W224" s="71"/>
      <c r="X224" s="71"/>
      <c r="Y224" s="71"/>
      <c r="Z224" s="71"/>
      <c r="AA224" s="71"/>
      <c r="AB224" s="71"/>
      <c r="AC224" s="72"/>
      <c r="AD224" s="71">
        <v>17692686.292641737</v>
      </c>
      <c r="AE224" s="71">
        <v>703615.69052608975</v>
      </c>
      <c r="AF224" s="71">
        <v>18999.583580506194</v>
      </c>
      <c r="AG224" s="71">
        <v>31367676.86997449</v>
      </c>
      <c r="AH224" s="71">
        <v>42636367.466702111</v>
      </c>
      <c r="AI224" s="71">
        <v>0</v>
      </c>
      <c r="AJ224" s="71">
        <v>0</v>
      </c>
      <c r="AK224" s="71">
        <v>2888706.7031815825</v>
      </c>
      <c r="AL224" s="71">
        <v>0</v>
      </c>
      <c r="AM224" s="71">
        <v>0</v>
      </c>
      <c r="AN224" s="71">
        <v>95308052.606606513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1975</v>
      </c>
      <c r="H6" s="77" t="s">
        <v>1676</v>
      </c>
      <c r="I6" s="77" t="s">
        <v>2427</v>
      </c>
      <c r="J6" s="77" t="s">
        <v>2428</v>
      </c>
      <c r="K6" s="1080">
        <v>54</v>
      </c>
      <c r="L6" s="1081">
        <v>13</v>
      </c>
      <c r="M6" s="1044"/>
      <c r="N6" s="988">
        <v>1</v>
      </c>
      <c r="O6" s="77" t="s">
        <v>1715</v>
      </c>
      <c r="P6" s="77" t="s">
        <v>1716</v>
      </c>
      <c r="Q6" s="77" t="s">
        <v>1501</v>
      </c>
      <c r="R6" s="16"/>
      <c r="S6" s="77">
        <v>1</v>
      </c>
      <c r="T6" s="77" t="s">
        <v>1975</v>
      </c>
      <c r="U6" s="77" t="s">
        <v>1676</v>
      </c>
      <c r="V6" s="77" t="s">
        <v>1501</v>
      </c>
      <c r="W6" s="16"/>
      <c r="X6" s="77">
        <v>1</v>
      </c>
      <c r="Y6" s="692" t="s">
        <v>1715</v>
      </c>
      <c r="Z6" s="77" t="s">
        <v>1716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1738</v>
      </c>
      <c r="P7" s="77" t="s">
        <v>1739</v>
      </c>
      <c r="Q7" s="77" t="s">
        <v>1501</v>
      </c>
      <c r="R7" s="16"/>
      <c r="S7" s="77">
        <v>2</v>
      </c>
      <c r="T7" s="76" t="s">
        <v>795</v>
      </c>
      <c r="U7" s="77" t="s">
        <v>1503</v>
      </c>
      <c r="V7" s="77" t="s">
        <v>1503</v>
      </c>
      <c r="W7" s="16"/>
      <c r="X7" s="77">
        <v>2</v>
      </c>
      <c r="Y7" s="692" t="s">
        <v>1738</v>
      </c>
      <c r="Z7" s="77" t="s">
        <v>1739</v>
      </c>
      <c r="AA7" s="77" t="s">
        <v>1501</v>
      </c>
      <c r="AB7" s="16"/>
      <c r="AC7" s="77">
        <v>2</v>
      </c>
      <c r="AD7" s="77" t="s">
        <v>1702</v>
      </c>
      <c r="AE7" s="77" t="s">
        <v>1703</v>
      </c>
      <c r="AF7" s="77" t="s">
        <v>1501</v>
      </c>
    </row>
    <row r="8" spans="1:32" ht="12">
      <c r="A8" s="16"/>
      <c r="B8" s="16"/>
      <c r="C8" s="16"/>
      <c r="D8" s="16"/>
      <c r="F8" s="16"/>
      <c r="G8" s="16"/>
      <c r="H8" s="16"/>
      <c r="I8" s="16"/>
      <c r="J8" s="16"/>
      <c r="K8" s="1044"/>
      <c r="L8" s="1044"/>
      <c r="M8" s="1044"/>
      <c r="N8" s="988">
        <v>3</v>
      </c>
      <c r="O8" s="77" t="s">
        <v>1761</v>
      </c>
      <c r="P8" s="77" t="s">
        <v>1762</v>
      </c>
      <c r="Q8" s="77" t="s">
        <v>1501</v>
      </c>
      <c r="R8" s="16"/>
      <c r="S8" s="16"/>
      <c r="T8" s="16"/>
      <c r="U8" s="16"/>
      <c r="V8" s="16"/>
      <c r="W8" s="16"/>
      <c r="X8" s="77">
        <v>3</v>
      </c>
      <c r="Y8" s="692" t="s">
        <v>1761</v>
      </c>
      <c r="Z8" s="77" t="s">
        <v>1762</v>
      </c>
      <c r="AA8" s="77" t="s">
        <v>1501</v>
      </c>
      <c r="AB8" s="16"/>
      <c r="AC8" s="77">
        <v>3</v>
      </c>
      <c r="AD8" s="77" t="s">
        <v>2402</v>
      </c>
      <c r="AE8" s="77" t="s">
        <v>2403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1784</v>
      </c>
      <c r="P9" s="77" t="s">
        <v>1785</v>
      </c>
      <c r="Q9" s="77" t="s">
        <v>1501</v>
      </c>
      <c r="R9" s="16"/>
      <c r="S9" s="16"/>
      <c r="T9" s="16"/>
      <c r="U9" s="16"/>
      <c r="V9" s="16"/>
      <c r="W9" s="16"/>
      <c r="X9" s="77">
        <v>4</v>
      </c>
      <c r="Y9" s="692" t="s">
        <v>1784</v>
      </c>
      <c r="Z9" s="77" t="s">
        <v>1785</v>
      </c>
      <c r="AA9" s="77" t="s">
        <v>1501</v>
      </c>
      <c r="AB9" s="16"/>
      <c r="AC9" s="77">
        <v>4</v>
      </c>
      <c r="AD9" s="77" t="s">
        <v>2352</v>
      </c>
      <c r="AE9" s="77" t="s">
        <v>2353</v>
      </c>
      <c r="AF9" s="77" t="s">
        <v>1501</v>
      </c>
    </row>
    <row r="10" spans="1:32" ht="12">
      <c r="A10" s="16"/>
      <c r="B10" s="16"/>
      <c r="C10" s="16"/>
      <c r="D10" s="16"/>
      <c r="F10" s="75" t="s">
        <v>1501</v>
      </c>
      <c r="G10" s="76" t="s">
        <v>1975</v>
      </c>
      <c r="H10" s="77" t="s">
        <v>1676</v>
      </c>
      <c r="I10" s="77" t="s">
        <v>2427</v>
      </c>
      <c r="J10" s="77" t="s">
        <v>2428</v>
      </c>
      <c r="K10" s="1079">
        <v>54</v>
      </c>
      <c r="L10" s="1045">
        <v>13</v>
      </c>
      <c r="M10" s="1044"/>
      <c r="N10" s="988">
        <v>5</v>
      </c>
      <c r="O10" s="77" t="s">
        <v>1663</v>
      </c>
      <c r="P10" s="77" t="s">
        <v>1664</v>
      </c>
      <c r="Q10" s="77" t="s">
        <v>1501</v>
      </c>
      <c r="R10" s="16"/>
      <c r="S10" s="16"/>
      <c r="T10" s="16"/>
      <c r="U10" s="16"/>
      <c r="V10" s="16"/>
      <c r="W10" s="16"/>
      <c r="X10" s="77">
        <v>5</v>
      </c>
      <c r="Y10" s="692" t="s">
        <v>1663</v>
      </c>
      <c r="Z10" s="77" t="s">
        <v>1664</v>
      </c>
      <c r="AA10" s="77" t="s">
        <v>1501</v>
      </c>
      <c r="AB10" s="16"/>
      <c r="AC10" s="77">
        <v>5</v>
      </c>
      <c r="AD10" s="77" t="s">
        <v>2368</v>
      </c>
      <c r="AE10" s="77" t="s">
        <v>2369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1639</v>
      </c>
      <c r="P11" s="77" t="s">
        <v>1640</v>
      </c>
      <c r="Q11" s="77" t="s">
        <v>1501</v>
      </c>
      <c r="R11" s="16"/>
      <c r="S11" s="16"/>
      <c r="T11" s="16"/>
      <c r="U11" s="16"/>
      <c r="V11" s="16"/>
      <c r="W11" s="16"/>
      <c r="X11" s="77">
        <v>6</v>
      </c>
      <c r="Y11" s="692" t="s">
        <v>1639</v>
      </c>
      <c r="Z11" s="77" t="s">
        <v>1640</v>
      </c>
      <c r="AA11" s="77" t="s">
        <v>1501</v>
      </c>
      <c r="AB11" s="16"/>
      <c r="AC11" s="77">
        <v>6</v>
      </c>
      <c r="AD11" s="77" t="s">
        <v>1681</v>
      </c>
      <c r="AE11" s="77" t="s">
        <v>1682</v>
      </c>
      <c r="AF11" s="77" t="s">
        <v>1501</v>
      </c>
    </row>
    <row r="12" spans="1:32" ht="12">
      <c r="A12" s="16"/>
      <c r="B12" s="16"/>
      <c r="C12" s="16"/>
      <c r="D12" s="16"/>
      <c r="F12" s="75" t="s">
        <v>1505</v>
      </c>
      <c r="G12" s="76" t="s">
        <v>1975</v>
      </c>
      <c r="H12" s="77"/>
      <c r="I12" s="77" t="s">
        <v>1975</v>
      </c>
      <c r="J12" s="77"/>
      <c r="K12" s="1079" t="s">
        <v>1544</v>
      </c>
      <c r="L12" s="1045"/>
      <c r="M12" s="1044"/>
      <c r="N12" s="988">
        <v>7</v>
      </c>
      <c r="O12" s="77" t="s">
        <v>1633</v>
      </c>
      <c r="P12" s="77" t="s">
        <v>1634</v>
      </c>
      <c r="Q12" s="77" t="s">
        <v>1501</v>
      </c>
      <c r="R12" s="16"/>
      <c r="S12" s="16"/>
      <c r="T12" s="16"/>
      <c r="U12" s="16"/>
      <c r="V12" s="16"/>
      <c r="W12" s="16"/>
      <c r="X12" s="77">
        <v>7</v>
      </c>
      <c r="Y12" s="692" t="s">
        <v>1633</v>
      </c>
      <c r="Z12" s="77" t="s">
        <v>1634</v>
      </c>
      <c r="AA12" s="77" t="s">
        <v>1501</v>
      </c>
      <c r="AB12" s="16"/>
      <c r="AC12" s="77">
        <v>7</v>
      </c>
      <c r="AD12" s="77" t="s">
        <v>2422</v>
      </c>
      <c r="AE12" s="77" t="s">
        <v>2423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1864</v>
      </c>
      <c r="P13" s="77" t="s">
        <v>1865</v>
      </c>
      <c r="Q13" s="77" t="s">
        <v>1501</v>
      </c>
      <c r="R13" s="16"/>
      <c r="S13" s="16"/>
      <c r="T13" s="16"/>
      <c r="U13" s="16"/>
      <c r="V13" s="16"/>
      <c r="W13" s="16"/>
      <c r="X13" s="77">
        <v>8</v>
      </c>
      <c r="Y13" s="692" t="s">
        <v>1864</v>
      </c>
      <c r="Z13" s="77" t="s">
        <v>1865</v>
      </c>
      <c r="AA13" s="77" t="s">
        <v>1501</v>
      </c>
      <c r="AB13" s="16"/>
      <c r="AC13" s="77">
        <v>8</v>
      </c>
      <c r="AD13" s="77" t="s">
        <v>2398</v>
      </c>
      <c r="AE13" s="77" t="s">
        <v>2399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1887</v>
      </c>
      <c r="P14" s="77" t="s">
        <v>1888</v>
      </c>
      <c r="Q14" s="77" t="s">
        <v>1501</v>
      </c>
      <c r="R14" s="16"/>
      <c r="S14" s="16"/>
      <c r="T14" s="16"/>
      <c r="U14" s="16"/>
      <c r="V14" s="16"/>
      <c r="W14" s="16"/>
      <c r="X14" s="77">
        <v>9</v>
      </c>
      <c r="Y14" s="692" t="s">
        <v>1887</v>
      </c>
      <c r="Z14" s="77" t="s">
        <v>1888</v>
      </c>
      <c r="AA14" s="77" t="s">
        <v>1501</v>
      </c>
      <c r="AB14" s="16"/>
      <c r="AC14" s="77">
        <v>9</v>
      </c>
      <c r="AD14" s="77" t="s">
        <v>2348</v>
      </c>
      <c r="AE14" s="77" t="s">
        <v>2349</v>
      </c>
      <c r="AF14" s="77" t="s">
        <v>1501</v>
      </c>
    </row>
    <row r="15" spans="1:32" ht="12">
      <c r="A15" s="16"/>
      <c r="B15" s="16"/>
      <c r="C15" s="16"/>
      <c r="D15" s="16"/>
      <c r="E15" s="16"/>
      <c r="F15" s="16"/>
      <c r="G15" s="16"/>
      <c r="H15" s="16"/>
      <c r="I15" s="16"/>
      <c r="J15" s="16"/>
      <c r="K15" s="1044"/>
      <c r="L15" s="1044"/>
      <c r="M15" s="1044"/>
      <c r="N15" s="988">
        <v>10</v>
      </c>
      <c r="O15" s="77" t="s">
        <v>1660</v>
      </c>
      <c r="P15" s="77" t="s">
        <v>1661</v>
      </c>
      <c r="Q15" s="77" t="s">
        <v>1501</v>
      </c>
      <c r="R15" s="16"/>
      <c r="S15" s="16"/>
      <c r="T15" s="16"/>
      <c r="U15" s="16"/>
      <c r="V15" s="16"/>
      <c r="W15" s="16"/>
      <c r="X15" s="77">
        <v>10</v>
      </c>
      <c r="Y15" s="692" t="s">
        <v>1660</v>
      </c>
      <c r="Z15" s="77" t="s">
        <v>1661</v>
      </c>
      <c r="AA15" s="77" t="s">
        <v>1501</v>
      </c>
      <c r="AB15" s="16"/>
      <c r="AC15" s="77">
        <v>10</v>
      </c>
      <c r="AD15" s="77" t="s">
        <v>2215</v>
      </c>
      <c r="AE15" s="77" t="s">
        <v>2216</v>
      </c>
      <c r="AF15" s="77" t="s">
        <v>1501</v>
      </c>
    </row>
    <row r="16" spans="1:32" ht="12">
      <c r="A16" s="16"/>
      <c r="B16" s="16"/>
      <c r="C16" s="16"/>
      <c r="D16" s="16"/>
      <c r="E16" s="16"/>
      <c r="F16" s="16"/>
      <c r="G16" s="16"/>
      <c r="H16" s="16"/>
      <c r="I16" s="16"/>
      <c r="J16" s="16"/>
      <c r="K16" s="1044"/>
      <c r="L16" s="1044"/>
      <c r="M16" s="1044"/>
      <c r="N16" s="988">
        <v>11</v>
      </c>
      <c r="O16" s="77" t="s">
        <v>1929</v>
      </c>
      <c r="P16" s="77" t="s">
        <v>1930</v>
      </c>
      <c r="Q16" s="77" t="s">
        <v>1501</v>
      </c>
      <c r="R16" s="16"/>
      <c r="S16" s="16"/>
      <c r="T16" s="16"/>
      <c r="U16" s="16"/>
      <c r="V16" s="16"/>
      <c r="W16" s="16"/>
      <c r="X16" s="77">
        <v>11</v>
      </c>
      <c r="Y16" s="692" t="s">
        <v>1929</v>
      </c>
      <c r="Z16" s="77" t="s">
        <v>1930</v>
      </c>
      <c r="AA16" s="77" t="s">
        <v>1501</v>
      </c>
      <c r="AB16" s="16"/>
      <c r="AC16" s="77">
        <v>11</v>
      </c>
      <c r="AD16" s="77" t="s">
        <v>2376</v>
      </c>
      <c r="AE16" s="77" t="s">
        <v>2377</v>
      </c>
      <c r="AF16" s="77" t="s">
        <v>1501</v>
      </c>
    </row>
    <row r="17" spans="1:32" ht="12">
      <c r="A17" s="16"/>
      <c r="B17" s="16"/>
      <c r="C17" s="16"/>
      <c r="D17" s="16"/>
      <c r="E17" s="16"/>
      <c r="F17" s="16"/>
      <c r="G17" s="16"/>
      <c r="H17" s="16"/>
      <c r="I17" s="16"/>
      <c r="J17" s="16"/>
      <c r="K17" s="1044"/>
      <c r="L17" s="1044"/>
      <c r="M17" s="1044"/>
      <c r="N17" s="988">
        <v>12</v>
      </c>
      <c r="O17" s="77" t="s">
        <v>1952</v>
      </c>
      <c r="P17" s="77" t="s">
        <v>1953</v>
      </c>
      <c r="Q17" s="77" t="s">
        <v>1501</v>
      </c>
      <c r="R17" s="16"/>
      <c r="S17" s="16"/>
      <c r="T17" s="16"/>
      <c r="U17" s="16"/>
      <c r="V17" s="16"/>
      <c r="W17" s="16"/>
      <c r="X17" s="77">
        <v>12</v>
      </c>
      <c r="Y17" s="692" t="s">
        <v>1952</v>
      </c>
      <c r="Z17" s="77" t="s">
        <v>1953</v>
      </c>
      <c r="AA17" s="77" t="s">
        <v>1501</v>
      </c>
      <c r="AB17" s="16"/>
      <c r="AC17" s="77">
        <v>12</v>
      </c>
      <c r="AD17" s="77" t="s">
        <v>2406</v>
      </c>
      <c r="AE17" s="77" t="s">
        <v>2407</v>
      </c>
      <c r="AF17" s="77" t="s">
        <v>1501</v>
      </c>
    </row>
    <row r="18" spans="1:32" ht="12">
      <c r="A18" s="16"/>
      <c r="B18" s="16"/>
      <c r="C18" s="16"/>
      <c r="D18" s="16"/>
      <c r="E18" s="16"/>
      <c r="F18" s="16"/>
      <c r="G18" s="16"/>
      <c r="H18" s="16"/>
      <c r="I18" s="16"/>
      <c r="J18" s="16"/>
      <c r="K18" s="1044"/>
      <c r="L18" s="1044"/>
      <c r="M18" s="1044"/>
      <c r="N18" s="988">
        <v>13</v>
      </c>
      <c r="O18" s="77" t="s">
        <v>1975</v>
      </c>
      <c r="P18" s="77" t="s">
        <v>1676</v>
      </c>
      <c r="Q18" s="77" t="s">
        <v>1501</v>
      </c>
      <c r="R18" s="16"/>
      <c r="S18" s="16"/>
      <c r="T18" s="16"/>
      <c r="U18" s="16"/>
      <c r="V18" s="16"/>
      <c r="W18" s="16"/>
      <c r="X18" s="77">
        <v>13</v>
      </c>
      <c r="Y18" s="692" t="s">
        <v>1975</v>
      </c>
      <c r="Z18" s="77" t="s">
        <v>1676</v>
      </c>
      <c r="AA18" s="77" t="s">
        <v>1501</v>
      </c>
      <c r="AB18" s="16"/>
      <c r="AC18" s="77">
        <v>13</v>
      </c>
      <c r="AD18" s="77" t="s">
        <v>1644</v>
      </c>
      <c r="AE18" s="77" t="s">
        <v>1645</v>
      </c>
      <c r="AF18" s="77" t="s">
        <v>1501</v>
      </c>
    </row>
    <row r="19" spans="1:32" ht="12">
      <c r="A19" s="16"/>
      <c r="B19" s="16"/>
      <c r="C19" s="16"/>
      <c r="D19" s="16"/>
      <c r="E19" s="16"/>
      <c r="F19" s="16"/>
      <c r="G19" s="16"/>
      <c r="H19" s="16"/>
      <c r="I19" s="16"/>
      <c r="J19" s="16"/>
      <c r="K19" s="1044"/>
      <c r="L19" s="1044"/>
      <c r="M19" s="1044"/>
      <c r="N19" s="988">
        <v>14</v>
      </c>
      <c r="O19" s="77" t="s">
        <v>1636</v>
      </c>
      <c r="P19" s="77" t="s">
        <v>1637</v>
      </c>
      <c r="Q19" s="77" t="s">
        <v>1501</v>
      </c>
      <c r="R19" s="16"/>
      <c r="S19" s="16"/>
      <c r="T19" s="16"/>
      <c r="U19" s="16"/>
      <c r="V19" s="16"/>
      <c r="W19" s="16"/>
      <c r="X19" s="77">
        <v>14</v>
      </c>
      <c r="Y19" s="692" t="s">
        <v>1636</v>
      </c>
      <c r="Z19" s="77" t="s">
        <v>1637</v>
      </c>
      <c r="AA19" s="77" t="s">
        <v>1501</v>
      </c>
      <c r="AB19" s="16"/>
      <c r="AC19" s="77">
        <v>14</v>
      </c>
      <c r="AD19" s="77" t="s">
        <v>1710</v>
      </c>
      <c r="AE19" s="77" t="s">
        <v>1711</v>
      </c>
      <c r="AF19" s="77" t="s">
        <v>1501</v>
      </c>
    </row>
    <row r="20" spans="1:32" ht="12">
      <c r="A20" s="16"/>
      <c r="B20" s="16"/>
      <c r="C20" s="16"/>
      <c r="D20" s="16"/>
      <c r="E20" s="16"/>
      <c r="F20" s="16"/>
      <c r="G20" s="16"/>
      <c r="H20" s="16"/>
      <c r="I20" s="16"/>
      <c r="J20" s="16"/>
      <c r="K20" s="1044"/>
      <c r="L20" s="1044"/>
      <c r="M20" s="1044"/>
      <c r="N20" s="988">
        <v>15</v>
      </c>
      <c r="O20" s="77" t="s">
        <v>2016</v>
      </c>
      <c r="P20" s="77" t="s">
        <v>2017</v>
      </c>
      <c r="Q20" s="77" t="s">
        <v>1501</v>
      </c>
      <c r="R20" s="16"/>
      <c r="S20" s="16"/>
      <c r="T20" s="16"/>
      <c r="U20" s="16"/>
      <c r="V20" s="16"/>
      <c r="W20" s="16"/>
      <c r="X20" s="77">
        <v>15</v>
      </c>
      <c r="Y20" s="692" t="s">
        <v>2016</v>
      </c>
      <c r="Z20" s="77" t="s">
        <v>2017</v>
      </c>
      <c r="AA20" s="77" t="s">
        <v>1501</v>
      </c>
      <c r="AB20" s="16"/>
      <c r="AC20" s="77">
        <v>15</v>
      </c>
      <c r="AD20" s="77" t="s">
        <v>1698</v>
      </c>
      <c r="AE20" s="77" t="s">
        <v>1699</v>
      </c>
      <c r="AF20" s="77" t="s">
        <v>1501</v>
      </c>
    </row>
    <row r="21" spans="1:32" ht="12">
      <c r="A21" s="16"/>
      <c r="B21" s="16"/>
      <c r="C21" s="16"/>
      <c r="D21" s="16"/>
      <c r="E21" s="16"/>
      <c r="F21" s="16"/>
      <c r="G21" s="16"/>
      <c r="H21" s="16"/>
      <c r="I21" s="16"/>
      <c r="J21" s="16"/>
      <c r="K21" s="1044"/>
      <c r="L21" s="1044"/>
      <c r="M21" s="1044"/>
      <c r="N21" s="988">
        <v>16</v>
      </c>
      <c r="O21" s="77" t="s">
        <v>2039</v>
      </c>
      <c r="P21" s="77" t="s">
        <v>2040</v>
      </c>
      <c r="Q21" s="77" t="s">
        <v>1501</v>
      </c>
      <c r="R21" s="16"/>
      <c r="S21" s="16"/>
      <c r="T21" s="16"/>
      <c r="U21" s="16"/>
      <c r="V21" s="16"/>
      <c r="W21" s="16"/>
      <c r="X21" s="77">
        <v>16</v>
      </c>
      <c r="Y21" s="692" t="s">
        <v>2039</v>
      </c>
      <c r="Z21" s="77" t="s">
        <v>2040</v>
      </c>
      <c r="AA21" s="77" t="s">
        <v>1501</v>
      </c>
      <c r="AB21" s="16"/>
      <c r="AC21" s="77">
        <v>16</v>
      </c>
      <c r="AD21" s="77" t="s">
        <v>1706</v>
      </c>
      <c r="AE21" s="77" t="s">
        <v>1707</v>
      </c>
      <c r="AF21" s="77" t="s">
        <v>1501</v>
      </c>
    </row>
    <row r="22" spans="1:32" ht="12">
      <c r="A22" s="16"/>
      <c r="B22" s="16"/>
      <c r="C22" s="16"/>
      <c r="D22" s="16"/>
      <c r="E22" s="16"/>
      <c r="F22" s="16"/>
      <c r="G22" s="16"/>
      <c r="H22" s="16"/>
      <c r="I22" s="16"/>
      <c r="J22" s="16"/>
      <c r="K22" s="1044"/>
      <c r="L22" s="1044"/>
      <c r="M22" s="1044"/>
      <c r="N22" s="988">
        <v>17</v>
      </c>
      <c r="O22" s="77" t="s">
        <v>2062</v>
      </c>
      <c r="P22" s="77" t="s">
        <v>2063</v>
      </c>
      <c r="Q22" s="77" t="s">
        <v>1501</v>
      </c>
      <c r="R22" s="16"/>
      <c r="S22" s="16"/>
      <c r="T22" s="16"/>
      <c r="U22" s="16"/>
      <c r="V22" s="16"/>
      <c r="W22" s="16"/>
      <c r="X22" s="77">
        <v>17</v>
      </c>
      <c r="Y22" s="692" t="s">
        <v>2062</v>
      </c>
      <c r="Z22" s="77" t="s">
        <v>2063</v>
      </c>
      <c r="AA22" s="77" t="s">
        <v>1501</v>
      </c>
      <c r="AB22" s="16"/>
      <c r="AC22" s="77">
        <v>17</v>
      </c>
      <c r="AD22" s="77" t="s">
        <v>2364</v>
      </c>
      <c r="AE22" s="77" t="s">
        <v>2365</v>
      </c>
      <c r="AF22" s="77" t="s">
        <v>1501</v>
      </c>
    </row>
    <row r="23" spans="1:32" ht="12">
      <c r="A23" s="16"/>
      <c r="B23" s="16"/>
      <c r="C23" s="16"/>
      <c r="D23" s="16"/>
      <c r="E23" s="16"/>
      <c r="F23" s="16"/>
      <c r="G23" s="16"/>
      <c r="H23" s="16"/>
      <c r="I23" s="16"/>
      <c r="J23" s="16"/>
      <c r="K23" s="1044"/>
      <c r="L23" s="1044"/>
      <c r="M23" s="1044"/>
      <c r="N23" s="988">
        <v>18</v>
      </c>
      <c r="O23" s="77" t="s">
        <v>2085</v>
      </c>
      <c r="P23" s="77" t="s">
        <v>2086</v>
      </c>
      <c r="Q23" s="77" t="s">
        <v>1501</v>
      </c>
      <c r="R23" s="16"/>
      <c r="S23" s="16"/>
      <c r="T23" s="16"/>
      <c r="U23" s="16"/>
      <c r="V23" s="16"/>
      <c r="W23" s="16"/>
      <c r="X23" s="77">
        <v>18</v>
      </c>
      <c r="Y23" s="692" t="s">
        <v>2085</v>
      </c>
      <c r="Z23" s="77" t="s">
        <v>2086</v>
      </c>
      <c r="AA23" s="77" t="s">
        <v>1501</v>
      </c>
      <c r="AB23" s="16"/>
      <c r="AC23" s="77">
        <v>18</v>
      </c>
      <c r="AD23" s="77" t="s">
        <v>2356</v>
      </c>
      <c r="AE23" s="77" t="s">
        <v>2357</v>
      </c>
      <c r="AF23" s="77" t="s">
        <v>1501</v>
      </c>
    </row>
    <row r="24" spans="1:32" ht="12">
      <c r="A24" s="16"/>
      <c r="B24" s="16"/>
      <c r="C24" s="16"/>
      <c r="D24" s="16"/>
      <c r="E24" s="16"/>
      <c r="F24" s="16"/>
      <c r="G24" s="16"/>
      <c r="H24" s="16"/>
      <c r="I24" s="16"/>
      <c r="J24" s="16"/>
      <c r="K24" s="1044"/>
      <c r="L24" s="1044"/>
      <c r="M24" s="1044"/>
      <c r="N24" s="988">
        <v>19</v>
      </c>
      <c r="O24" s="77" t="s">
        <v>1657</v>
      </c>
      <c r="P24" s="77" t="s">
        <v>1658</v>
      </c>
      <c r="Q24" s="77" t="s">
        <v>1501</v>
      </c>
      <c r="R24" s="16"/>
      <c r="S24" s="16"/>
      <c r="T24" s="16"/>
      <c r="U24" s="16"/>
      <c r="V24" s="16"/>
      <c r="W24" s="16"/>
      <c r="X24" s="77">
        <v>19</v>
      </c>
      <c r="Y24" s="692" t="s">
        <v>1657</v>
      </c>
      <c r="Z24" s="77" t="s">
        <v>1658</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2127</v>
      </c>
      <c r="P25" s="77" t="s">
        <v>2128</v>
      </c>
      <c r="Q25" s="77" t="s">
        <v>1501</v>
      </c>
      <c r="R25" s="16"/>
      <c r="S25" s="16"/>
      <c r="T25" s="16"/>
      <c r="U25" s="16"/>
      <c r="V25" s="16"/>
      <c r="W25" s="16"/>
      <c r="X25" s="77">
        <v>20</v>
      </c>
      <c r="Y25" s="692" t="s">
        <v>2127</v>
      </c>
      <c r="Z25" s="77" t="s">
        <v>2128</v>
      </c>
      <c r="AA25" s="77" t="s">
        <v>1501</v>
      </c>
      <c r="AB25" s="16"/>
      <c r="AC25" s="77">
        <v>20</v>
      </c>
      <c r="AD25" s="77" t="s">
        <v>1975</v>
      </c>
      <c r="AE25" s="77" t="s">
        <v>1676</v>
      </c>
      <c r="AF25" s="77" t="s">
        <v>1501</v>
      </c>
    </row>
    <row r="26" spans="1:32" ht="12">
      <c r="A26" s="16"/>
      <c r="B26" s="16"/>
      <c r="C26" s="16"/>
      <c r="D26" s="16"/>
      <c r="E26" s="16"/>
      <c r="F26" s="16"/>
      <c r="G26" s="16"/>
      <c r="H26" s="16"/>
      <c r="I26" s="16"/>
      <c r="J26" s="16"/>
      <c r="K26" s="1044"/>
      <c r="L26" s="1044"/>
      <c r="M26" s="1044"/>
      <c r="N26" s="988">
        <v>21</v>
      </c>
      <c r="O26" s="77" t="s">
        <v>1673</v>
      </c>
      <c r="P26" s="77" t="s">
        <v>1674</v>
      </c>
      <c r="Q26" s="77" t="s">
        <v>1501</v>
      </c>
      <c r="R26" s="16"/>
      <c r="S26" s="16"/>
      <c r="T26" s="16"/>
      <c r="U26" s="16"/>
      <c r="V26" s="16"/>
      <c r="W26" s="16"/>
      <c r="X26" s="77">
        <v>21</v>
      </c>
      <c r="Y26" s="692" t="s">
        <v>1673</v>
      </c>
      <c r="Z26" s="77" t="s">
        <v>1674</v>
      </c>
      <c r="AA26" s="77" t="s">
        <v>1501</v>
      </c>
      <c r="AB26" s="16"/>
      <c r="AC26" s="77">
        <v>21</v>
      </c>
      <c r="AD26" s="77" t="s">
        <v>1668</v>
      </c>
      <c r="AE26" s="77" t="s">
        <v>1669</v>
      </c>
      <c r="AF26" s="77" t="s">
        <v>1501</v>
      </c>
    </row>
    <row r="27" spans="1:32" ht="12">
      <c r="A27" s="16"/>
      <c r="B27" s="16"/>
      <c r="C27" s="16"/>
      <c r="D27" s="16"/>
      <c r="E27" s="16"/>
      <c r="F27" s="16"/>
      <c r="G27" s="16"/>
      <c r="H27" s="16"/>
      <c r="I27" s="16"/>
      <c r="J27" s="16"/>
      <c r="K27" s="1044"/>
      <c r="L27" s="1044"/>
      <c r="M27" s="1044"/>
      <c r="N27" s="988">
        <v>22</v>
      </c>
      <c r="O27" s="77" t="s">
        <v>2169</v>
      </c>
      <c r="P27" s="77" t="s">
        <v>2170</v>
      </c>
      <c r="Q27" s="77" t="s">
        <v>1501</v>
      </c>
      <c r="R27" s="16"/>
      <c r="S27" s="16"/>
      <c r="T27" s="16"/>
      <c r="U27" s="16"/>
      <c r="V27" s="16"/>
      <c r="W27" s="16"/>
      <c r="X27" s="77">
        <v>22</v>
      </c>
      <c r="Y27" s="692" t="s">
        <v>2169</v>
      </c>
      <c r="Z27" s="77" t="s">
        <v>2170</v>
      </c>
      <c r="AA27" s="77" t="s">
        <v>1501</v>
      </c>
      <c r="AB27" s="16"/>
      <c r="AC27" s="77">
        <v>22</v>
      </c>
      <c r="AD27" s="77" t="s">
        <v>1686</v>
      </c>
      <c r="AE27" s="77" t="s">
        <v>1687</v>
      </c>
      <c r="AF27" s="77" t="s">
        <v>1501</v>
      </c>
    </row>
    <row r="28" spans="1:32" ht="12">
      <c r="A28" s="16"/>
      <c r="B28" s="16"/>
      <c r="C28" s="16"/>
      <c r="D28" s="16"/>
      <c r="E28" s="16"/>
      <c r="F28" s="16"/>
      <c r="G28" s="16"/>
      <c r="H28" s="16"/>
      <c r="I28" s="16"/>
      <c r="J28" s="16"/>
      <c r="K28" s="1044"/>
      <c r="L28" s="1044"/>
      <c r="M28" s="1044"/>
      <c r="N28" s="988">
        <v>23</v>
      </c>
      <c r="O28" s="77" t="s">
        <v>2192</v>
      </c>
      <c r="P28" s="77" t="s">
        <v>2193</v>
      </c>
      <c r="Q28" s="77" t="s">
        <v>1501</v>
      </c>
      <c r="R28" s="16"/>
      <c r="S28" s="16"/>
      <c r="T28" s="16"/>
      <c r="U28" s="16"/>
      <c r="V28" s="16"/>
      <c r="W28" s="16"/>
      <c r="X28" s="77">
        <v>23</v>
      </c>
      <c r="Y28" s="692" t="s">
        <v>2192</v>
      </c>
      <c r="Z28" s="77" t="s">
        <v>2193</v>
      </c>
      <c r="AA28" s="77" t="s">
        <v>1501</v>
      </c>
      <c r="AB28" s="16"/>
      <c r="AC28" s="77">
        <v>23</v>
      </c>
      <c r="AD28" s="77" t="s">
        <v>2383</v>
      </c>
      <c r="AE28" s="77" t="s">
        <v>2384</v>
      </c>
      <c r="AF28" s="77" t="s">
        <v>1501</v>
      </c>
    </row>
    <row r="29" spans="1:32" ht="12">
      <c r="A29" s="16"/>
      <c r="B29" s="16"/>
      <c r="C29" s="16"/>
      <c r="D29" s="16"/>
      <c r="E29" s="16"/>
      <c r="F29" s="16"/>
      <c r="G29" s="16"/>
      <c r="H29" s="16"/>
      <c r="I29" s="16"/>
      <c r="J29" s="16"/>
      <c r="K29" s="1044"/>
      <c r="L29" s="1044"/>
      <c r="M29" s="1044"/>
      <c r="N29" s="988">
        <v>24</v>
      </c>
      <c r="O29" s="77" t="s">
        <v>2215</v>
      </c>
      <c r="P29" s="77" t="s">
        <v>2216</v>
      </c>
      <c r="Q29" s="77" t="s">
        <v>1501</v>
      </c>
      <c r="R29" s="16"/>
      <c r="S29" s="16"/>
      <c r="T29" s="16"/>
      <c r="U29" s="16"/>
      <c r="V29" s="16"/>
      <c r="W29" s="16"/>
      <c r="X29" s="77">
        <v>24</v>
      </c>
      <c r="Y29" s="692" t="s">
        <v>2215</v>
      </c>
      <c r="Z29" s="77" t="s">
        <v>2216</v>
      </c>
      <c r="AA29" s="77" t="s">
        <v>1501</v>
      </c>
      <c r="AB29" s="16"/>
      <c r="AC29" s="77">
        <v>24</v>
      </c>
      <c r="AD29" s="77" t="s">
        <v>2390</v>
      </c>
      <c r="AE29" s="77" t="s">
        <v>2391</v>
      </c>
      <c r="AF29" s="77" t="s">
        <v>1501</v>
      </c>
    </row>
    <row r="30" spans="1:32" ht="12">
      <c r="A30" s="16"/>
      <c r="B30" s="16"/>
      <c r="C30" s="16"/>
      <c r="D30" s="16"/>
      <c r="E30" s="16"/>
      <c r="F30" s="16"/>
      <c r="G30" s="16"/>
      <c r="H30" s="16"/>
      <c r="I30" s="16"/>
      <c r="J30" s="16"/>
      <c r="K30" s="1044"/>
      <c r="L30" s="1044"/>
      <c r="M30" s="1044"/>
      <c r="N30" s="988">
        <v>25</v>
      </c>
      <c r="O30" s="77" t="s">
        <v>2238</v>
      </c>
      <c r="P30" s="77" t="s">
        <v>2239</v>
      </c>
      <c r="Q30" s="77" t="s">
        <v>1501</v>
      </c>
      <c r="R30" s="16"/>
      <c r="S30" s="16"/>
      <c r="T30" s="16"/>
      <c r="U30" s="16"/>
      <c r="V30" s="16"/>
      <c r="W30" s="16"/>
      <c r="X30" s="77">
        <v>25</v>
      </c>
      <c r="Y30" s="692" t="s">
        <v>2238</v>
      </c>
      <c r="Z30" s="77" t="s">
        <v>2239</v>
      </c>
      <c r="AA30" s="77" t="s">
        <v>1501</v>
      </c>
      <c r="AB30" s="16"/>
      <c r="AC30" s="77">
        <v>25</v>
      </c>
      <c r="AD30" s="77" t="s">
        <v>1690</v>
      </c>
      <c r="AE30" s="77" t="s">
        <v>1691</v>
      </c>
      <c r="AF30" s="77" t="s">
        <v>1501</v>
      </c>
    </row>
    <row r="31" spans="1:32" ht="12">
      <c r="A31" s="16"/>
      <c r="B31" s="16"/>
      <c r="C31" s="16"/>
      <c r="D31" s="16"/>
      <c r="E31" s="16"/>
      <c r="F31" s="16"/>
      <c r="G31" s="16"/>
      <c r="H31" s="16"/>
      <c r="I31" s="16"/>
      <c r="J31" s="16"/>
      <c r="K31" s="1044"/>
      <c r="L31" s="1044"/>
      <c r="M31" s="1044"/>
      <c r="N31" s="988">
        <v>26</v>
      </c>
      <c r="O31" s="77" t="s">
        <v>1570</v>
      </c>
      <c r="P31" s="77" t="s">
        <v>1571</v>
      </c>
      <c r="Q31" s="77" t="s">
        <v>1501</v>
      </c>
      <c r="R31" s="16"/>
      <c r="S31" s="16"/>
      <c r="T31" s="16"/>
      <c r="U31" s="16"/>
      <c r="V31" s="16"/>
      <c r="W31" s="16"/>
      <c r="X31" s="77">
        <v>26</v>
      </c>
      <c r="Y31" s="692" t="s">
        <v>1570</v>
      </c>
      <c r="Z31" s="77" t="s">
        <v>1571</v>
      </c>
      <c r="AA31" s="77" t="s">
        <v>1501</v>
      </c>
      <c r="AB31" s="16"/>
      <c r="AC31" s="77">
        <v>26</v>
      </c>
      <c r="AD31" s="77" t="s">
        <v>2360</v>
      </c>
      <c r="AE31" s="77" t="s">
        <v>2361</v>
      </c>
      <c r="AF31" s="77" t="s">
        <v>1501</v>
      </c>
    </row>
    <row r="32" spans="1:32" ht="12">
      <c r="A32" s="16"/>
      <c r="B32" s="16"/>
      <c r="C32" s="16"/>
      <c r="D32" s="16"/>
      <c r="E32" s="16"/>
      <c r="F32" s="16"/>
      <c r="G32" s="16"/>
      <c r="H32" s="16"/>
      <c r="I32" s="16"/>
      <c r="J32" s="16"/>
      <c r="K32" s="1044"/>
      <c r="L32" s="1044"/>
      <c r="M32" s="1044"/>
      <c r="N32" s="988">
        <v>27</v>
      </c>
      <c r="O32" s="77" t="s">
        <v>2280</v>
      </c>
      <c r="P32" s="77" t="s">
        <v>2281</v>
      </c>
      <c r="Q32" s="77" t="s">
        <v>1501</v>
      </c>
      <c r="R32" s="16"/>
      <c r="S32" s="16"/>
      <c r="T32" s="16"/>
      <c r="U32" s="16"/>
      <c r="V32" s="16"/>
      <c r="W32" s="16"/>
      <c r="X32" s="77">
        <v>27</v>
      </c>
      <c r="Y32" s="692" t="s">
        <v>2280</v>
      </c>
      <c r="Z32" s="77" t="s">
        <v>2281</v>
      </c>
      <c r="AA32" s="77" t="s">
        <v>1501</v>
      </c>
      <c r="AB32" s="16"/>
      <c r="AC32" s="77">
        <v>27</v>
      </c>
      <c r="AD32" s="77" t="s">
        <v>2372</v>
      </c>
      <c r="AE32" s="77" t="s">
        <v>2373</v>
      </c>
      <c r="AF32" s="77" t="s">
        <v>1501</v>
      </c>
    </row>
    <row r="33" spans="1:32" ht="12">
      <c r="A33" s="16"/>
      <c r="B33" s="16"/>
      <c r="C33" s="16"/>
      <c r="D33" s="16"/>
      <c r="E33" s="16"/>
      <c r="F33" s="16"/>
      <c r="G33" s="16"/>
      <c r="H33" s="16"/>
      <c r="I33" s="16"/>
      <c r="J33" s="16"/>
      <c r="K33" s="1044"/>
      <c r="L33" s="1044"/>
      <c r="M33" s="1044"/>
      <c r="N33" s="988">
        <v>28</v>
      </c>
      <c r="O33" s="77" t="s">
        <v>2303</v>
      </c>
      <c r="P33" s="77" t="s">
        <v>2304</v>
      </c>
      <c r="Q33" s="77" t="s">
        <v>1501</v>
      </c>
      <c r="R33" s="16"/>
      <c r="S33" s="16"/>
      <c r="T33" s="16"/>
      <c r="U33" s="16"/>
      <c r="V33" s="16"/>
      <c r="W33" s="16"/>
      <c r="X33" s="77">
        <v>28</v>
      </c>
      <c r="Y33" s="692" t="s">
        <v>2303</v>
      </c>
      <c r="Z33" s="77" t="s">
        <v>2304</v>
      </c>
      <c r="AA33" s="77" t="s">
        <v>1501</v>
      </c>
      <c r="AB33" s="16"/>
      <c r="AC33" s="77">
        <v>28</v>
      </c>
      <c r="AD33" s="77" t="s">
        <v>2380</v>
      </c>
      <c r="AE33" s="77" t="s">
        <v>2327</v>
      </c>
      <c r="AF33" s="77" t="s">
        <v>1501</v>
      </c>
    </row>
    <row r="34" spans="1:32" ht="12">
      <c r="A34" s="16"/>
      <c r="B34" s="16"/>
      <c r="C34" s="16"/>
      <c r="D34" s="16"/>
      <c r="E34" s="16"/>
      <c r="F34" s="16"/>
      <c r="G34" s="16"/>
      <c r="H34" s="16"/>
      <c r="I34" s="16"/>
      <c r="J34" s="16"/>
      <c r="K34" s="1044"/>
      <c r="L34" s="1044"/>
      <c r="M34" s="1044"/>
      <c r="N34" s="988">
        <v>29</v>
      </c>
      <c r="O34" s="77" t="s">
        <v>2326</v>
      </c>
      <c r="P34" s="77" t="s">
        <v>2327</v>
      </c>
      <c r="Q34" s="77" t="s">
        <v>1501</v>
      </c>
      <c r="R34" s="16"/>
      <c r="S34" s="16"/>
      <c r="T34" s="16"/>
      <c r="U34" s="16"/>
      <c r="V34" s="16"/>
      <c r="W34" s="16"/>
      <c r="X34" s="77">
        <v>29</v>
      </c>
      <c r="Y34" s="692" t="s">
        <v>2326</v>
      </c>
      <c r="Z34" s="77" t="s">
        <v>2327</v>
      </c>
      <c r="AA34" s="77" t="s">
        <v>1501</v>
      </c>
      <c r="AB34" s="16"/>
      <c r="AC34" s="77">
        <v>29</v>
      </c>
      <c r="AD34" s="77" t="s">
        <v>1694</v>
      </c>
      <c r="AE34" s="77" t="s">
        <v>1695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2410</v>
      </c>
      <c r="AE35" s="77" t="s">
        <v>2411</v>
      </c>
      <c r="AF35" s="77" t="s">
        <v>1501</v>
      </c>
    </row>
    <row r="36" spans="1:32" ht="12">
      <c r="A36" s="16"/>
      <c r="B36" s="16"/>
      <c r="C36" s="16"/>
      <c r="D36" s="16"/>
      <c r="E36" s="16"/>
      <c r="F36" s="16"/>
      <c r="G36" s="16"/>
      <c r="H36" s="16"/>
      <c r="I36" s="16"/>
      <c r="J36" s="16"/>
      <c r="K36" s="1044"/>
      <c r="L36" s="1044"/>
      <c r="M36" s="1044"/>
      <c r="N36" s="988">
        <v>31</v>
      </c>
      <c r="O36" s="77" t="s">
        <v>2427</v>
      </c>
      <c r="P36" s="77" t="s">
        <v>2428</v>
      </c>
      <c r="Q36" s="77" t="s">
        <v>1508</v>
      </c>
      <c r="R36" s="16"/>
      <c r="S36" s="16"/>
      <c r="T36" s="16"/>
      <c r="U36" s="16"/>
      <c r="V36" s="16"/>
      <c r="W36" s="16"/>
      <c r="X36" s="77">
        <v>31</v>
      </c>
      <c r="Y36" s="692">
        <v>0</v>
      </c>
      <c r="Z36" s="77">
        <v>0</v>
      </c>
      <c r="AA36" s="77">
        <v>0</v>
      </c>
      <c r="AB36" s="16"/>
      <c r="AC36" s="77">
        <v>31</v>
      </c>
      <c r="AD36" s="77" t="s">
        <v>2414</v>
      </c>
      <c r="AE36" s="77" t="s">
        <v>2415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1652</v>
      </c>
      <c r="AE37" s="77" t="s">
        <v>1653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2418</v>
      </c>
      <c r="AE38" s="77" t="s">
        <v>2419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1677</v>
      </c>
      <c r="AE39" s="77" t="s">
        <v>1678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2387</v>
      </c>
      <c r="AE40" s="77" t="s">
        <v>1685</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2394</v>
      </c>
      <c r="AE41" s="77" t="s">
        <v>2395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10</v>
      </c>
      <c r="I4" s="70" t="str">
        <f>HLOOKUP(I3,比較地域マスタ!$E$5:$L$6,2,0)</f>
        <v>群馬県</v>
      </c>
      <c r="J4" s="70" t="str">
        <f>HLOOKUP(J3,比較地域マスタ!$E$5:$L$6,2,0)</f>
        <v>高山村</v>
      </c>
      <c r="K4" s="70" t="str">
        <f>HLOOKUP(K3,比較地域マスタ!$E$5:$L$6,2,0)</f>
        <v>10428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高山村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4.1659387221411848</v>
      </c>
      <c r="BB5" s="29"/>
      <c r="BC5" s="17"/>
      <c r="BD5" s="1005">
        <f>SUM(BC6:BC8)</f>
        <v>3.7911235530985818</v>
      </c>
      <c r="BE5" s="29"/>
      <c r="BF5" s="17"/>
      <c r="BG5" s="1005">
        <f>AK35</f>
        <v>8.4313975009718511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2.3459076801989691</v>
      </c>
      <c r="BA6" s="17"/>
      <c r="BB6" s="29"/>
      <c r="BC6" s="1005">
        <f>O32</f>
        <v>2.896045126545415</v>
      </c>
      <c r="BD6" s="17"/>
      <c r="BE6" s="29"/>
      <c r="BF6" s="1005">
        <f>AK36</f>
        <v>4.5755762764371788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0.41218235422113297</v>
      </c>
      <c r="BA7" s="17"/>
      <c r="BB7" s="29"/>
      <c r="BC7" s="1005">
        <f>O33</f>
        <v>0.33831332274878317</v>
      </c>
      <c r="BD7" s="17"/>
      <c r="BE7" s="29"/>
      <c r="BF7" s="1005">
        <f t="shared" ref="BF7:BF8" si="0">AK37</f>
        <v>0.25368598745038989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1.407848687721083</v>
      </c>
      <c r="BA8" s="17"/>
      <c r="BB8" s="29"/>
      <c r="BC8" s="1005">
        <f>O34</f>
        <v>0.5567651038043836</v>
      </c>
      <c r="BD8" s="17"/>
      <c r="BE8" s="29"/>
      <c r="BF8" s="1005">
        <f t="shared" si="0"/>
        <v>3.6021352370842825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25.272413050846819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3.4006155782065068</v>
      </c>
      <c r="BA9" s="1005">
        <f>AZ9</f>
        <v>3.4006155782065068</v>
      </c>
      <c r="BB9" s="29"/>
      <c r="BC9" s="1005">
        <f>O35</f>
        <v>5.8605101590296673</v>
      </c>
      <c r="BD9" s="1005">
        <f>BC9</f>
        <v>5.8605101590296673</v>
      </c>
      <c r="BE9" s="29"/>
      <c r="BF9" s="1005">
        <f>AK39</f>
        <v>3.2499067320226369</v>
      </c>
      <c r="BG9" s="1005">
        <f>AK39</f>
        <v>3.2499067320226369</v>
      </c>
      <c r="BH9" s="29"/>
    </row>
    <row r="10" spans="1:62" ht="17.100000000000001" customHeight="1" thickBot="1">
      <c r="B10" s="323"/>
      <c r="C10" s="324"/>
      <c r="D10" s="326"/>
      <c r="E10" s="326"/>
      <c r="F10" s="326"/>
      <c r="G10" s="325"/>
      <c r="H10" s="325"/>
      <c r="I10" s="326"/>
      <c r="J10" s="327"/>
      <c r="K10" s="334"/>
      <c r="L10" s="246" t="s">
        <v>114</v>
      </c>
      <c r="M10" s="246"/>
      <c r="N10" s="563"/>
      <c r="O10" s="906">
        <f>SUM(O11:O13)</f>
        <v>4.1659387221411848</v>
      </c>
      <c r="P10" s="453">
        <f t="shared" ref="P10:P22" si="1">O10/$O$9</f>
        <v>0.1648413514672907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4.3228797389732661</v>
      </c>
      <c r="BA10" s="1005">
        <f>AZ10</f>
        <v>4.3228797389732661</v>
      </c>
      <c r="BB10" s="29"/>
      <c r="BC10" s="1005">
        <f>O36</f>
        <v>4.4694313618882786</v>
      </c>
      <c r="BD10" s="1005">
        <f>BC10</f>
        <v>4.4694313618882786</v>
      </c>
      <c r="BE10" s="29"/>
      <c r="BF10" s="1005">
        <f>AK40</f>
        <v>4.18060875059063</v>
      </c>
      <c r="BG10" s="1005">
        <f>AK40</f>
        <v>4.18060875059063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2.3459076801989691</v>
      </c>
      <c r="P11" s="454">
        <f t="shared" si="1"/>
        <v>9.2824839301222303E-2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12.870278728858539</v>
      </c>
      <c r="BB11" s="29"/>
      <c r="BC11" s="1005"/>
      <c r="BD11" s="1005">
        <f>SUM(BC12:BC14)</f>
        <v>11.802524973375085</v>
      </c>
      <c r="BE11" s="29"/>
      <c r="BF11" s="17"/>
      <c r="BG11" s="1005">
        <f>AK41</f>
        <v>9.5572048530316156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0.41218235422113297</v>
      </c>
      <c r="P12" s="454">
        <f t="shared" si="1"/>
        <v>1.6309576509051307E-2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12.619362653009048</v>
      </c>
      <c r="BA12" s="17"/>
      <c r="BB12" s="29"/>
      <c r="BC12" s="1005">
        <f>O38</f>
        <v>11.498442885855143</v>
      </c>
      <c r="BD12" s="17"/>
      <c r="BE12" s="29"/>
      <c r="BF12" s="1005">
        <f>AK42</f>
        <v>9.3611094076405177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1.407848687721083</v>
      </c>
      <c r="P13" s="454">
        <f t="shared" si="1"/>
        <v>5.57069356570171E-2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0.25091607584949099</v>
      </c>
      <c r="BA13" s="17"/>
      <c r="BB13" s="29"/>
      <c r="BC13" s="1005">
        <f>O41</f>
        <v>0.30408208751994298</v>
      </c>
      <c r="BD13" s="17"/>
      <c r="BE13" s="29"/>
      <c r="BF13" s="1005">
        <f>AK45</f>
        <v>0.19609544539109769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3.4006155782065068</v>
      </c>
      <c r="P14" s="453">
        <f t="shared" si="1"/>
        <v>0.13455840450868858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4.3228797389732661</v>
      </c>
      <c r="P15" s="453">
        <f t="shared" si="1"/>
        <v>0.17105132502685241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0.51270028266731993</v>
      </c>
      <c r="BA15" s="1005">
        <f>AZ15</f>
        <v>0.51270028266731993</v>
      </c>
      <c r="BB15" s="29"/>
      <c r="BC15" s="1005">
        <f>O43</f>
        <v>0.36017658073008613</v>
      </c>
      <c r="BD15" s="1005">
        <f>BC15</f>
        <v>0.36017658073008613</v>
      </c>
      <c r="BE15" s="29"/>
      <c r="BF15" s="1005">
        <f>AK47</f>
        <v>0.36798578882970212</v>
      </c>
      <c r="BG15" s="1005">
        <f>AK47</f>
        <v>0.36798578882970212</v>
      </c>
      <c r="BH15" s="29"/>
    </row>
    <row r="16" spans="1:62" ht="17.100000000000001" customHeight="1" thickBot="1">
      <c r="B16" s="323"/>
      <c r="C16" s="324"/>
      <c r="D16" s="326"/>
      <c r="E16" s="326"/>
      <c r="F16" s="326"/>
      <c r="G16" s="325"/>
      <c r="H16" s="325"/>
      <c r="I16" s="326"/>
      <c r="J16" s="327"/>
      <c r="K16" s="335"/>
      <c r="L16" s="246" t="s">
        <v>128</v>
      </c>
      <c r="M16" s="344"/>
      <c r="N16" s="345"/>
      <c r="O16" s="906">
        <f>SUM(O18:O21)</f>
        <v>12.870278728858539</v>
      </c>
      <c r="P16" s="453">
        <f t="shared" si="1"/>
        <v>0.50926196493244191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12.619362653009048</v>
      </c>
      <c r="P17" s="454">
        <f t="shared" si="1"/>
        <v>0.49933350755305905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5.3680298744237023</v>
      </c>
      <c r="P18" s="454">
        <f t="shared" si="1"/>
        <v>0.21240670068281559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7.2513327785853461</v>
      </c>
      <c r="P19" s="454">
        <f t="shared" si="1"/>
        <v>0.28692680687024347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0.25091607584949099</v>
      </c>
      <c r="P20" s="454">
        <f t="shared" si="1"/>
        <v>9.9284573793828289E-3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0.51270028266731993</v>
      </c>
      <c r="P22" s="612">
        <f t="shared" si="1"/>
        <v>2.0286954064726342E-2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3.6840570074781134</v>
      </c>
      <c r="AZ22" s="1005">
        <f t="shared" si="3"/>
        <v>3.4332526246842594</v>
      </c>
      <c r="BA22" s="1005">
        <f t="shared" si="3"/>
        <v>4.8158593242680956</v>
      </c>
      <c r="BB22" s="1005">
        <f t="shared" si="3"/>
        <v>3.5747683031071178</v>
      </c>
      <c r="BC22" s="1005">
        <f t="shared" si="3"/>
        <v>3.7911235530985818</v>
      </c>
      <c r="BD22" s="1005">
        <f t="shared" si="3"/>
        <v>3.3144944487395631</v>
      </c>
      <c r="BE22" s="1005">
        <f t="shared" si="3"/>
        <v>6.1365647530176126</v>
      </c>
      <c r="BF22" s="1005">
        <f t="shared" si="3"/>
        <v>6.8482618275355049</v>
      </c>
      <c r="BG22" s="1005">
        <f t="shared" si="3"/>
        <v>0.53494076077252739</v>
      </c>
      <c r="BH22" s="1005">
        <f t="shared" si="3"/>
        <v>0.49436220633403904</v>
      </c>
      <c r="BI22" s="1005">
        <f t="shared" si="3"/>
        <v>0.47087466262003075</v>
      </c>
      <c r="BJ22" s="1005">
        <f t="shared" si="3"/>
        <v>4.0666108913639807</v>
      </c>
      <c r="BK22" s="1005">
        <f t="shared" si="3"/>
        <v>8.6247595239673362</v>
      </c>
      <c r="BL22" s="1005">
        <f t="shared" si="3"/>
        <v>8.4313975009718511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4.9499926063287809</v>
      </c>
      <c r="AZ23" s="1005">
        <f t="shared" ref="AZ23:BL23" si="4">Y39</f>
        <v>5.1243466863726308</v>
      </c>
      <c r="BA23" s="1005">
        <f t="shared" si="4"/>
        <v>6.0480907855836143</v>
      </c>
      <c r="BB23" s="1005">
        <f t="shared" si="4"/>
        <v>6.1651234723995669</v>
      </c>
      <c r="BC23" s="1005">
        <f t="shared" si="4"/>
        <v>5.8605101590296673</v>
      </c>
      <c r="BD23" s="1005">
        <f t="shared" si="4"/>
        <v>4.0582903769558643</v>
      </c>
      <c r="BE23" s="1005">
        <f t="shared" si="4"/>
        <v>4.0346422921861933</v>
      </c>
      <c r="BF23" s="1005">
        <f t="shared" si="4"/>
        <v>3.3789430297179908</v>
      </c>
      <c r="BG23" s="1005">
        <f t="shared" si="4"/>
        <v>3.1905431678542548</v>
      </c>
      <c r="BH23" s="1005">
        <f t="shared" si="4"/>
        <v>3.1462683320023621</v>
      </c>
      <c r="BI23" s="1005">
        <f t="shared" si="4"/>
        <v>2.9741296097750327</v>
      </c>
      <c r="BJ23" s="1005">
        <f t="shared" si="4"/>
        <v>3.0364764114190637</v>
      </c>
      <c r="BK23" s="1005">
        <f t="shared" si="4"/>
        <v>3.3802174928631756</v>
      </c>
      <c r="BL23" s="1005">
        <f t="shared" si="4"/>
        <v>3.2499067320226369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3.9853403400434022</v>
      </c>
      <c r="AZ24" s="1005">
        <f t="shared" ref="AZ24:BL24" si="5">Y40</f>
        <v>4.2640808677121473</v>
      </c>
      <c r="BA24" s="1005">
        <f t="shared" si="5"/>
        <v>4.5948035271342427</v>
      </c>
      <c r="BB24" s="1005">
        <f t="shared" si="5"/>
        <v>5.4214554751697914</v>
      </c>
      <c r="BC24" s="1005">
        <f t="shared" si="5"/>
        <v>4.4694313618882786</v>
      </c>
      <c r="BD24" s="1005">
        <f t="shared" si="5"/>
        <v>4.6454438799215039</v>
      </c>
      <c r="BE24" s="1005">
        <f t="shared" si="5"/>
        <v>4.2674274177816507</v>
      </c>
      <c r="BF24" s="1005">
        <f t="shared" si="5"/>
        <v>4.2569862878411344</v>
      </c>
      <c r="BG24" s="1005">
        <f t="shared" si="5"/>
        <v>4.1450651532377556</v>
      </c>
      <c r="BH24" s="1005">
        <f t="shared" si="5"/>
        <v>4.4012350665249445</v>
      </c>
      <c r="BI24" s="1005">
        <f t="shared" si="5"/>
        <v>3.9443552760238947</v>
      </c>
      <c r="BJ24" s="1005">
        <f t="shared" si="5"/>
        <v>3.9428003478006777</v>
      </c>
      <c r="BK24" s="1005">
        <f t="shared" si="5"/>
        <v>4.1861008308486287</v>
      </c>
      <c r="BL24" s="1005">
        <f t="shared" si="5"/>
        <v>4.18060875059063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12.168659853424732</v>
      </c>
      <c r="AZ25" s="1005">
        <f t="shared" ref="AZ25:BL25" si="6">Y41</f>
        <v>12.237047288744163</v>
      </c>
      <c r="BA25" s="1005">
        <f t="shared" si="6"/>
        <v>11.901465057850691</v>
      </c>
      <c r="BB25" s="1005">
        <f t="shared" si="6"/>
        <v>11.923500412608597</v>
      </c>
      <c r="BC25" s="1005">
        <f t="shared" si="6"/>
        <v>11.802524973375085</v>
      </c>
      <c r="BD25" s="1005">
        <f t="shared" si="6"/>
        <v>11.567938917620737</v>
      </c>
      <c r="BE25" s="1005">
        <f t="shared" si="6"/>
        <v>11.442331463460244</v>
      </c>
      <c r="BF25" s="1005">
        <f t="shared" si="6"/>
        <v>11.134161424983906</v>
      </c>
      <c r="BG25" s="1005">
        <f t="shared" si="6"/>
        <v>10.918385324995727</v>
      </c>
      <c r="BH25" s="1005">
        <f t="shared" si="6"/>
        <v>10.716484999825285</v>
      </c>
      <c r="BI25" s="1005">
        <f t="shared" si="6"/>
        <v>10.457246630952866</v>
      </c>
      <c r="BJ25" s="1005">
        <f t="shared" si="6"/>
        <v>9.5127469508246172</v>
      </c>
      <c r="BK25" s="1005">
        <f t="shared" si="6"/>
        <v>9.4857434860484346</v>
      </c>
      <c r="BL25" s="1005">
        <f t="shared" si="6"/>
        <v>9.5572048530316156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0.44828079479272831</v>
      </c>
      <c r="AZ26" s="1005">
        <f t="shared" si="7"/>
        <v>0.28946208655284439</v>
      </c>
      <c r="BA26" s="1005">
        <f t="shared" si="7"/>
        <v>0.27918022994930142</v>
      </c>
      <c r="BB26" s="1005">
        <f t="shared" si="7"/>
        <v>0.4153553176973741</v>
      </c>
      <c r="BC26" s="1005">
        <f t="shared" si="7"/>
        <v>0.36017658073008613</v>
      </c>
      <c r="BD26" s="1005">
        <f t="shared" si="7"/>
        <v>0.33363286822431498</v>
      </c>
      <c r="BE26" s="1005">
        <f t="shared" si="7"/>
        <v>0.32294476465434468</v>
      </c>
      <c r="BF26" s="1005">
        <f t="shared" si="7"/>
        <v>0.22074330589939753</v>
      </c>
      <c r="BG26" s="1005">
        <f t="shared" si="7"/>
        <v>0.3469115901130882</v>
      </c>
      <c r="BH26" s="1005">
        <f t="shared" si="7"/>
        <v>0.45080715400142185</v>
      </c>
      <c r="BI26" s="1005">
        <f t="shared" si="7"/>
        <v>0.27425253783997094</v>
      </c>
      <c r="BJ26" s="1005">
        <f t="shared" si="7"/>
        <v>0.31232929198957671</v>
      </c>
      <c r="BK26" s="1005">
        <f t="shared" si="7"/>
        <v>0.40263209872826672</v>
      </c>
      <c r="BL26" s="1005">
        <f t="shared" si="7"/>
        <v>0.36798578882970212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25.23633060206776</v>
      </c>
      <c r="AZ27" s="1005">
        <f t="shared" si="8"/>
        <v>25.348189554066046</v>
      </c>
      <c r="BA27" s="1005">
        <f t="shared" si="8"/>
        <v>27.639398924785947</v>
      </c>
      <c r="BB27" s="1005">
        <f t="shared" si="8"/>
        <v>27.500202980982451</v>
      </c>
      <c r="BC27" s="1005">
        <f t="shared" si="8"/>
        <v>26.2837666281217</v>
      </c>
      <c r="BD27" s="1005">
        <f t="shared" si="8"/>
        <v>23.919800491461981</v>
      </c>
      <c r="BE27" s="1005">
        <f t="shared" si="8"/>
        <v>26.203910691100045</v>
      </c>
      <c r="BF27" s="1005">
        <f t="shared" si="8"/>
        <v>25.839095875977932</v>
      </c>
      <c r="BG27" s="1005">
        <f t="shared" si="8"/>
        <v>19.135845996973352</v>
      </c>
      <c r="BH27" s="1005">
        <f t="shared" si="8"/>
        <v>19.209157758688054</v>
      </c>
      <c r="BI27" s="1005">
        <f t="shared" si="8"/>
        <v>18.120858717211796</v>
      </c>
      <c r="BJ27" s="1005">
        <f t="shared" si="8"/>
        <v>20.870963893397917</v>
      </c>
      <c r="BK27" s="1005">
        <f t="shared" si="8"/>
        <v>26.079453432455839</v>
      </c>
      <c r="BL27" s="1005">
        <f t="shared" si="8"/>
        <v>25.787103625446438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26.2837666281217</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3.7911235530985818</v>
      </c>
      <c r="P31" s="453">
        <f t="shared" ref="P31:P43" si="9">O31/$O$30</f>
        <v>0.14423821390357186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2.896045126545415</v>
      </c>
      <c r="P32" s="454">
        <f t="shared" si="9"/>
        <v>0.11018379395618508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0.33831332274878317</v>
      </c>
      <c r="P33" s="454">
        <f t="shared" si="9"/>
        <v>1.2871569266895436E-2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0.5567651038043836</v>
      </c>
      <c r="P34" s="454">
        <f t="shared" si="9"/>
        <v>2.118285068049135E-2</v>
      </c>
      <c r="Q34" s="328"/>
      <c r="R34" s="13"/>
      <c r="S34" s="323"/>
      <c r="T34" s="563" t="s">
        <v>112</v>
      </c>
      <c r="U34" s="332"/>
      <c r="V34" s="332"/>
      <c r="W34" s="332"/>
      <c r="X34" s="893">
        <f>X35+X39+X40+X41+X47</f>
        <v>25.23633060206776</v>
      </c>
      <c r="Y34" s="894">
        <f t="shared" ref="Y34:AK34" si="10">Y35+Y39+Y40+Y41+Y47</f>
        <v>25.348189554066046</v>
      </c>
      <c r="Z34" s="894">
        <f t="shared" si="10"/>
        <v>27.639398924785947</v>
      </c>
      <c r="AA34" s="894">
        <f t="shared" si="10"/>
        <v>27.500202980982451</v>
      </c>
      <c r="AB34" s="894">
        <f t="shared" si="10"/>
        <v>26.2837666281217</v>
      </c>
      <c r="AC34" s="894">
        <f t="shared" si="10"/>
        <v>23.919800491461981</v>
      </c>
      <c r="AD34" s="894">
        <f t="shared" si="10"/>
        <v>26.203910691100045</v>
      </c>
      <c r="AE34" s="894">
        <f t="shared" si="10"/>
        <v>25.839095875977932</v>
      </c>
      <c r="AF34" s="894">
        <f t="shared" si="10"/>
        <v>19.135845996973352</v>
      </c>
      <c r="AG34" s="894">
        <f t="shared" si="10"/>
        <v>19.209157758688054</v>
      </c>
      <c r="AH34" s="894">
        <f t="shared" si="10"/>
        <v>18.120858717211796</v>
      </c>
      <c r="AI34" s="894">
        <f t="shared" si="10"/>
        <v>20.870963893397917</v>
      </c>
      <c r="AJ34" s="894">
        <f t="shared" si="10"/>
        <v>26.079453432455839</v>
      </c>
      <c r="AK34" s="895">
        <f t="shared" si="10"/>
        <v>25.787103625446438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5.8605101590296673</v>
      </c>
      <c r="P35" s="453">
        <f t="shared" si="9"/>
        <v>0.22297071199678634</v>
      </c>
      <c r="Q35" s="328"/>
      <c r="R35" s="13"/>
      <c r="S35" s="323"/>
      <c r="T35" s="334"/>
      <c r="U35" s="246" t="s">
        <v>114</v>
      </c>
      <c r="V35" s="344"/>
      <c r="W35" s="344"/>
      <c r="X35" s="896">
        <f>SUM(X36:X38)</f>
        <v>3.6840570074781134</v>
      </c>
      <c r="Y35" s="897">
        <f t="shared" ref="Y35:AK35" si="11">SUM(Y36:Y38)</f>
        <v>3.4332526246842594</v>
      </c>
      <c r="Z35" s="897">
        <f t="shared" si="11"/>
        <v>4.8158593242680956</v>
      </c>
      <c r="AA35" s="897">
        <f t="shared" si="11"/>
        <v>3.5747683031071178</v>
      </c>
      <c r="AB35" s="897">
        <f t="shared" si="11"/>
        <v>3.7911235530985818</v>
      </c>
      <c r="AC35" s="897">
        <f t="shared" si="11"/>
        <v>3.3144944487395631</v>
      </c>
      <c r="AD35" s="897">
        <f t="shared" si="11"/>
        <v>6.1365647530176126</v>
      </c>
      <c r="AE35" s="897">
        <f t="shared" si="11"/>
        <v>6.8482618275355049</v>
      </c>
      <c r="AF35" s="897">
        <f t="shared" si="11"/>
        <v>0.53494076077252739</v>
      </c>
      <c r="AG35" s="897">
        <f t="shared" si="11"/>
        <v>0.49436220633403904</v>
      </c>
      <c r="AH35" s="897">
        <f t="shared" si="11"/>
        <v>0.47087466262003075</v>
      </c>
      <c r="AI35" s="897">
        <f t="shared" si="11"/>
        <v>4.0666108913639807</v>
      </c>
      <c r="AJ35" s="897">
        <f t="shared" si="11"/>
        <v>8.6247595239673362</v>
      </c>
      <c r="AK35" s="898">
        <f t="shared" si="11"/>
        <v>8.4313975009718511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4.4694313618882786</v>
      </c>
      <c r="P36" s="453">
        <f t="shared" si="9"/>
        <v>0.17004531447582993</v>
      </c>
      <c r="Q36" s="328"/>
      <c r="R36" s="13"/>
      <c r="S36" s="356" t="s">
        <v>184</v>
      </c>
      <c r="T36" s="335"/>
      <c r="U36" s="346"/>
      <c r="V36" s="336" t="s">
        <v>184</v>
      </c>
      <c r="W36" s="357"/>
      <c r="X36" s="899">
        <f>VLOOKUP(年度マスタ!$K$4&amp;"_"&amp;X$33,データシート1!$A:$BT,MATCH("aa_"&amp;$S36,データシート1!$A$1:$BT$1,0),0)</f>
        <v>3.0033276374445022</v>
      </c>
      <c r="Y36" s="900">
        <f>VLOOKUP(年度マスタ!$K$4&amp;"_"&amp;Y$33,データシート1!$A:$BT,MATCH("aa_"&amp;$S36,データシート1!$A$1:$BT$1,0),0)</f>
        <v>2.7478451325482789</v>
      </c>
      <c r="Z36" s="900">
        <f>VLOOKUP(年度マスタ!$K$4&amp;"_"&amp;Z$33,データシート1!$A:$BT,MATCH("aa_"&amp;$S36,データシート1!$A$1:$BT$1,0),0)</f>
        <v>3.8211276999266679</v>
      </c>
      <c r="AA36" s="900">
        <f>VLOOKUP(年度マスタ!$K$4&amp;"_"&amp;AA$33,データシート1!$A:$BT,MATCH("aa_"&amp;$S36,データシート1!$A$1:$BT$1,0),0)</f>
        <v>2.605881509705426</v>
      </c>
      <c r="AB36" s="900">
        <f>VLOOKUP(年度マスタ!$K$4&amp;"_"&amp;AB$33,データシート1!$A:$BT,MATCH("aa_"&amp;$S36,データシート1!$A$1:$BT$1,0),0)</f>
        <v>2.896045126545415</v>
      </c>
      <c r="AC36" s="900">
        <f>VLOOKUP(年度マスタ!$K$4&amp;"_"&amp;AC$33,データシート1!$A:$BT,MATCH("aa_"&amp;$S36,データシート1!$A$1:$BT$1,0),0)</f>
        <v>2.7881468197772432</v>
      </c>
      <c r="AD36" s="900">
        <f>VLOOKUP(年度マスタ!$K$4&amp;"_"&amp;AD$33,データシート1!$A:$BT,MATCH("aa_"&amp;$S36,データシート1!$A$1:$BT$1,0),0)</f>
        <v>5.5930097233473326</v>
      </c>
      <c r="AE36" s="900">
        <f>VLOOKUP(年度マスタ!$K$4&amp;"_"&amp;AE$33,データシート1!$A:$BT,MATCH("aa_"&amp;$S36,データシート1!$A$1:$BT$1,0),0)</f>
        <v>6.2868668592597725</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4.610972173927216</v>
      </c>
      <c r="AK36" s="901">
        <f>VLOOKUP(年度マスタ!$K$4&amp;"_"&amp;AK$33,データシート1!$A:$BT,MATCH("aa_"&amp;$S36,データシート1!$A$1:$BT$1,0),0)</f>
        <v>4.5755762764371788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11.802524973375085</v>
      </c>
      <c r="P37" s="453">
        <f t="shared" si="9"/>
        <v>0.44904237434322863</v>
      </c>
      <c r="Q37" s="328"/>
      <c r="R37" s="13"/>
      <c r="S37" s="356" t="s">
        <v>187</v>
      </c>
      <c r="T37" s="335"/>
      <c r="U37" s="346"/>
      <c r="V37" s="336" t="s">
        <v>194</v>
      </c>
      <c r="W37" s="357"/>
      <c r="X37" s="899">
        <f>VLOOKUP(年度マスタ!$K$4&amp;"_"&amp;X$33,データシート1!$A:$BT,MATCH("aa_"&amp;$S37,データシート1!$A$1:$BT$1,0),0)</f>
        <v>0.29623270473688679</v>
      </c>
      <c r="Y37" s="900">
        <f>VLOOKUP(年度マスタ!$K$4&amp;"_"&amp;Y$33,データシート1!$A:$BT,MATCH("aa_"&amp;$S37,データシート1!$A$1:$BT$1,0),0)</f>
        <v>0.31588866416272032</v>
      </c>
      <c r="Z37" s="900">
        <f>VLOOKUP(年度マスタ!$K$4&amp;"_"&amp;Z$33,データシート1!$A:$BT,MATCH("aa_"&amp;$S37,データシート1!$A$1:$BT$1,0),0)</f>
        <v>0.4128698694565931</v>
      </c>
      <c r="AA37" s="900">
        <f>VLOOKUP(年度マスタ!$K$4&amp;"_"&amp;AA$33,データシート1!$A:$BT,MATCH("aa_"&amp;$S37,データシート1!$A$1:$BT$1,0),0)</f>
        <v>0.39283302098324918</v>
      </c>
      <c r="AB37" s="900">
        <f>VLOOKUP(年度マスタ!$K$4&amp;"_"&amp;AB$33,データシート1!$A:$BT,MATCH("aa_"&amp;$S37,データシート1!$A$1:$BT$1,0),0)</f>
        <v>0.33831332274878317</v>
      </c>
      <c r="AC37" s="900">
        <f>VLOOKUP(年度マスタ!$K$4&amp;"_"&amp;AC$33,データシート1!$A:$BT,MATCH("aa_"&amp;$S37,データシート1!$A$1:$BT$1,0),0)</f>
        <v>0.31443438857032452</v>
      </c>
      <c r="AD37" s="900">
        <f>VLOOKUP(年度マスタ!$K$4&amp;"_"&amp;AD$33,データシート1!$A:$BT,MATCH("aa_"&amp;$S37,データシート1!$A$1:$BT$1,0),0)</f>
        <v>0.31569765031792762</v>
      </c>
      <c r="AE37" s="900">
        <f>VLOOKUP(年度マスタ!$K$4&amp;"_"&amp;AE$33,データシート1!$A:$BT,MATCH("aa_"&amp;$S37,データシート1!$A$1:$BT$1,0),0)</f>
        <v>0.3152604019123228</v>
      </c>
      <c r="AF37" s="900">
        <f>VLOOKUP(年度マスタ!$K$4&amp;"_"&amp;AF$33,データシート1!$A:$BT,MATCH("aa_"&amp;$S37,データシート1!$A$1:$BT$1,0),0)</f>
        <v>0.31779590950453157</v>
      </c>
      <c r="AG37" s="900">
        <f>VLOOKUP(年度マスタ!$K$4&amp;"_"&amp;AG$33,データシート1!$A:$BT,MATCH("aa_"&amp;$S37,データシート1!$A$1:$BT$1,0),0)</f>
        <v>0.29867907409614708</v>
      </c>
      <c r="AH37" s="900">
        <f>VLOOKUP(年度マスタ!$K$4&amp;"_"&amp;AH$33,データシート1!$A:$BT,MATCH("aa_"&amp;$S37,データシート1!$A$1:$BT$1,0),0)</f>
        <v>0.27362623071587816</v>
      </c>
      <c r="AI37" s="900">
        <f>VLOOKUP(年度マスタ!$K$4&amp;"_"&amp;AI$33,データシート1!$A:$BT,MATCH("aa_"&amp;$S37,データシート1!$A$1:$BT$1,0),0)</f>
        <v>0.26138891034733919</v>
      </c>
      <c r="AJ37" s="900">
        <f>VLOOKUP(年度マスタ!$K$4&amp;"_"&amp;AJ$33,データシート1!$A:$BT,MATCH("aa_"&amp;$S37,データシート1!$A$1:$BT$1,0),0)</f>
        <v>0.2869044016204681</v>
      </c>
      <c r="AK37" s="901">
        <f>VLOOKUP(年度マスタ!$K$4&amp;"_"&amp;AK$33,データシート1!$A:$BT,MATCH("aa_"&amp;$S37,データシート1!$A$1:$BT$1,0),0)</f>
        <v>0.25368598745038989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11.498442885855143</v>
      </c>
      <c r="P38" s="454">
        <f t="shared" si="9"/>
        <v>0.43747317682971104</v>
      </c>
      <c r="Q38" s="328"/>
      <c r="R38" s="13"/>
      <c r="S38" s="356" t="s">
        <v>188</v>
      </c>
      <c r="T38" s="335"/>
      <c r="U38" s="348"/>
      <c r="V38" s="358" t="s">
        <v>197</v>
      </c>
      <c r="W38" s="358"/>
      <c r="X38" s="899">
        <f>VLOOKUP(年度マスタ!$K$4&amp;"_"&amp;X$33,データシート1!$A:$BT,MATCH("aa_"&amp;$S38,データシート1!$A$1:$BT$1,0),0)</f>
        <v>0.3844966652967241</v>
      </c>
      <c r="Y38" s="900">
        <f>VLOOKUP(年度マスタ!$K$4&amp;"_"&amp;Y$33,データシート1!$A:$BT,MATCH("aa_"&amp;$S38,データシート1!$A$1:$BT$1,0),0)</f>
        <v>0.36951882797325991</v>
      </c>
      <c r="Z38" s="900">
        <f>VLOOKUP(年度マスタ!$K$4&amp;"_"&amp;Z$33,データシート1!$A:$BT,MATCH("aa_"&amp;$S38,データシート1!$A$1:$BT$1,0),0)</f>
        <v>0.58186175488483427</v>
      </c>
      <c r="AA38" s="900">
        <f>VLOOKUP(年度マスタ!$K$4&amp;"_"&amp;AA$33,データシート1!$A:$BT,MATCH("aa_"&amp;$S38,データシート1!$A$1:$BT$1,0),0)</f>
        <v>0.57605377241844224</v>
      </c>
      <c r="AB38" s="900">
        <f>VLOOKUP(年度マスタ!$K$4&amp;"_"&amp;AB$33,データシート1!$A:$BT,MATCH("aa_"&amp;$S38,データシート1!$A$1:$BT$1,0),0)</f>
        <v>0.5567651038043836</v>
      </c>
      <c r="AC38" s="900">
        <f>VLOOKUP(年度マスタ!$K$4&amp;"_"&amp;AC$33,データシート1!$A:$BT,MATCH("aa_"&amp;$S38,データシート1!$A$1:$BT$1,0),0)</f>
        <v>0.21191324039199519</v>
      </c>
      <c r="AD38" s="900">
        <f>VLOOKUP(年度マスタ!$K$4&amp;"_"&amp;AD$33,データシート1!$A:$BT,MATCH("aa_"&amp;$S38,データシート1!$A$1:$BT$1,0),0)</f>
        <v>0.22785737935235281</v>
      </c>
      <c r="AE38" s="900">
        <f>VLOOKUP(年度マスタ!$K$4&amp;"_"&amp;AE$33,データシート1!$A:$BT,MATCH("aa_"&amp;$S38,データシート1!$A$1:$BT$1,0),0)</f>
        <v>0.24613456636340966</v>
      </c>
      <c r="AF38" s="900">
        <f>VLOOKUP(年度マスタ!$K$4&amp;"_"&amp;AF$33,データシート1!$A:$BT,MATCH("aa_"&amp;$S38,データシート1!$A$1:$BT$1,0),0)</f>
        <v>0.21714485126799588</v>
      </c>
      <c r="AG38" s="900">
        <f>VLOOKUP(年度マスタ!$K$4&amp;"_"&amp;AG$33,データシート1!$A:$BT,MATCH("aa_"&amp;$S38,データシート1!$A$1:$BT$1,0),0)</f>
        <v>0.19568313223789199</v>
      </c>
      <c r="AH38" s="900">
        <f>VLOOKUP(年度マスタ!$K$4&amp;"_"&amp;AH$33,データシート1!$A:$BT,MATCH("aa_"&amp;$S38,データシート1!$A$1:$BT$1,0),0)</f>
        <v>0.19724843190415262</v>
      </c>
      <c r="AI38" s="900">
        <f>VLOOKUP(年度マスタ!$K$4&amp;"_"&amp;AI$33,データシート1!$A:$BT,MATCH("aa_"&amp;$S38,データシート1!$A$1:$BT$1,0),0)</f>
        <v>3.8052219810166412</v>
      </c>
      <c r="AJ38" s="900">
        <f>VLOOKUP(年度マスタ!$K$4&amp;"_"&amp;AJ$33,データシート1!$A:$BT,MATCH("aa_"&amp;$S38,データシート1!$A$1:$BT$1,0),0)</f>
        <v>3.7268829484196524</v>
      </c>
      <c r="AK38" s="901">
        <f>VLOOKUP(年度マスタ!$K$4&amp;"_"&amp;AK$33,データシート1!$A:$BT,MATCH("aa_"&amp;$S38,データシート1!$A$1:$BT$1,0),0)</f>
        <v>3.6021352370842825</v>
      </c>
      <c r="AL38" s="330"/>
      <c r="AW38" s="17" t="str">
        <f>年度マスタ!H4</f>
        <v>10</v>
      </c>
      <c r="AX38" s="17" t="s">
        <v>198</v>
      </c>
      <c r="AY38" s="17">
        <f>VLOOKUP($AW38&amp;"_"&amp;$AY$34,データシート1!$A:$BT,MATCH($AY$31&amp;"_"&amp;AY$36,データシート1!$A$1:$BT$1,0),0)</f>
        <v>3987.8420841411535</v>
      </c>
      <c r="AZ38" s="17">
        <f>VLOOKUP($AW38&amp;"_"&amp;$AY$34,データシート1!$A:$BT,MATCH($AY$31&amp;"_"&amp;AZ$36,データシート1!$A$1:$BT$1,0),0)</f>
        <v>117.51275580970399</v>
      </c>
      <c r="BA38" s="17">
        <f>VLOOKUP($AW38&amp;"_"&amp;$AY$34,データシート1!$A:$BT,MATCH($AY$31&amp;"_"&amp;BA$36,データシート1!$A$1:$BT$1,0),0)</f>
        <v>164.61588919144791</v>
      </c>
      <c r="BB38" s="17">
        <f>VLOOKUP($AW38&amp;"_"&amp;$AY$34,データシート1!$A:$BT,MATCH($AY$31&amp;"_"&amp;BB$36,データシート1!$A$1:$BT$1,0),0)</f>
        <v>2463.0308328688952</v>
      </c>
      <c r="BC38" s="17">
        <f>VLOOKUP($AW38&amp;"_"&amp;$AY$34,データシート1!$A:$BT,MATCH($AY$31&amp;"_"&amp;BC$36,データシート1!$A$1:$BT$1,0),0)</f>
        <v>2682.9118136455822</v>
      </c>
      <c r="BD38" s="17">
        <f>VLOOKUP($AW38&amp;"_"&amp;$AY$34,データシート1!$A:$BT,MATCH($AY$31&amp;"_"&amp;BD$36,データシート1!$A$1:$BT$1,0),0)</f>
        <v>2043.6276018382871</v>
      </c>
      <c r="BE38" s="17">
        <f>VLOOKUP($AW38&amp;"_"&amp;$AY$34,データシート1!$A:$BT,MATCH($AY$31&amp;"_"&amp;BE$36,データシート1!$A$1:$BT$1,0),0)</f>
        <v>1590.4193914014511</v>
      </c>
      <c r="BF38" s="17">
        <f>VLOOKUP($AW38&amp;"_"&amp;$AY$34,データシート1!$A:$BT,MATCH($AY$31&amp;"_"&amp;BF$36,データシート1!$A$1:$BT$1,0),0)</f>
        <v>113.67625300495955</v>
      </c>
      <c r="BG38" s="17">
        <f>VLOOKUP($AW38&amp;"_"&amp;$AY$34,データシート1!$A:$BT,MATCH($AY$31&amp;"_"&amp;BG$36,データシート1!$A$1:$BT$1,0),0)</f>
        <v>0</v>
      </c>
      <c r="BH38" s="17">
        <f>VLOOKUP($AW38&amp;"_"&amp;$AY$34,データシート1!$A:$BT,MATCH($AY$31&amp;"_"&amp;BH$36,データシート1!$A$1:$BT$1,0),0)</f>
        <v>266.71109061884266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4.8995671476839791</v>
      </c>
      <c r="P39" s="454">
        <f t="shared" si="9"/>
        <v>0.18641038847308139</v>
      </c>
      <c r="Q39" s="328"/>
      <c r="R39" s="13"/>
      <c r="S39" s="356" t="s">
        <v>189</v>
      </c>
      <c r="T39" s="335"/>
      <c r="U39" s="343" t="s">
        <v>199</v>
      </c>
      <c r="V39" s="344"/>
      <c r="W39" s="344"/>
      <c r="X39" s="896">
        <f>VLOOKUP(年度マスタ!$K$4&amp;"_"&amp;X$33,データシート1!$A:$BT,MATCH("aa_"&amp;$S39,データシート1!$A$1:$BT$1,0),0)</f>
        <v>4.9499926063287809</v>
      </c>
      <c r="Y39" s="897">
        <f>VLOOKUP(年度マスタ!$K$4&amp;"_"&amp;Y$33,データシート1!$A:$BT,MATCH("aa_"&amp;$S39,データシート1!$A$1:$BT$1,0),0)</f>
        <v>5.1243466863726308</v>
      </c>
      <c r="Z39" s="897">
        <f>VLOOKUP(年度マスタ!$K$4&amp;"_"&amp;Z$33,データシート1!$A:$BT,MATCH("aa_"&amp;$S39,データシート1!$A$1:$BT$1,0),0)</f>
        <v>6.0480907855836143</v>
      </c>
      <c r="AA39" s="897">
        <f>VLOOKUP(年度マスタ!$K$4&amp;"_"&amp;AA$33,データシート1!$A:$BT,MATCH("aa_"&amp;$S39,データシート1!$A$1:$BT$1,0),0)</f>
        <v>6.1651234723995669</v>
      </c>
      <c r="AB39" s="897">
        <f>VLOOKUP(年度マスタ!$K$4&amp;"_"&amp;AB$33,データシート1!$A:$BT,MATCH("aa_"&amp;$S39,データシート1!$A$1:$BT$1,0),0)</f>
        <v>5.8605101590296673</v>
      </c>
      <c r="AC39" s="897">
        <f>VLOOKUP(年度マスタ!$K$4&amp;"_"&amp;AC$33,データシート1!$A:$BT,MATCH("aa_"&amp;$S39,データシート1!$A$1:$BT$1,0),0)</f>
        <v>4.0582903769558643</v>
      </c>
      <c r="AD39" s="897">
        <f>VLOOKUP(年度マスタ!$K$4&amp;"_"&amp;AD$33,データシート1!$A:$BT,MATCH("aa_"&amp;$S39,データシート1!$A$1:$BT$1,0),0)</f>
        <v>4.0346422921861933</v>
      </c>
      <c r="AE39" s="897">
        <f>VLOOKUP(年度マスタ!$K$4&amp;"_"&amp;AE$33,データシート1!$A:$BT,MATCH("aa_"&amp;$S39,データシート1!$A$1:$BT$1,0),0)</f>
        <v>3.3789430297179908</v>
      </c>
      <c r="AF39" s="897">
        <f>VLOOKUP(年度マスタ!$K$4&amp;"_"&amp;AF$33,データシート1!$A:$BT,MATCH("aa_"&amp;$S39,データシート1!$A$1:$BT$1,0),0)</f>
        <v>3.1905431678542548</v>
      </c>
      <c r="AG39" s="897">
        <f>VLOOKUP(年度マスタ!$K$4&amp;"_"&amp;AG$33,データシート1!$A:$BT,MATCH("aa_"&amp;$S39,データシート1!$A$1:$BT$1,0),0)</f>
        <v>3.1462683320023621</v>
      </c>
      <c r="AH39" s="897">
        <f>VLOOKUP(年度マスタ!$K$4&amp;"_"&amp;AH$33,データシート1!$A:$BT,MATCH("aa_"&amp;$S39,データシート1!$A$1:$BT$1,0),0)</f>
        <v>2.9741296097750327</v>
      </c>
      <c r="AI39" s="897">
        <f>VLOOKUP(年度マスタ!$K$4&amp;"_"&amp;AI$33,データシート1!$A:$BT,MATCH("aa_"&amp;$S39,データシート1!$A$1:$BT$1,0),0)</f>
        <v>3.0364764114190637</v>
      </c>
      <c r="AJ39" s="897">
        <f>VLOOKUP(年度マスタ!$K$4&amp;"_"&amp;AJ$33,データシート1!$A:$BT,MATCH("aa_"&amp;$S39,データシート1!$A$1:$BT$1,0),0)</f>
        <v>3.3802174928631756</v>
      </c>
      <c r="AK39" s="898">
        <f>VLOOKUP(年度マスタ!$K$4&amp;"_"&amp;AK$33,データシート1!$A:$BT,MATCH("aa_"&amp;$S39,データシート1!$A$1:$BT$1,0),0)</f>
        <v>3.2499067320226369</v>
      </c>
      <c r="AL39" s="330"/>
      <c r="AW39" s="17" t="str">
        <f>年度マスタ!K4</f>
        <v>10428</v>
      </c>
      <c r="AX39" s="17" t="s">
        <v>200</v>
      </c>
      <c r="AY39" s="17">
        <f>VLOOKUP($AW39&amp;"_"&amp;$AY$34,データシート1!$A:$BT,MATCH($AY$31&amp;"_"&amp;AY$36,データシート1!$A$1:$BT$1,0),0)</f>
        <v>4.5755762764371788</v>
      </c>
      <c r="AZ39" s="17">
        <f>VLOOKUP($AW39&amp;"_"&amp;$AY$34,データシート1!$A:$BT,MATCH($AY$31&amp;"_"&amp;AZ$36,データシート1!$A$1:$BT$1,0),0)</f>
        <v>0.25368598745038989</v>
      </c>
      <c r="BA39" s="17">
        <f>VLOOKUP($AW39&amp;"_"&amp;$AY$34,データシート1!$A:$BT,MATCH($AY$31&amp;"_"&amp;BA$36,データシート1!$A$1:$BT$1,0),0)</f>
        <v>3.6021352370842825</v>
      </c>
      <c r="BB39" s="17">
        <f>VLOOKUP($AW39&amp;"_"&amp;$AY$34,データシート1!$A:$BT,MATCH($AY$31&amp;"_"&amp;BB$36,データシート1!$A$1:$BT$1,0),0)</f>
        <v>3.2499067320226369</v>
      </c>
      <c r="BC39" s="17">
        <f>VLOOKUP($AW39&amp;"_"&amp;$AY$34,データシート1!$A:$BT,MATCH($AY$31&amp;"_"&amp;BC$36,データシート1!$A$1:$BT$1,0),0)</f>
        <v>4.18060875059063</v>
      </c>
      <c r="BD39" s="17">
        <f>VLOOKUP($AW39&amp;"_"&amp;$AY$34,データシート1!$A:$BT,MATCH($AY$31&amp;"_"&amp;BD$36,データシート1!$A$1:$BT$1,0),0)</f>
        <v>3.6034463917437205</v>
      </c>
      <c r="BE39" s="17">
        <f>VLOOKUP($AW39&amp;"_"&amp;$AY$34,データシート1!$A:$BT,MATCH($AY$31&amp;"_"&amp;BE$36,データシート1!$A$1:$BT$1,0),0)</f>
        <v>5.7576630158967976</v>
      </c>
      <c r="BF39" s="17">
        <f>VLOOKUP($AW39&amp;"_"&amp;$AY$34,データシート1!$A:$BT,MATCH($AY$31&amp;"_"&amp;BF$36,データシート1!$A$1:$BT$1,0),0)</f>
        <v>0.19609544539109769</v>
      </c>
      <c r="BG39" s="17">
        <f>VLOOKUP($AW39&amp;"_"&amp;$AY$34,データシート1!$A:$BT,MATCH($AY$31&amp;"_"&amp;BG$36,データシート1!$A$1:$BT$1,0),0)</f>
        <v>0</v>
      </c>
      <c r="BH39" s="17">
        <f>VLOOKUP($AW39&amp;"_"&amp;$AY$34,データシート1!$A:$BT,MATCH($AY$31&amp;"_"&amp;BH$36,データシート1!$A$1:$BT$1,0),0)</f>
        <v>0.36798578882970212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6.5988757381711638</v>
      </c>
      <c r="P40" s="454">
        <f t="shared" si="9"/>
        <v>0.25106278835662965</v>
      </c>
      <c r="Q40" s="328"/>
      <c r="R40" s="13"/>
      <c r="S40" s="356" t="s">
        <v>165</v>
      </c>
      <c r="T40" s="335"/>
      <c r="U40" s="343" t="s">
        <v>165</v>
      </c>
      <c r="V40" s="344"/>
      <c r="W40" s="344"/>
      <c r="X40" s="896">
        <f>VLOOKUP(年度マスタ!$K$4&amp;"_"&amp;X$33,データシート1!$A:$BT,MATCH("aa_"&amp;$S40,データシート1!$A$1:$BT$1,0),0)</f>
        <v>3.9853403400434022</v>
      </c>
      <c r="Y40" s="897">
        <f>VLOOKUP(年度マスタ!$K$4&amp;"_"&amp;Y$33,データシート1!$A:$BT,MATCH("aa_"&amp;$S40,データシート1!$A$1:$BT$1,0),0)</f>
        <v>4.2640808677121473</v>
      </c>
      <c r="Z40" s="897">
        <f>VLOOKUP(年度マスタ!$K$4&amp;"_"&amp;Z$33,データシート1!$A:$BT,MATCH("aa_"&amp;$S40,データシート1!$A$1:$BT$1,0),0)</f>
        <v>4.5948035271342427</v>
      </c>
      <c r="AA40" s="897">
        <f>VLOOKUP(年度マスタ!$K$4&amp;"_"&amp;AA$33,データシート1!$A:$BT,MATCH("aa_"&amp;$S40,データシート1!$A$1:$BT$1,0),0)</f>
        <v>5.4214554751697914</v>
      </c>
      <c r="AB40" s="897">
        <f>VLOOKUP(年度マスタ!$K$4&amp;"_"&amp;AB$33,データシート1!$A:$BT,MATCH("aa_"&amp;$S40,データシート1!$A$1:$BT$1,0),0)</f>
        <v>4.4694313618882786</v>
      </c>
      <c r="AC40" s="897">
        <f>VLOOKUP(年度マスタ!$K$4&amp;"_"&amp;AC$33,データシート1!$A:$BT,MATCH("aa_"&amp;$S40,データシート1!$A$1:$BT$1,0),0)</f>
        <v>4.6454438799215039</v>
      </c>
      <c r="AD40" s="897">
        <f>VLOOKUP(年度マスタ!$K$4&amp;"_"&amp;AD$33,データシート1!$A:$BT,MATCH("aa_"&amp;$S40,データシート1!$A$1:$BT$1,0),0)</f>
        <v>4.2674274177816507</v>
      </c>
      <c r="AE40" s="897">
        <f>VLOOKUP(年度マスタ!$K$4&amp;"_"&amp;AE$33,データシート1!$A:$BT,MATCH("aa_"&amp;$S40,データシート1!$A$1:$BT$1,0),0)</f>
        <v>4.2569862878411344</v>
      </c>
      <c r="AF40" s="897">
        <f>VLOOKUP(年度マスタ!$K$4&amp;"_"&amp;AF$33,データシート1!$A:$BT,MATCH("aa_"&amp;$S40,データシート1!$A$1:$BT$1,0),0)</f>
        <v>4.1450651532377556</v>
      </c>
      <c r="AG40" s="897">
        <f>VLOOKUP(年度マスタ!$K$4&amp;"_"&amp;AG$33,データシート1!$A:$BT,MATCH("aa_"&amp;$S40,データシート1!$A$1:$BT$1,0),0)</f>
        <v>4.4012350665249445</v>
      </c>
      <c r="AH40" s="897">
        <f>VLOOKUP(年度マスタ!$K$4&amp;"_"&amp;AH$33,データシート1!$A:$BT,MATCH("aa_"&amp;$S40,データシート1!$A$1:$BT$1,0),0)</f>
        <v>3.9443552760238947</v>
      </c>
      <c r="AI40" s="897">
        <f>VLOOKUP(年度マスタ!$K$4&amp;"_"&amp;AI$33,データシート1!$A:$BT,MATCH("aa_"&amp;$S40,データシート1!$A$1:$BT$1,0),0)</f>
        <v>3.9428003478006777</v>
      </c>
      <c r="AJ40" s="897">
        <f>VLOOKUP(年度マスタ!$K$4&amp;"_"&amp;AJ$33,データシート1!$A:$BT,MATCH("aa_"&amp;$S40,データシート1!$A$1:$BT$1,0),0)</f>
        <v>4.1861008308486287</v>
      </c>
      <c r="AK40" s="898">
        <f>VLOOKUP(年度マスタ!$K$4&amp;"_"&amp;AK$33,データシート1!$A:$BT,MATCH("aa_"&amp;$S40,データシート1!$A$1:$BT$1,0),0)</f>
        <v>4.18060875059063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0.30408208751994298</v>
      </c>
      <c r="P41" s="454">
        <f t="shared" si="9"/>
        <v>1.1569197513517621E-2</v>
      </c>
      <c r="Q41" s="328"/>
      <c r="R41" s="13"/>
      <c r="S41" s="356" t="s">
        <v>201</v>
      </c>
      <c r="T41" s="335"/>
      <c r="U41" s="246" t="s">
        <v>128</v>
      </c>
      <c r="V41" s="344"/>
      <c r="W41" s="344"/>
      <c r="X41" s="896">
        <f>X42+X45+X46</f>
        <v>12.168659853424732</v>
      </c>
      <c r="Y41" s="897">
        <f t="shared" ref="Y41:AH41" si="12">Y42+Y45+Y46</f>
        <v>12.237047288744163</v>
      </c>
      <c r="Z41" s="897">
        <f t="shared" si="12"/>
        <v>11.901465057850691</v>
      </c>
      <c r="AA41" s="897">
        <f t="shared" si="12"/>
        <v>11.923500412608597</v>
      </c>
      <c r="AB41" s="897">
        <f t="shared" si="12"/>
        <v>11.802524973375085</v>
      </c>
      <c r="AC41" s="897">
        <f t="shared" si="12"/>
        <v>11.567938917620737</v>
      </c>
      <c r="AD41" s="897">
        <f t="shared" si="12"/>
        <v>11.442331463460244</v>
      </c>
      <c r="AE41" s="897">
        <f t="shared" si="12"/>
        <v>11.134161424983906</v>
      </c>
      <c r="AF41" s="897">
        <f t="shared" si="12"/>
        <v>10.918385324995727</v>
      </c>
      <c r="AG41" s="897">
        <f t="shared" si="12"/>
        <v>10.716484999825285</v>
      </c>
      <c r="AH41" s="897">
        <f t="shared" si="12"/>
        <v>10.457246630952866</v>
      </c>
      <c r="AI41" s="897">
        <f>AI42+AI45+AI46</f>
        <v>9.5127469508246172</v>
      </c>
      <c r="AJ41" s="897">
        <f>AJ42+AJ45+AJ46</f>
        <v>9.4857434860484346</v>
      </c>
      <c r="AK41" s="898">
        <f>AK42+AK45+AK46</f>
        <v>9.5572048530316156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11.931098118121609</v>
      </c>
      <c r="Y42" s="900">
        <f t="shared" ref="Y42:AK42" si="13">SUM(Y43:Y44)</f>
        <v>11.993387229109004</v>
      </c>
      <c r="Z42" s="900">
        <f t="shared" si="13"/>
        <v>11.621458661054147</v>
      </c>
      <c r="AA42" s="900">
        <f t="shared" si="13"/>
        <v>11.622023958521797</v>
      </c>
      <c r="AB42" s="900">
        <f t="shared" si="13"/>
        <v>11.498442885855143</v>
      </c>
      <c r="AC42" s="900">
        <f t="shared" si="13"/>
        <v>11.280717528977574</v>
      </c>
      <c r="AD42" s="900">
        <f t="shared" si="13"/>
        <v>11.166536635809482</v>
      </c>
      <c r="AE42" s="900">
        <f t="shared" si="13"/>
        <v>10.870703961098535</v>
      </c>
      <c r="AF42" s="900">
        <f t="shared" si="13"/>
        <v>10.668055771423457</v>
      </c>
      <c r="AG42" s="900">
        <f t="shared" si="13"/>
        <v>10.486412574655162</v>
      </c>
      <c r="AH42" s="900">
        <f t="shared" si="13"/>
        <v>10.235336681472734</v>
      </c>
      <c r="AI42" s="900">
        <f t="shared" si="13"/>
        <v>9.2993680928439257</v>
      </c>
      <c r="AJ42" s="900">
        <f t="shared" si="13"/>
        <v>9.281330223050011</v>
      </c>
      <c r="AK42" s="901">
        <f t="shared" si="13"/>
        <v>9.3611094076405177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0.36017658073008613</v>
      </c>
      <c r="P43" s="612">
        <f t="shared" si="9"/>
        <v>1.3703385280583173E-2</v>
      </c>
      <c r="Q43" s="328"/>
      <c r="R43" s="13"/>
      <c r="S43" s="356" t="s">
        <v>190</v>
      </c>
      <c r="T43" s="359"/>
      <c r="U43" s="346"/>
      <c r="V43" s="360"/>
      <c r="W43" s="347" t="s">
        <v>190</v>
      </c>
      <c r="X43" s="899">
        <f>VLOOKUP(年度マスタ!$K$4&amp;"_"&amp;X$33,データシート1!$A:$BT,MATCH("aa_"&amp;$S43,データシート1!$A$1:$BT$1,0),0)</f>
        <v>5.1392175653775531</v>
      </c>
      <c r="Y43" s="900">
        <f>VLOOKUP(年度マスタ!$K$4&amp;"_"&amp;Y$33,データシート1!$A:$BT,MATCH("aa_"&amp;$S43,データシート1!$A$1:$BT$1,0),0)</f>
        <v>5.0937881711970814</v>
      </c>
      <c r="Z43" s="900">
        <f>VLOOKUP(年度マスタ!$K$4&amp;"_"&amp;Z$33,データシート1!$A:$BT,MATCH("aa_"&amp;$S43,データシート1!$A$1:$BT$1,0),0)</f>
        <v>5.0548552424717856</v>
      </c>
      <c r="AA43" s="900">
        <f>VLOOKUP(年度マスタ!$K$4&amp;"_"&amp;AA$33,データシート1!$A:$BT,MATCH("aa_"&amp;$S43,データシート1!$A$1:$BT$1,0),0)</f>
        <v>5.0877323897275639</v>
      </c>
      <c r="AB43" s="900">
        <f>VLOOKUP(年度マスタ!$K$4&amp;"_"&amp;AB$33,データシート1!$A:$BT,MATCH("aa_"&amp;$S43,データシート1!$A$1:$BT$1,0),0)</f>
        <v>4.8995671476839791</v>
      </c>
      <c r="AC43" s="900">
        <f>VLOOKUP(年度マスタ!$K$4&amp;"_"&amp;AC$33,データシート1!$A:$BT,MATCH("aa_"&amp;$S43,データシート1!$A$1:$BT$1,0),0)</f>
        <v>4.6224351972664008</v>
      </c>
      <c r="AD43" s="900">
        <f>VLOOKUP(年度マスタ!$K$4&amp;"_"&amp;AD$33,データシート1!$A:$BT,MATCH("aa_"&amp;$S43,データシート1!$A$1:$BT$1,0),0)</f>
        <v>4.5783733150015191</v>
      </c>
      <c r="AE43" s="900">
        <f>VLOOKUP(年度マスタ!$K$4&amp;"_"&amp;AE$33,データシート1!$A:$BT,MATCH("aa_"&amp;$S43,データシート1!$A$1:$BT$1,0),0)</f>
        <v>4.4717671739405684</v>
      </c>
      <c r="AF43" s="900">
        <f>VLOOKUP(年度マスタ!$K$4&amp;"_"&amp;AF$33,データシート1!$A:$BT,MATCH("aa_"&amp;$S43,データシート1!$A$1:$BT$1,0),0)</f>
        <v>4.3820731188183153</v>
      </c>
      <c r="AG43" s="900">
        <f>VLOOKUP(年度マスタ!$K$4&amp;"_"&amp;AG$33,データシート1!$A:$BT,MATCH("aa_"&amp;$S43,データシート1!$A$1:$BT$1,0),0)</f>
        <v>4.2964612815742083</v>
      </c>
      <c r="AH43" s="900">
        <f>VLOOKUP(年度マスタ!$K$4&amp;"_"&amp;AH$33,データシート1!$A:$BT,MATCH("aa_"&amp;$S43,データシート1!$A$1:$BT$1,0),0)</f>
        <v>4.1720773332991197</v>
      </c>
      <c r="AI43" s="900">
        <f>VLOOKUP(年度マスタ!$K$4&amp;"_"&amp;AI$33,データシート1!$A:$BT,MATCH("aa_"&amp;$S43,データシート1!$A$1:$BT$1,0),0)</f>
        <v>3.6175448040609042</v>
      </c>
      <c r="AJ43" s="900">
        <f>VLOOKUP(年度マスタ!$K$4&amp;"_"&amp;AJ$33,データシート1!$A:$BT,MATCH("aa_"&amp;$S43,データシート1!$A$1:$BT$1,0),0)</f>
        <v>3.4358949668020542</v>
      </c>
      <c r="AK43" s="901">
        <f>VLOOKUP(年度マスタ!$K$4&amp;"_"&amp;AK$33,データシート1!$A:$BT,MATCH("aa_"&amp;$S43,データシート1!$A$1:$BT$1,0),0)</f>
        <v>3.6034463917437205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6.7918805527440558</v>
      </c>
      <c r="Y44" s="900">
        <f>VLOOKUP(年度マスタ!$K$4&amp;"_"&amp;Y$33,データシート1!$A:$BT,MATCH("aa_"&amp;$S44,データシート1!$A$1:$BT$1,0),0)</f>
        <v>6.8995990579119226</v>
      </c>
      <c r="Z44" s="900">
        <f>VLOOKUP(年度マスタ!$K$4&amp;"_"&amp;Z$33,データシート1!$A:$BT,MATCH("aa_"&amp;$S44,データシート1!$A$1:$BT$1,0),0)</f>
        <v>6.5666034185823614</v>
      </c>
      <c r="AA44" s="900">
        <f>VLOOKUP(年度マスタ!$K$4&amp;"_"&amp;AA$33,データシート1!$A:$BT,MATCH("aa_"&amp;$S44,データシート1!$A$1:$BT$1,0),0)</f>
        <v>6.5342915687942336</v>
      </c>
      <c r="AB44" s="900">
        <f>VLOOKUP(年度マスタ!$K$4&amp;"_"&amp;AB$33,データシート1!$A:$BT,MATCH("aa_"&amp;$S44,データシート1!$A$1:$BT$1,0),0)</f>
        <v>6.5988757381711638</v>
      </c>
      <c r="AC44" s="900">
        <f>VLOOKUP(年度マスタ!$K$4&amp;"_"&amp;AC$33,データシート1!$A:$BT,MATCH("aa_"&amp;$S44,データシート1!$A$1:$BT$1,0),0)</f>
        <v>6.658282331711173</v>
      </c>
      <c r="AD44" s="900">
        <f>VLOOKUP(年度マスタ!$K$4&amp;"_"&amp;AD$33,データシート1!$A:$BT,MATCH("aa_"&amp;$S44,データシート1!$A$1:$BT$1,0),0)</f>
        <v>6.5881633208079631</v>
      </c>
      <c r="AE44" s="900">
        <f>VLOOKUP(年度マスタ!$K$4&amp;"_"&amp;AE$33,データシート1!$A:$BT,MATCH("aa_"&amp;$S44,データシート1!$A$1:$BT$1,0),0)</f>
        <v>6.3989367871579663</v>
      </c>
      <c r="AF44" s="900">
        <f>VLOOKUP(年度マスタ!$K$4&amp;"_"&amp;AF$33,データシート1!$A:$BT,MATCH("aa_"&amp;$S44,データシート1!$A$1:$BT$1,0),0)</f>
        <v>6.2859826526051412</v>
      </c>
      <c r="AG44" s="900">
        <f>VLOOKUP(年度マスタ!$K$4&amp;"_"&amp;AG$33,データシート1!$A:$BT,MATCH("aa_"&amp;$S44,データシート1!$A$1:$BT$1,0),0)</f>
        <v>6.1899512930809539</v>
      </c>
      <c r="AH44" s="900">
        <f>VLOOKUP(年度マスタ!$K$4&amp;"_"&amp;AH$33,データシート1!$A:$BT,MATCH("aa_"&amp;$S44,データシート1!$A$1:$BT$1,0),0)</f>
        <v>6.0632593481736148</v>
      </c>
      <c r="AI44" s="900">
        <f>VLOOKUP(年度マスタ!$K$4&amp;"_"&amp;AI$33,データシート1!$A:$BT,MATCH("aa_"&amp;$S44,データシート1!$A$1:$BT$1,0),0)</f>
        <v>5.6818232887830211</v>
      </c>
      <c r="AJ44" s="900">
        <f>VLOOKUP(年度マスタ!$K$4&amp;"_"&amp;AJ$33,データシート1!$A:$BT,MATCH("aa_"&amp;$S44,データシート1!$A$1:$BT$1,0),0)</f>
        <v>5.8454352562479563</v>
      </c>
      <c r="AK44" s="901">
        <f>VLOOKUP(年度マスタ!$K$4&amp;"_"&amp;AK$33,データシート1!$A:$BT,MATCH("aa_"&amp;$S44,データシート1!$A$1:$BT$1,0),0)</f>
        <v>5.7576630158967976</v>
      </c>
      <c r="AL44" s="330"/>
      <c r="AW44" s="17" t="str">
        <f>AW47</f>
        <v>群馬県</v>
      </c>
      <c r="AX44" s="1010">
        <f t="shared" si="14"/>
        <v>0.31793448840953414</v>
      </c>
      <c r="AY44" s="1010">
        <f t="shared" si="14"/>
        <v>0.18339293111322477</v>
      </c>
      <c r="AZ44" s="1010">
        <f t="shared" si="14"/>
        <v>0.19976488107932316</v>
      </c>
      <c r="BA44" s="1010">
        <f t="shared" si="14"/>
        <v>0.2790488620596856</v>
      </c>
      <c r="BB44" s="1010">
        <f t="shared" si="14"/>
        <v>1.9858837338232398E-2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0.237561735303122</v>
      </c>
      <c r="Y45" s="900">
        <f>VLOOKUP(年度マスタ!$K$4&amp;"_"&amp;Y$33,データシート1!$A:$BT,MATCH("aa_"&amp;$S45,データシート1!$A$1:$BT$1,0),0)</f>
        <v>0.24366005963515999</v>
      </c>
      <c r="Z45" s="900">
        <f>VLOOKUP(年度マスタ!$K$4&amp;"_"&amp;Z$33,データシート1!$A:$BT,MATCH("aa_"&amp;$S45,データシート1!$A$1:$BT$1,0),0)</f>
        <v>0.28000639679654399</v>
      </c>
      <c r="AA45" s="900">
        <f>VLOOKUP(年度マスタ!$K$4&amp;"_"&amp;AA$33,データシート1!$A:$BT,MATCH("aa_"&amp;$S45,データシート1!$A$1:$BT$1,0),0)</f>
        <v>0.30147645408679902</v>
      </c>
      <c r="AB45" s="900">
        <f>VLOOKUP(年度マスタ!$K$4&amp;"_"&amp;AB$33,データシート1!$A:$BT,MATCH("aa_"&amp;$S45,データシート1!$A$1:$BT$1,0),0)</f>
        <v>0.30408208751994298</v>
      </c>
      <c r="AC45" s="900">
        <f>VLOOKUP(年度マスタ!$K$4&amp;"_"&amp;AC$33,データシート1!$A:$BT,MATCH("aa_"&amp;$S45,データシート1!$A$1:$BT$1,0),0)</f>
        <v>0.28722138864316199</v>
      </c>
      <c r="AD45" s="900">
        <f>VLOOKUP(年度マスタ!$K$4&amp;"_"&amp;AD$33,データシート1!$A:$BT,MATCH("aa_"&amp;$S45,データシート1!$A$1:$BT$1,0),0)</f>
        <v>0.27579482765076202</v>
      </c>
      <c r="AE45" s="900">
        <f>VLOOKUP(年度マスタ!$K$4&amp;"_"&amp;AE$33,データシート1!$A:$BT,MATCH("aa_"&amp;$S45,データシート1!$A$1:$BT$1,0),0)</f>
        <v>0.26345746388537167</v>
      </c>
      <c r="AF45" s="900">
        <f>VLOOKUP(年度マスタ!$K$4&amp;"_"&amp;AF$33,データシート1!$A:$BT,MATCH("aa_"&amp;$S45,データシート1!$A$1:$BT$1,0),0)</f>
        <v>0.25032955357226999</v>
      </c>
      <c r="AG45" s="900">
        <f>VLOOKUP(年度マスタ!$K$4&amp;"_"&amp;AG$33,データシート1!$A:$BT,MATCH("aa_"&amp;$S45,データシート1!$A$1:$BT$1,0),0)</f>
        <v>0.230072425170123</v>
      </c>
      <c r="AH45" s="900">
        <f>VLOOKUP(年度マスタ!$K$4&amp;"_"&amp;AH$33,データシート1!$A:$BT,MATCH("aa_"&amp;$S45,データシート1!$A$1:$BT$1,0),0)</f>
        <v>0.22190994948013201</v>
      </c>
      <c r="AI45" s="900">
        <f>VLOOKUP(年度マスタ!$K$4&amp;"_"&amp;AI$33,データシート1!$A:$BT,MATCH("aa_"&amp;$S45,データシート1!$A$1:$BT$1,0),0)</f>
        <v>0.21337885798069101</v>
      </c>
      <c r="AJ45" s="900">
        <f>VLOOKUP(年度マスタ!$K$4&amp;"_"&amp;AJ$33,データシート1!$A:$BT,MATCH("aa_"&amp;$S45,データシート1!$A$1:$BT$1,0),0)</f>
        <v>0.204413262998423</v>
      </c>
      <c r="AK45" s="901">
        <f>VLOOKUP(年度マスタ!$K$4&amp;"_"&amp;AK$33,データシート1!$A:$BT,MATCH("aa_"&amp;$S45,データシート1!$A$1:$BT$1,0),0)</f>
        <v>0.19609544539109769</v>
      </c>
      <c r="AL45" s="330"/>
      <c r="AW45" s="17" t="str">
        <f>AW48</f>
        <v>高山村</v>
      </c>
      <c r="AX45" s="1010">
        <f t="shared" ref="AX45:BB45" si="15">AX48/$BC48</f>
        <v>0.32696178769964063</v>
      </c>
      <c r="AY45" s="1010">
        <f t="shared" si="15"/>
        <v>0.12602837368736766</v>
      </c>
      <c r="AZ45" s="1010">
        <f t="shared" si="15"/>
        <v>0.16212013614686258</v>
      </c>
      <c r="BA45" s="1010">
        <f t="shared" si="15"/>
        <v>0.37061955432639859</v>
      </c>
      <c r="BB45" s="1010">
        <f t="shared" si="15"/>
        <v>1.42701481397305E-2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0.44828079479272831</v>
      </c>
      <c r="Y47" s="903">
        <f>VLOOKUP(年度マスタ!$K$4&amp;"_"&amp;Y$33,データシート1!$A:$BT,MATCH("aa_"&amp;$S47,データシート1!$A$1:$BT$1,0),0)</f>
        <v>0.28946208655284439</v>
      </c>
      <c r="Z47" s="903">
        <f>VLOOKUP(年度マスタ!$K$4&amp;"_"&amp;Z$33,データシート1!$A:$BT,MATCH("aa_"&amp;$S47,データシート1!$A$1:$BT$1,0),0)</f>
        <v>0.27918022994930142</v>
      </c>
      <c r="AA47" s="903">
        <f>VLOOKUP(年度マスタ!$K$4&amp;"_"&amp;AA$33,データシート1!$A:$BT,MATCH("aa_"&amp;$S47,データシート1!$A$1:$BT$1,0),0)</f>
        <v>0.4153553176973741</v>
      </c>
      <c r="AB47" s="903">
        <f>VLOOKUP(年度マスタ!$K$4&amp;"_"&amp;AB$33,データシート1!$A:$BT,MATCH("aa_"&amp;$S47,データシート1!$A$1:$BT$1,0),0)</f>
        <v>0.36017658073008613</v>
      </c>
      <c r="AC47" s="903">
        <f>VLOOKUP(年度マスタ!$K$4&amp;"_"&amp;AC$33,データシート1!$A:$BT,MATCH("aa_"&amp;$S47,データシート1!$A$1:$BT$1,0),0)</f>
        <v>0.33363286822431498</v>
      </c>
      <c r="AD47" s="903">
        <f>VLOOKUP(年度マスタ!$K$4&amp;"_"&amp;AD$33,データシート1!$A:$BT,MATCH("aa_"&amp;$S47,データシート1!$A$1:$BT$1,0),0)</f>
        <v>0.32294476465434468</v>
      </c>
      <c r="AE47" s="903">
        <f>VLOOKUP(年度マスタ!$K$4&amp;"_"&amp;AE$33,データシート1!$A:$BT,MATCH("aa_"&amp;$S47,データシート1!$A$1:$BT$1,0),0)</f>
        <v>0.22074330589939753</v>
      </c>
      <c r="AF47" s="903">
        <f>VLOOKUP(年度マスタ!$K$4&amp;"_"&amp;AF$33,データシート1!$A:$BT,MATCH("aa_"&amp;$S47,データシート1!$A$1:$BT$1,0),0)</f>
        <v>0.3469115901130882</v>
      </c>
      <c r="AG47" s="903">
        <f>VLOOKUP(年度マスタ!$K$4&amp;"_"&amp;AG$33,データシート1!$A:$BT,MATCH("aa_"&amp;$S47,データシート1!$A$1:$BT$1,0),0)</f>
        <v>0.45080715400142185</v>
      </c>
      <c r="AH47" s="903">
        <f>VLOOKUP(年度マスタ!$K$4&amp;"_"&amp;AH$33,データシート1!$A:$BT,MATCH("aa_"&amp;$S47,データシート1!$A$1:$BT$1,0),0)</f>
        <v>0.27425253783997094</v>
      </c>
      <c r="AI47" s="903">
        <f>VLOOKUP(年度マスタ!$K$4&amp;"_"&amp;AI$33,データシート1!$A:$BT,MATCH("aa_"&amp;$S47,データシート1!$A$1:$BT$1,0),0)</f>
        <v>0.31232929198957671</v>
      </c>
      <c r="AJ47" s="903">
        <f>VLOOKUP(年度マスタ!$K$4&amp;"_"&amp;AJ$33,データシート1!$A:$BT,MATCH("aa_"&amp;$S47,データシート1!$A$1:$BT$1,0),0)</f>
        <v>0.40263209872826672</v>
      </c>
      <c r="AK47" s="904">
        <f>VLOOKUP(年度マスタ!$K$4&amp;"_"&amp;AK$33,データシート1!$A:$BT,MATCH("aa_"&amp;$S47,データシート1!$A$1:$BT$1,0),0)</f>
        <v>0.36798578882970212</v>
      </c>
      <c r="AL47" s="330"/>
      <c r="AW47" s="17" t="str">
        <f>年度マスタ!I4</f>
        <v>群馬県</v>
      </c>
      <c r="AX47" s="1011">
        <f>SUM(AY38:BA38)</f>
        <v>4269.9707291423056</v>
      </c>
      <c r="AY47" s="1011">
        <f t="shared" si="17"/>
        <v>2463.0308328688952</v>
      </c>
      <c r="AZ47" s="1011">
        <f t="shared" si="17"/>
        <v>2682.9118136455822</v>
      </c>
      <c r="BA47" s="1011">
        <f>SUM(BD38:BG38)</f>
        <v>3747.7232462446977</v>
      </c>
      <c r="BB47" s="1011">
        <f>BH38</f>
        <v>266.71109061884266</v>
      </c>
      <c r="BC47" s="1011">
        <f>SUM(AX47:BB47)</f>
        <v>13430.347712520323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高山村</v>
      </c>
      <c r="AX48" s="1011">
        <f>SUM(AY39:BA39)</f>
        <v>8.4313975009718511</v>
      </c>
      <c r="AY48" s="1011">
        <f>BB39</f>
        <v>3.2499067320226369</v>
      </c>
      <c r="AZ48" s="1011">
        <f>BC39</f>
        <v>4.18060875059063</v>
      </c>
      <c r="BA48" s="1011">
        <f>SUM(BD39:BG39)</f>
        <v>9.5572048530316156</v>
      </c>
      <c r="BB48" s="1011">
        <f>BH39</f>
        <v>0.36798578882970212</v>
      </c>
      <c r="BC48" s="1011">
        <f>SUM(AX48:BB48)</f>
        <v>25.787103625446438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25.787103625446438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8.4313975009718511</v>
      </c>
      <c r="P52" s="453">
        <f t="shared" ref="P52:P64" si="18">O52/$O$51</f>
        <v>0.32696178769964063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4.5755762764371788</v>
      </c>
      <c r="P53" s="454">
        <f t="shared" si="18"/>
        <v>0.17743661106329325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0.25368598745038989</v>
      </c>
      <c r="P54" s="454">
        <f t="shared" si="18"/>
        <v>9.8377076826904782E-3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3.6021352370842825</v>
      </c>
      <c r="P55" s="454">
        <f t="shared" si="18"/>
        <v>0.13968746895365688</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3.2499067320226369</v>
      </c>
      <c r="P56" s="453">
        <f t="shared" si="18"/>
        <v>0.12602837368736766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4.18060875059063</v>
      </c>
      <c r="P57" s="453">
        <f t="shared" si="18"/>
        <v>0.16212013614686258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9.5572048530316156</v>
      </c>
      <c r="P58" s="453">
        <f t="shared" si="18"/>
        <v>0.37061955432639859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9.3611094076405177</v>
      </c>
      <c r="P59" s="454">
        <f t="shared" si="18"/>
        <v>0.36301515453651317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3.6034463917437205</v>
      </c>
      <c r="P60" s="454">
        <f t="shared" si="18"/>
        <v>0.13973831431723407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5.7576630158967976</v>
      </c>
      <c r="P61" s="454">
        <f t="shared" si="18"/>
        <v>0.22327684021927913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0.19609544539109769</v>
      </c>
      <c r="P62" s="454">
        <f t="shared" si="18"/>
        <v>7.604399789885391E-3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0.36798578882970212</v>
      </c>
      <c r="P64" s="612">
        <f t="shared" si="18"/>
        <v>1.42701481397305E-2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高山村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50.808700000000002</v>
      </c>
      <c r="AI7" s="78">
        <f>VLOOKUP(年度マスタ!$K$4&amp;"_"&amp;$AG7,データシート1!$A:$BT,MATCH("ab_"&amp;AI$2,データシート1!$A$1:$BT$1,0),0)</f>
        <v>179</v>
      </c>
      <c r="AJ7" s="78">
        <f>VLOOKUP(年度マスタ!$K$4&amp;"_"&amp;$AG7,データシート1!$A:$BT,MATCH("ab_"&amp;AJ$2,データシート1!$A$1:$BT$1,0),0)</f>
        <v>15</v>
      </c>
      <c r="AK7" s="78">
        <f>VLOOKUP(年度マスタ!$K$4&amp;"_"&amp;$AG7,データシート1!$A:$BT,MATCH("ab_"&amp;AK$2,データシート1!$A$1:$BT$1,0),0)</f>
        <v>1165</v>
      </c>
      <c r="AL7" s="78">
        <f>VLOOKUP(年度マスタ!$K$4&amp;"_"&amp;$AG7,データシート1!$A:$BT,MATCH("ab_"&amp;AL$2,データシート1!$A$1:$BT$1,0),0)</f>
        <v>1293</v>
      </c>
      <c r="AM7" s="78">
        <f>VLOOKUP(年度マスタ!$K$4&amp;"_"&amp;$AG7,データシート1!$A:$BT,MATCH("ab_"&amp;AM$2,データシート1!$A$1:$BT$1,0),0)</f>
        <v>2598</v>
      </c>
      <c r="AN7" s="78">
        <f>VLOOKUP(年度マスタ!$K$4&amp;"_"&amp;$AG7,データシート1!$A:$BT,MATCH("ab_"&amp;AN$2,データシート1!$A$1:$BT$1,0),0)</f>
        <v>1367</v>
      </c>
      <c r="AO7" s="78">
        <f>VLOOKUP(年度マスタ!$K$4&amp;"_"&amp;$AG7,データシート1!$A:$BT,MATCH("ab_"&amp;AO$2,データシート1!$A$1:$BT$1,0),0)</f>
        <v>4075</v>
      </c>
      <c r="AP7" s="78">
        <f>VLOOKUP(年度マスタ!$K$4&amp;"_"&amp;$AG7,データシート1!$A:$BT,MATCH("ab_"&amp;AP$2,データシート1!$A$1:$BT$1,0),0)</f>
        <v>0</v>
      </c>
      <c r="AQ7" s="954">
        <f>VLOOKUP(年度マスタ!$K$4&amp;"_"&amp;$AG7,データシート1!$A:$BT,MATCH("ab_"&amp;AQ$2,データシート1!$A$1:$BT$1,0),0)</f>
        <v>0.44828079479272831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49.990099999999998</v>
      </c>
      <c r="AI8" s="78">
        <f>VLOOKUP(年度マスタ!$K$4&amp;"_"&amp;$AG8,データシート1!$A:$BT,MATCH("ab_"&amp;AI$2,データシート1!$A$1:$BT$1,0),0)</f>
        <v>179</v>
      </c>
      <c r="AJ8" s="78">
        <f>VLOOKUP(年度マスタ!$K$4&amp;"_"&amp;$AG8,データシート1!$A:$BT,MATCH("ab_"&amp;AJ$2,データシート1!$A$1:$BT$1,0),0)</f>
        <v>15</v>
      </c>
      <c r="AK8" s="78">
        <f>VLOOKUP(年度マスタ!$K$4&amp;"_"&amp;$AG8,データシート1!$A:$BT,MATCH("ab_"&amp;AK$2,データシート1!$A$1:$BT$1,0),0)</f>
        <v>1165</v>
      </c>
      <c r="AL8" s="78">
        <f>VLOOKUP(年度マスタ!$K$4&amp;"_"&amp;$AG8,データシート1!$A:$BT,MATCH("ab_"&amp;AL$2,データシート1!$A$1:$BT$1,0),0)</f>
        <v>1300</v>
      </c>
      <c r="AM8" s="78">
        <f>VLOOKUP(年度マスタ!$K$4&amp;"_"&amp;$AG8,データシート1!$A:$BT,MATCH("ab_"&amp;AM$2,データシート1!$A$1:$BT$1,0),0)</f>
        <v>2587</v>
      </c>
      <c r="AN8" s="78">
        <f>VLOOKUP(年度マスタ!$K$4&amp;"_"&amp;$AG8,データシート1!$A:$BT,MATCH("ab_"&amp;AN$2,データシート1!$A$1:$BT$1,0),0)</f>
        <v>1354</v>
      </c>
      <c r="AO8" s="78">
        <f>VLOOKUP(年度マスタ!$K$4&amp;"_"&amp;$AG8,データシート1!$A:$BT,MATCH("ab_"&amp;AO$2,データシート1!$A$1:$BT$1,0),0)</f>
        <v>4005</v>
      </c>
      <c r="AP8" s="78">
        <f>VLOOKUP(年度マスタ!$K$4&amp;"_"&amp;$AG8,データシート1!$A:$BT,MATCH("ab_"&amp;AP$2,データシート1!$A$1:$BT$1,0),0)</f>
        <v>0</v>
      </c>
      <c r="AQ8" s="954">
        <f>VLOOKUP(年度マスタ!$K$4&amp;"_"&amp;$AG8,データシート1!$A:$BT,MATCH("ab_"&amp;AQ$2,データシート1!$A$1:$BT$1,0),0)</f>
        <v>0.28946208655284439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61.717500000000001</v>
      </c>
      <c r="AI9" s="78">
        <f>VLOOKUP(年度マスタ!$K$4&amp;"_"&amp;$AG9,データシート1!$A:$BT,MATCH("ab_"&amp;AI$2,データシート1!$A$1:$BT$1,0),0)</f>
        <v>179</v>
      </c>
      <c r="AJ9" s="78">
        <f>VLOOKUP(年度マスタ!$K$4&amp;"_"&amp;$AG9,データシート1!$A:$BT,MATCH("ab_"&amp;AJ$2,データシート1!$A$1:$BT$1,0),0)</f>
        <v>15</v>
      </c>
      <c r="AK9" s="78">
        <f>VLOOKUP(年度マスタ!$K$4&amp;"_"&amp;$AG9,データシート1!$A:$BT,MATCH("ab_"&amp;AK$2,データシート1!$A$1:$BT$1,0),0)</f>
        <v>1165</v>
      </c>
      <c r="AL9" s="78">
        <f>VLOOKUP(年度マスタ!$K$4&amp;"_"&amp;$AG9,データシート1!$A:$BT,MATCH("ab_"&amp;AL$2,データシート1!$A$1:$BT$1,0),0)</f>
        <v>1320</v>
      </c>
      <c r="AM9" s="78">
        <f>VLOOKUP(年度マスタ!$K$4&amp;"_"&amp;$AG9,データシート1!$A:$BT,MATCH("ab_"&amp;AM$2,データシート1!$A$1:$BT$1,0),0)</f>
        <v>2623</v>
      </c>
      <c r="AN9" s="78">
        <f>VLOOKUP(年度マスタ!$K$4&amp;"_"&amp;$AG9,データシート1!$A:$BT,MATCH("ab_"&amp;AN$2,データシート1!$A$1:$BT$1,0),0)</f>
        <v>1327</v>
      </c>
      <c r="AO9" s="78">
        <f>VLOOKUP(年度マスタ!$K$4&amp;"_"&amp;$AG9,データシート1!$A:$BT,MATCH("ab_"&amp;AO$2,データシート1!$A$1:$BT$1,0),0)</f>
        <v>3990</v>
      </c>
      <c r="AP9" s="78">
        <f>VLOOKUP(年度マスタ!$K$4&amp;"_"&amp;$AG9,データシート1!$A:$BT,MATCH("ab_"&amp;AP$2,データシート1!$A$1:$BT$1,0),0)</f>
        <v>0</v>
      </c>
      <c r="AQ9" s="954">
        <f>VLOOKUP(年度マスタ!$K$4&amp;"_"&amp;$AG9,データシート1!$A:$BT,MATCH("ab_"&amp;AQ$2,データシート1!$A$1:$BT$1,0),0)</f>
        <v>0.27918022994930142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39.8127</v>
      </c>
      <c r="AI10" s="78">
        <f>VLOOKUP(年度マスタ!$K$4&amp;"_"&amp;$AG10,データシート1!$A:$BT,MATCH("ab_"&amp;AI$2,データシート1!$A$1:$BT$1,0),0)</f>
        <v>179</v>
      </c>
      <c r="AJ10" s="78">
        <f>VLOOKUP(年度マスタ!$K$4&amp;"_"&amp;$AG10,データシート1!$A:$BT,MATCH("ab_"&amp;AJ$2,データシート1!$A$1:$BT$1,0),0)</f>
        <v>15</v>
      </c>
      <c r="AK10" s="78">
        <f>VLOOKUP(年度マスタ!$K$4&amp;"_"&amp;$AG10,データシート1!$A:$BT,MATCH("ab_"&amp;AK$2,データシート1!$A$1:$BT$1,0),0)</f>
        <v>1165</v>
      </c>
      <c r="AL10" s="78">
        <f>VLOOKUP(年度マスタ!$K$4&amp;"_"&amp;$AG10,データシート1!$A:$BT,MATCH("ab_"&amp;AL$2,データシート1!$A$1:$BT$1,0),0)</f>
        <v>1327</v>
      </c>
      <c r="AM10" s="78">
        <f>VLOOKUP(年度マスタ!$K$4&amp;"_"&amp;$AG10,データシート1!$A:$BT,MATCH("ab_"&amp;AM$2,データシート1!$A$1:$BT$1,0),0)</f>
        <v>2661</v>
      </c>
      <c r="AN10" s="78">
        <f>VLOOKUP(年度マスタ!$K$4&amp;"_"&amp;$AG10,データシート1!$A:$BT,MATCH("ab_"&amp;AN$2,データシート1!$A$1:$BT$1,0),0)</f>
        <v>1313</v>
      </c>
      <c r="AO10" s="78">
        <f>VLOOKUP(年度マスタ!$K$4&amp;"_"&amp;$AG10,データシート1!$A:$BT,MATCH("ab_"&amp;AO$2,データシート1!$A$1:$BT$1,0),0)</f>
        <v>3954</v>
      </c>
      <c r="AP10" s="78">
        <f>VLOOKUP(年度マスタ!$K$4&amp;"_"&amp;$AG10,データシート1!$A:$BT,MATCH("ab_"&amp;AP$2,データシート1!$A$1:$BT$1,0),0)</f>
        <v>0</v>
      </c>
      <c r="AQ10" s="954">
        <f>VLOOKUP(年度マスタ!$K$4&amp;"_"&amp;$AG10,データシート1!$A:$BT,MATCH("ab_"&amp;AQ$2,データシート1!$A$1:$BT$1,0),0)</f>
        <v>0.4153553176973741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42.5989</v>
      </c>
      <c r="AI11" s="78">
        <f>VLOOKUP(年度マスタ!$K$4&amp;"_"&amp;$AG11,データシート1!$A:$BT,MATCH("ab_"&amp;AI$2,データシート1!$A$1:$BT$1,0),0)</f>
        <v>179</v>
      </c>
      <c r="AJ11" s="78">
        <f>VLOOKUP(年度マスタ!$K$4&amp;"_"&amp;$AG11,データシート1!$A:$BT,MATCH("ab_"&amp;AJ$2,データシート1!$A$1:$BT$1,0),0)</f>
        <v>15</v>
      </c>
      <c r="AK11" s="78">
        <f>VLOOKUP(年度マスタ!$K$4&amp;"_"&amp;$AG11,データシート1!$A:$BT,MATCH("ab_"&amp;AK$2,データシート1!$A$1:$BT$1,0),0)</f>
        <v>1165</v>
      </c>
      <c r="AL11" s="78">
        <f>VLOOKUP(年度マスタ!$K$4&amp;"_"&amp;$AG11,データシート1!$A:$BT,MATCH("ab_"&amp;AL$2,データシート1!$A$1:$BT$1,0),0)</f>
        <v>1325</v>
      </c>
      <c r="AM11" s="78">
        <f>VLOOKUP(年度マスタ!$K$4&amp;"_"&amp;$AG11,データシート1!$A:$BT,MATCH("ab_"&amp;AM$2,データシート1!$A$1:$BT$1,0),0)</f>
        <v>2677</v>
      </c>
      <c r="AN11" s="78">
        <f>VLOOKUP(年度マスタ!$K$4&amp;"_"&amp;$AG11,データシート1!$A:$BT,MATCH("ab_"&amp;AN$2,データシート1!$A$1:$BT$1,0),0)</f>
        <v>1321</v>
      </c>
      <c r="AO11" s="78">
        <f>VLOOKUP(年度マスタ!$K$4&amp;"_"&amp;$AG11,データシート1!$A:$BT,MATCH("ab_"&amp;AO$2,データシート1!$A$1:$BT$1,0),0)</f>
        <v>3931</v>
      </c>
      <c r="AP11" s="78">
        <f>VLOOKUP(年度マスタ!$K$4&amp;"_"&amp;$AG11,データシート1!$A:$BT,MATCH("ab_"&amp;AP$2,データシート1!$A$1:$BT$1,0),0)</f>
        <v>0</v>
      </c>
      <c r="AQ11" s="954">
        <f>VLOOKUP(年度マスタ!$K$4&amp;"_"&amp;$AG11,データシート1!$A:$BT,MATCH("ab_"&amp;AQ$2,データシート1!$A$1:$BT$1,0),0)</f>
        <v>0.36017658073008613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49.098700000000001</v>
      </c>
      <c r="AI12" s="78">
        <f>VLOOKUP(年度マスタ!$K$4&amp;"_"&amp;$AG12,データシート1!$A:$BT,MATCH("ab_"&amp;AI$2,データシート1!$A$1:$BT$1,0),0)</f>
        <v>148</v>
      </c>
      <c r="AJ12" s="78">
        <f>VLOOKUP(年度マスタ!$K$4&amp;"_"&amp;$AG12,データシート1!$A:$BT,MATCH("ab_"&amp;AJ$2,データシート1!$A$1:$BT$1,0),0)</f>
        <v>9</v>
      </c>
      <c r="AK12" s="78">
        <f>VLOOKUP(年度マスタ!$K$4&amp;"_"&amp;$AG12,データシート1!$A:$BT,MATCH("ab_"&amp;AK$2,データシート1!$A$1:$BT$1,0),0)</f>
        <v>832</v>
      </c>
      <c r="AL12" s="78">
        <f>VLOOKUP(年度マスタ!$K$4&amp;"_"&amp;$AG12,データシート1!$A:$BT,MATCH("ab_"&amp;AL$2,データシート1!$A$1:$BT$1,0),0)</f>
        <v>1332</v>
      </c>
      <c r="AM12" s="78">
        <f>VLOOKUP(年度マスタ!$K$4&amp;"_"&amp;$AG12,データシート1!$A:$BT,MATCH("ab_"&amp;AM$2,データシート1!$A$1:$BT$1,0),0)</f>
        <v>2660</v>
      </c>
      <c r="AN12" s="78">
        <f>VLOOKUP(年度マスタ!$K$4&amp;"_"&amp;$AG12,データシート1!$A:$BT,MATCH("ab_"&amp;AN$2,データシート1!$A$1:$BT$1,0),0)</f>
        <v>1326</v>
      </c>
      <c r="AO12" s="78">
        <f>VLOOKUP(年度マスタ!$K$4&amp;"_"&amp;$AG12,データシート1!$A:$BT,MATCH("ab_"&amp;AO$2,データシート1!$A$1:$BT$1,0),0)</f>
        <v>3870</v>
      </c>
      <c r="AP12" s="78">
        <f>VLOOKUP(年度マスタ!$K$4&amp;"_"&amp;$AG12,データシート1!$A:$BT,MATCH("ab_"&amp;AP$2,データシート1!$A$1:$BT$1,0),0)</f>
        <v>0</v>
      </c>
      <c r="AQ12" s="954">
        <f>VLOOKUP(年度マスタ!$K$4&amp;"_"&amp;$AG12,データシート1!$A:$BT,MATCH("ab_"&amp;AQ$2,データシート1!$A$1:$BT$1,0),0)</f>
        <v>0.33363286822431498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113.1758</v>
      </c>
      <c r="AI13" s="78">
        <f>VLOOKUP(年度マスタ!$K$4&amp;"_"&amp;$AG13,データシート1!$A:$BT,MATCH("ab_"&amp;AI$2,データシート1!$A$1:$BT$1,0),0)</f>
        <v>148</v>
      </c>
      <c r="AJ13" s="78">
        <f>VLOOKUP(年度マスタ!$K$4&amp;"_"&amp;$AG13,データシート1!$A:$BT,MATCH("ab_"&amp;AJ$2,データシート1!$A$1:$BT$1,0),0)</f>
        <v>9</v>
      </c>
      <c r="AK13" s="78">
        <f>VLOOKUP(年度マスタ!$K$4&amp;"_"&amp;$AG13,データシート1!$A:$BT,MATCH("ab_"&amp;AK$2,データシート1!$A$1:$BT$1,0),0)</f>
        <v>832</v>
      </c>
      <c r="AL13" s="78">
        <f>VLOOKUP(年度マスタ!$K$4&amp;"_"&amp;$AG13,データシート1!$A:$BT,MATCH("ab_"&amp;AL$2,データシート1!$A$1:$BT$1,0),0)</f>
        <v>1328</v>
      </c>
      <c r="AM13" s="78">
        <f>VLOOKUP(年度マスタ!$K$4&amp;"_"&amp;$AG13,データシート1!$A:$BT,MATCH("ab_"&amp;AM$2,データシート1!$A$1:$BT$1,0),0)</f>
        <v>2660</v>
      </c>
      <c r="AN13" s="78">
        <f>VLOOKUP(年度マスタ!$K$4&amp;"_"&amp;$AG13,データシート1!$A:$BT,MATCH("ab_"&amp;AN$2,データシート1!$A$1:$BT$1,0),0)</f>
        <v>1311</v>
      </c>
      <c r="AO13" s="78">
        <f>VLOOKUP(年度マスタ!$K$4&amp;"_"&amp;$AG13,データシート1!$A:$BT,MATCH("ab_"&amp;AO$2,データシート1!$A$1:$BT$1,0),0)</f>
        <v>3796</v>
      </c>
      <c r="AP13" s="78">
        <f>VLOOKUP(年度マスタ!$K$4&amp;"_"&amp;$AG13,データシート1!$A:$BT,MATCH("ab_"&amp;AP$2,データシート1!$A$1:$BT$1,0),0)</f>
        <v>0</v>
      </c>
      <c r="AQ13" s="954">
        <f>VLOOKUP(年度マスタ!$K$4&amp;"_"&amp;$AG13,データシート1!$A:$BT,MATCH("ab_"&amp;AQ$2,データシート1!$A$1:$BT$1,0),0)</f>
        <v>0.32294476465434468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123.84990000000001</v>
      </c>
      <c r="AI14" s="78">
        <f>VLOOKUP(年度マスタ!$K$4&amp;"_"&amp;$AG14,データシート1!$A:$BT,MATCH("ab_"&amp;AI$2,データシート1!$A$1:$BT$1,0),0)</f>
        <v>148</v>
      </c>
      <c r="AJ14" s="78">
        <f>VLOOKUP(年度マスタ!$K$4&amp;"_"&amp;$AG14,データシート1!$A:$BT,MATCH("ab_"&amp;AJ$2,データシート1!$A$1:$BT$1,0),0)</f>
        <v>9</v>
      </c>
      <c r="AK14" s="78">
        <f>VLOOKUP(年度マスタ!$K$4&amp;"_"&amp;$AG14,データシート1!$A:$BT,MATCH("ab_"&amp;AK$2,データシート1!$A$1:$BT$1,0),0)</f>
        <v>832</v>
      </c>
      <c r="AL14" s="78">
        <f>VLOOKUP(年度マスタ!$K$4&amp;"_"&amp;$AG14,データシート1!$A:$BT,MATCH("ab_"&amp;AL$2,データシート1!$A$1:$BT$1,0),0)</f>
        <v>1342</v>
      </c>
      <c r="AM14" s="78">
        <f>VLOOKUP(年度マスタ!$K$4&amp;"_"&amp;$AG14,データシート1!$A:$BT,MATCH("ab_"&amp;AM$2,データシート1!$A$1:$BT$1,0),0)</f>
        <v>2630</v>
      </c>
      <c r="AN14" s="78">
        <f>VLOOKUP(年度マスタ!$K$4&amp;"_"&amp;$AG14,データシート1!$A:$BT,MATCH("ab_"&amp;AN$2,データシート1!$A$1:$BT$1,0),0)</f>
        <v>1317</v>
      </c>
      <c r="AO14" s="78">
        <f>VLOOKUP(年度マスタ!$K$4&amp;"_"&amp;$AG14,データシート1!$A:$BT,MATCH("ab_"&amp;AO$2,データシート1!$A$1:$BT$1,0),0)</f>
        <v>3730</v>
      </c>
      <c r="AP14" s="78">
        <f>VLOOKUP(年度マスタ!$K$4&amp;"_"&amp;$AG14,データシート1!$A:$BT,MATCH("ab_"&amp;AP$2,データシート1!$A$1:$BT$1,0),0)</f>
        <v>0</v>
      </c>
      <c r="AQ14" s="954">
        <f>VLOOKUP(年度マスタ!$K$4&amp;"_"&amp;$AG14,データシート1!$A:$BT,MATCH("ab_"&amp;AQ$2,データシート1!$A$1:$BT$1,0),0)</f>
        <v>0.2207433058993975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148</v>
      </c>
      <c r="AJ15" s="78">
        <f>VLOOKUP(年度マスタ!$K$4&amp;"_"&amp;$AG15,データシート1!$A:$BT,MATCH("ab_"&amp;AJ$2,データシート1!$A$1:$BT$1,0),0)</f>
        <v>9</v>
      </c>
      <c r="AK15" s="78">
        <f>VLOOKUP(年度マスタ!$K$4&amp;"_"&amp;$AG15,データシート1!$A:$BT,MATCH("ab_"&amp;AK$2,データシート1!$A$1:$BT$1,0),0)</f>
        <v>832</v>
      </c>
      <c r="AL15" s="78">
        <f>VLOOKUP(年度マスタ!$K$4&amp;"_"&amp;$AG15,データシート1!$A:$BT,MATCH("ab_"&amp;AL$2,データシート1!$A$1:$BT$1,0),0)</f>
        <v>1359</v>
      </c>
      <c r="AM15" s="78">
        <f>VLOOKUP(年度マスタ!$K$4&amp;"_"&amp;$AG15,データシート1!$A:$BT,MATCH("ab_"&amp;AM$2,データシート1!$A$1:$BT$1,0),0)</f>
        <v>2620</v>
      </c>
      <c r="AN15" s="78">
        <f>VLOOKUP(年度マスタ!$K$4&amp;"_"&amp;$AG15,データシート1!$A:$BT,MATCH("ab_"&amp;AN$2,データシート1!$A$1:$BT$1,0),0)</f>
        <v>1302</v>
      </c>
      <c r="AO15" s="78">
        <f>VLOOKUP(年度マスタ!$K$4&amp;"_"&amp;$AG15,データシート1!$A:$BT,MATCH("ab_"&amp;AO$2,データシート1!$A$1:$BT$1,0),0)</f>
        <v>3665</v>
      </c>
      <c r="AP15" s="78">
        <f>VLOOKUP(年度マスタ!$K$4&amp;"_"&amp;$AG15,データシート1!$A:$BT,MATCH("ab_"&amp;AP$2,データシート1!$A$1:$BT$1,0),0)</f>
        <v>0</v>
      </c>
      <c r="AQ15" s="954">
        <f>VLOOKUP(年度マスタ!$K$4&amp;"_"&amp;$AG15,データシート1!$A:$BT,MATCH("ab_"&amp;AQ$2,データシート1!$A$1:$BT$1,0),0)</f>
        <v>0.3469115901130882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148</v>
      </c>
      <c r="AJ16" s="78">
        <f>VLOOKUP(年度マスタ!$K$4&amp;"_"&amp;$AG16,データシート1!$A:$BT,MATCH("ab_"&amp;AJ$2,データシート1!$A$1:$BT$1,0),0)</f>
        <v>9</v>
      </c>
      <c r="AK16" s="78">
        <f>VLOOKUP(年度マスタ!$K$4&amp;"_"&amp;$AG16,データシート1!$A:$BT,MATCH("ab_"&amp;AK$2,データシート1!$A$1:$BT$1,0),0)</f>
        <v>832</v>
      </c>
      <c r="AL16" s="78">
        <f>VLOOKUP(年度マスタ!$K$4&amp;"_"&amp;$AG16,データシート1!$A:$BT,MATCH("ab_"&amp;AL$2,データシート1!$A$1:$BT$1,0),0)</f>
        <v>1389</v>
      </c>
      <c r="AM16" s="78">
        <f>VLOOKUP(年度マスタ!$K$4&amp;"_"&amp;$AG16,データシート1!$A:$BT,MATCH("ab_"&amp;AM$2,データシート1!$A$1:$BT$1,0),0)</f>
        <v>2618</v>
      </c>
      <c r="AN16" s="78">
        <f>VLOOKUP(年度マスタ!$K$4&amp;"_"&amp;$AG16,データシート1!$A:$BT,MATCH("ab_"&amp;AN$2,データシート1!$A$1:$BT$1,0),0)</f>
        <v>1295</v>
      </c>
      <c r="AO16" s="78">
        <f>VLOOKUP(年度マスタ!$K$4&amp;"_"&amp;$AG16,データシート1!$A:$BT,MATCH("ab_"&amp;AO$2,データシート1!$A$1:$BT$1,0),0)</f>
        <v>3630</v>
      </c>
      <c r="AP16" s="78">
        <f>VLOOKUP(年度マスタ!$K$4&amp;"_"&amp;$AG16,データシート1!$A:$BT,MATCH("ab_"&amp;AP$2,データシート1!$A$1:$BT$1,0),0)</f>
        <v>0</v>
      </c>
      <c r="AQ16" s="954">
        <f>VLOOKUP(年度マスタ!$K$4&amp;"_"&amp;$AG16,データシート1!$A:$BT,MATCH("ab_"&amp;AQ$2,データシート1!$A$1:$BT$1,0),0)</f>
        <v>0.45080715400142191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148</v>
      </c>
      <c r="AJ17" s="151">
        <f>VLOOKUP(年度マスタ!$K$4&amp;"_"&amp;$AG17,データシート1!$A:$BT,MATCH("ab_"&amp;AJ$2,データシート1!$A$1:$BT$1,0),0)</f>
        <v>9</v>
      </c>
      <c r="AK17" s="151">
        <f>VLOOKUP(年度マスタ!$K$4&amp;"_"&amp;$AG17,データシート1!$A:$BT,MATCH("ab_"&amp;AK$2,データシート1!$A$1:$BT$1,0),0)</f>
        <v>832</v>
      </c>
      <c r="AL17" s="151">
        <f>VLOOKUP(年度マスタ!$K$4&amp;"_"&amp;$AG17,データシート1!$A:$BT,MATCH("ab_"&amp;AL$2,データシート1!$A$1:$BT$1,0),0)</f>
        <v>1422</v>
      </c>
      <c r="AM17" s="151">
        <f>VLOOKUP(年度マスタ!$K$4&amp;"_"&amp;$AG17,データシート1!$A:$BT,MATCH("ab_"&amp;AM$2,データシート1!$A$1:$BT$1,0),0)</f>
        <v>2612</v>
      </c>
      <c r="AN17" s="151">
        <f>VLOOKUP(年度マスタ!$K$4&amp;"_"&amp;$AG17,データシート1!$A:$BT,MATCH("ab_"&amp;AN$2,データシート1!$A$1:$BT$1,0),0)</f>
        <v>1259</v>
      </c>
      <c r="AO17" s="151">
        <f>VLOOKUP(年度マスタ!$K$4&amp;"_"&amp;$AG17,データシート1!$A:$BT,MATCH("ab_"&amp;AO$2,データシート1!$A$1:$BT$1,0),0)</f>
        <v>3596</v>
      </c>
      <c r="AP17" s="151">
        <f>VLOOKUP(年度マスタ!$K$4&amp;"_"&amp;$AG17,データシート1!$A:$BT,MATCH("ab_"&amp;AP$2,データシート1!$A$1:$BT$1,0),0)</f>
        <v>0</v>
      </c>
      <c r="AQ17" s="955">
        <f>VLOOKUP(年度マスタ!$K$4&amp;"_"&amp;$AG17,データシート1!$A:$BT,MATCH("ab_"&amp;AQ$2,データシート1!$A$1:$BT$1,0),0)</f>
        <v>0.27425253783997089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122</v>
      </c>
      <c r="AJ18" s="78">
        <f>VLOOKUP(年度マスタ!$K$4&amp;"_"&amp;$AG18,データシート1!$A:$BT,MATCH("ab_"&amp;AJ$2,データシート1!$A$1:$BT$1,0),0)</f>
        <v>213</v>
      </c>
      <c r="AK18" s="78">
        <f>VLOOKUP(年度マスタ!$K$4&amp;"_"&amp;$AG18,データシート1!$A:$BT,MATCH("ab_"&amp;AK$2,データシート1!$A$1:$BT$1,0),0)</f>
        <v>889</v>
      </c>
      <c r="AL18" s="78">
        <f>VLOOKUP(年度マスタ!$K$4&amp;"_"&amp;$AG18,データシート1!$A:$BT,MATCH("ab_"&amp;AL$2,データシート1!$A$1:$BT$1,0),0)</f>
        <v>1508</v>
      </c>
      <c r="AM18" s="78">
        <f>VLOOKUP(年度マスタ!$K$4&amp;"_"&amp;$AG18,データシート1!$A:$BT,MATCH("ab_"&amp;AM$2,データシート1!$A$1:$BT$1,0),0)</f>
        <v>2585</v>
      </c>
      <c r="AN18" s="78">
        <f>VLOOKUP(年度マスタ!$K$4&amp;"_"&amp;$AG18,データシート1!$A:$BT,MATCH("ab_"&amp;AN$2,データシート1!$A$1:$BT$1,0),0)</f>
        <v>1254</v>
      </c>
      <c r="AO18" s="78">
        <f>VLOOKUP(年度マスタ!$K$4&amp;"_"&amp;$AG18,データシート1!$A:$BT,MATCH("ab_"&amp;AO$2,データシート1!$A$1:$BT$1,0),0)</f>
        <v>3619</v>
      </c>
      <c r="AP18" s="78">
        <f>VLOOKUP(年度マスタ!$K$4&amp;"_"&amp;$AG18,データシート1!$A:$BT,MATCH("ab_"&amp;AP$2,データシート1!$A$1:$BT$1,0),0)</f>
        <v>0</v>
      </c>
      <c r="AQ18" s="954">
        <f>VLOOKUP(年度マスタ!$K$4&amp;"_"&amp;$AG18,データシート1!$A:$BT,MATCH("ab_"&amp;AQ$2,データシート1!$A$1:$BT$1,0),0)</f>
        <v>0.31232929198957671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94.174000000000007</v>
      </c>
      <c r="AI19" s="78">
        <f>VLOOKUP(年度マスタ!$K$4&amp;"_"&amp;$AG19,データシート1!$A:$BT,MATCH("ab_"&amp;AI$2,データシート1!$A$1:$BT$1,0),0)</f>
        <v>122</v>
      </c>
      <c r="AJ19" s="78">
        <f>VLOOKUP(年度マスタ!$K$4&amp;"_"&amp;$AG19,データシート1!$A:$BT,MATCH("ab_"&amp;AJ$2,データシート1!$A$1:$BT$1,0),0)</f>
        <v>213</v>
      </c>
      <c r="AK19" s="78">
        <f>VLOOKUP(年度マスタ!$K$4&amp;"_"&amp;$AG19,データシート1!$A:$BT,MATCH("ab_"&amp;AK$2,データシート1!$A$1:$BT$1,0),0)</f>
        <v>889</v>
      </c>
      <c r="AL19" s="78">
        <f>VLOOKUP(年度マスタ!$K$4&amp;"_"&amp;$AG19,データシート1!$A:$BT,MATCH("ab_"&amp;AL$2,データシート1!$A$1:$BT$1,0),0)</f>
        <v>1465</v>
      </c>
      <c r="AM19" s="78">
        <f>VLOOKUP(年度マスタ!$K$4&amp;"_"&amp;$AG19,データシート1!$A:$BT,MATCH("ab_"&amp;AM$2,データシート1!$A$1:$BT$1,0),0)</f>
        <v>2528</v>
      </c>
      <c r="AN19" s="78">
        <f>VLOOKUP(年度マスタ!$K$4&amp;"_"&amp;$AG19,データシート1!$A:$BT,MATCH("ab_"&amp;AN$2,データシート1!$A$1:$BT$1,0),0)</f>
        <v>1258</v>
      </c>
      <c r="AO19" s="78">
        <f>VLOOKUP(年度マスタ!$K$4&amp;"_"&amp;$AG19,データシート1!$A:$BT,MATCH("ab_"&amp;AO$2,データシート1!$A$1:$BT$1,0),0)</f>
        <v>3501</v>
      </c>
      <c r="AP19" s="78">
        <f>VLOOKUP(年度マスタ!$K$4&amp;"_"&amp;$AG19,データシート1!$A:$BT,MATCH("ab_"&amp;AP$2,データシート1!$A$1:$BT$1,0),0)</f>
        <v>0</v>
      </c>
      <c r="AQ19" s="954">
        <f>VLOOKUP(年度マスタ!$K$4&amp;"_"&amp;$AG19,データシート1!$A:$BT,MATCH("ab_"&amp;AQ$2,データシート1!$A$1:$BT$1,0),0)</f>
        <v>0.40263209872826672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109.71680000000001</v>
      </c>
      <c r="AI20" s="78">
        <f>VLOOKUP(年度マスタ!$K$4&amp;"_"&amp;$AG20,データシート1!$A:$BT,MATCH("ab_"&amp;AI$2,データシート1!$A$1:$BT$1,0),0)</f>
        <v>122</v>
      </c>
      <c r="AJ20" s="78">
        <f>VLOOKUP(年度マスタ!$K$4&amp;"_"&amp;$AG20,データシート1!$A:$BT,MATCH("ab_"&amp;AJ$2,データシート1!$A$1:$BT$1,0),0)</f>
        <v>213</v>
      </c>
      <c r="AK20" s="78">
        <f>VLOOKUP(年度マスタ!$K$4&amp;"_"&amp;$AG20,データシート1!$A:$BT,MATCH("ab_"&amp;AK$2,データシート1!$A$1:$BT$1,0),0)</f>
        <v>889</v>
      </c>
      <c r="AL20" s="78">
        <f>VLOOKUP(年度マスタ!$K$4&amp;"_"&amp;$AG20,データシート1!$A:$BT,MATCH("ab_"&amp;AL$2,データシート1!$A$1:$BT$1,0),0)</f>
        <v>1360</v>
      </c>
      <c r="AM20" s="78">
        <f>VLOOKUP(年度マスタ!$K$4&amp;"_"&amp;$AG20,データシート1!$A:$BT,MATCH("ab_"&amp;AM$2,データシート1!$A$1:$BT$1,0),0)</f>
        <v>2519</v>
      </c>
      <c r="AN20" s="78">
        <f>VLOOKUP(年度マスタ!$K$4&amp;"_"&amp;$AG20,データシート1!$A:$BT,MATCH("ab_"&amp;AN$2,データシート1!$A$1:$BT$1,0),0)</f>
        <v>1258</v>
      </c>
      <c r="AO20" s="78">
        <f>VLOOKUP(年度マスタ!$K$4&amp;"_"&amp;$AG20,データシート1!$A:$BT,MATCH("ab_"&amp;AO$2,データシート1!$A$1:$BT$1,0),0)</f>
        <v>3331</v>
      </c>
      <c r="AP20" s="78">
        <f>VLOOKUP(年度マスタ!$K$4&amp;"_"&amp;$AG20,データシート1!$A:$BT,MATCH("ab_"&amp;AP$2,データシート1!$A$1:$BT$1,0),0)</f>
        <v>0</v>
      </c>
      <c r="AQ20" s="954">
        <f>VLOOKUP(年度マスタ!$K$4&amp;"_"&amp;$AG20,データシート1!$A:$BT,MATCH("ab_"&amp;AQ$2,データシート1!$A$1:$BT$1,0),0)</f>
        <v>0.36798578882970212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高山村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10428</v>
      </c>
      <c r="BF13" s="70" t="str">
        <f>年度マスタ!K4</f>
        <v>10428</v>
      </c>
      <c r="BG13" s="70" t="str">
        <f>年度マスタ!K4</f>
        <v>10428</v>
      </c>
      <c r="BH13" s="278" t="s">
        <v>195</v>
      </c>
      <c r="BI13" s="278" t="s">
        <v>195</v>
      </c>
      <c r="BJ13" s="278" t="s">
        <v>195</v>
      </c>
      <c r="BK13" s="278" t="str">
        <f>年度マスタ!K4</f>
        <v>10428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高山村</v>
      </c>
      <c r="BF14" s="70" t="str">
        <f>AP2</f>
        <v>高山村</v>
      </c>
      <c r="BG14" s="70" t="str">
        <f>AP2</f>
        <v>高山村</v>
      </c>
      <c r="BH14" s="70" t="s">
        <v>205</v>
      </c>
      <c r="BI14" s="70" t="s">
        <v>205</v>
      </c>
      <c r="BJ14" s="70" t="s">
        <v>205</v>
      </c>
      <c r="BK14" s="70" t="str">
        <f>AP2</f>
        <v>高山村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10.863950109851711</v>
      </c>
      <c r="AG24" s="877">
        <f t="shared" ref="AG24:AP24" si="11">AG25+AG29</f>
        <v>9.7398917755066847</v>
      </c>
      <c r="AH24" s="877">
        <f t="shared" si="11"/>
        <v>9.6516337121282483</v>
      </c>
      <c r="AI24" s="877">
        <f t="shared" si="11"/>
        <v>7.3727848256954278</v>
      </c>
      <c r="AJ24" s="877">
        <f t="shared" si="11"/>
        <v>10.171207045203806</v>
      </c>
      <c r="AK24" s="877">
        <f t="shared" si="11"/>
        <v>10.227204857253495</v>
      </c>
      <c r="AL24" s="877">
        <f t="shared" si="11"/>
        <v>3.7254839286267822</v>
      </c>
      <c r="AM24" s="877">
        <f t="shared" si="11"/>
        <v>3.640630538336401</v>
      </c>
      <c r="AN24" s="877">
        <f t="shared" si="11"/>
        <v>3.4450042723950633</v>
      </c>
      <c r="AO24" s="877">
        <f t="shared" si="11"/>
        <v>7.1030873027830443</v>
      </c>
      <c r="AP24" s="878">
        <f t="shared" si="11"/>
        <v>12.004977016830512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4.8158593242680956</v>
      </c>
      <c r="AG25" s="879">
        <f>①CO2排出量の現状把握!AA35</f>
        <v>3.5747683031071178</v>
      </c>
      <c r="AH25" s="879">
        <f>①CO2排出量の現状把握!AB35</f>
        <v>3.7911235530985818</v>
      </c>
      <c r="AI25" s="879">
        <f>①CO2排出量の現状把握!AC35</f>
        <v>3.3144944487395631</v>
      </c>
      <c r="AJ25" s="879">
        <f>①CO2排出量の現状把握!AD35</f>
        <v>6.1365647530176126</v>
      </c>
      <c r="AK25" s="879">
        <f>①CO2排出量の現状把握!AE35</f>
        <v>6.8482618275355049</v>
      </c>
      <c r="AL25" s="879">
        <f>①CO2排出量の現状把握!AF35</f>
        <v>0.53494076077252739</v>
      </c>
      <c r="AM25" s="879">
        <f>①CO2排出量の現状把握!AG35</f>
        <v>0.49436220633403904</v>
      </c>
      <c r="AN25" s="879">
        <f>①CO2排出量の現状把握!AH35</f>
        <v>0.47087466262003075</v>
      </c>
      <c r="AO25" s="879">
        <f>①CO2排出量の現状把握!AI35</f>
        <v>4.0666108913639807</v>
      </c>
      <c r="AP25" s="880">
        <f>①CO2排出量の現状把握!AJ35</f>
        <v>8.6247595239673362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3.8211276999266679</v>
      </c>
      <c r="AG26" s="881">
        <f>①CO2排出量の現状把握!AA36</f>
        <v>2.605881509705426</v>
      </c>
      <c r="AH26" s="881">
        <f>①CO2排出量の現状把握!AB36</f>
        <v>2.896045126545415</v>
      </c>
      <c r="AI26" s="881">
        <f>①CO2排出量の現状把握!AC36</f>
        <v>2.7881468197772432</v>
      </c>
      <c r="AJ26" s="881">
        <f>①CO2排出量の現状把握!AD36</f>
        <v>5.5930097233473326</v>
      </c>
      <c r="AK26" s="881">
        <f>①CO2排出量の現状把握!AE36</f>
        <v>6.2868668592597725</v>
      </c>
      <c r="AL26" s="881">
        <f>①CO2排出量の現状把握!AF36</f>
        <v>0</v>
      </c>
      <c r="AM26" s="881">
        <f>①CO2排出量の現状把握!AG36</f>
        <v>0</v>
      </c>
      <c r="AN26" s="881">
        <f>①CO2排出量の現状把握!AH36</f>
        <v>0</v>
      </c>
      <c r="AO26" s="881">
        <f>①CO2排出量の現状把握!AI36</f>
        <v>0</v>
      </c>
      <c r="AP26" s="882">
        <f>①CO2排出量の現状把握!AJ36</f>
        <v>4.610972173927216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0.4128698694565931</v>
      </c>
      <c r="AG27" s="881">
        <f>①CO2排出量の現状把握!AA37</f>
        <v>0.39283302098324918</v>
      </c>
      <c r="AH27" s="881">
        <f>①CO2排出量の現状把握!AB37</f>
        <v>0.33831332274878317</v>
      </c>
      <c r="AI27" s="881">
        <f>①CO2排出量の現状把握!AC37</f>
        <v>0.31443438857032452</v>
      </c>
      <c r="AJ27" s="881">
        <f>①CO2排出量の現状把握!AD37</f>
        <v>0.31569765031792762</v>
      </c>
      <c r="AK27" s="881">
        <f>①CO2排出量の現状把握!AE37</f>
        <v>0.3152604019123228</v>
      </c>
      <c r="AL27" s="881">
        <f>①CO2排出量の現状把握!AF37</f>
        <v>0.31779590950453157</v>
      </c>
      <c r="AM27" s="881">
        <f>①CO2排出量の現状把握!AG37</f>
        <v>0.29867907409614708</v>
      </c>
      <c r="AN27" s="881">
        <f>①CO2排出量の現状把握!AH37</f>
        <v>0.27362623071587816</v>
      </c>
      <c r="AO27" s="881">
        <f>①CO2排出量の現状把握!AI37</f>
        <v>0.26138891034733919</v>
      </c>
      <c r="AP27" s="882">
        <f>①CO2排出量の現状把握!AJ37</f>
        <v>0.2869044016204681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0.58186175488483427</v>
      </c>
      <c r="AG28" s="881">
        <f>①CO2排出量の現状把握!AA38</f>
        <v>0.57605377241844224</v>
      </c>
      <c r="AH28" s="881">
        <f>①CO2排出量の現状把握!AB38</f>
        <v>0.5567651038043836</v>
      </c>
      <c r="AI28" s="881">
        <f>①CO2排出量の現状把握!AC38</f>
        <v>0.21191324039199519</v>
      </c>
      <c r="AJ28" s="881">
        <f>①CO2排出量の現状把握!AD38</f>
        <v>0.22785737935235281</v>
      </c>
      <c r="AK28" s="881">
        <f>①CO2排出量の現状把握!AE38</f>
        <v>0.24613456636340966</v>
      </c>
      <c r="AL28" s="881">
        <f>①CO2排出量の現状把握!AF38</f>
        <v>0.21714485126799588</v>
      </c>
      <c r="AM28" s="881">
        <f>①CO2排出量の現状把握!AG38</f>
        <v>0.19568313223789199</v>
      </c>
      <c r="AN28" s="881">
        <f>①CO2排出量の現状把握!AH38</f>
        <v>0.19724843190415262</v>
      </c>
      <c r="AO28" s="881">
        <f>①CO2排出量の現状把握!AI38</f>
        <v>3.8052219810166412</v>
      </c>
      <c r="AP28" s="882">
        <f>①CO2排出量の現状把握!AJ38</f>
        <v>3.7268829484196524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6.0480907855836143</v>
      </c>
      <c r="AG29" s="883">
        <f>①CO2排出量の現状把握!AA39</f>
        <v>6.1651234723995669</v>
      </c>
      <c r="AH29" s="883">
        <f>①CO2排出量の現状把握!AB39</f>
        <v>5.8605101590296673</v>
      </c>
      <c r="AI29" s="883">
        <f>①CO2排出量の現状把握!AC39</f>
        <v>4.0582903769558643</v>
      </c>
      <c r="AJ29" s="883">
        <f>①CO2排出量の現状把握!AD39</f>
        <v>4.0346422921861933</v>
      </c>
      <c r="AK29" s="883">
        <f>①CO2排出量の現状把握!AE39</f>
        <v>3.3789430297179908</v>
      </c>
      <c r="AL29" s="883">
        <f>①CO2排出量の現状把握!AF39</f>
        <v>3.1905431678542548</v>
      </c>
      <c r="AM29" s="883">
        <f>①CO2排出量の現状把握!AG39</f>
        <v>3.1462683320023621</v>
      </c>
      <c r="AN29" s="883">
        <f>①CO2排出量の現状把握!AH39</f>
        <v>2.9741296097750327</v>
      </c>
      <c r="AO29" s="883">
        <f>①CO2排出量の現状把握!AI39</f>
        <v>3.0364764114190637</v>
      </c>
      <c r="AP29" s="884">
        <f>①CO2排出量の現状把握!AJ39</f>
        <v>3.3802174928631756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高山村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195.6</v>
      </c>
      <c r="K6" s="619">
        <f>VLOOKUP(年度マスタ!$K$4&amp;"_"&amp;K$5,データシート1!$A:$BT,MATCH("cb_"&amp;$G6,データシート1!$A$1:$BT$1,0),0)</f>
        <v>253.1</v>
      </c>
      <c r="L6" s="619">
        <f>VLOOKUP(年度マスタ!$K$4&amp;"_"&amp;L$5,データシート1!$A:$BT,MATCH("cb_"&amp;$G6,データシート1!$A$1:$BT$1,0),0)</f>
        <v>293.8</v>
      </c>
      <c r="M6" s="619">
        <f>VLOOKUP(年度マスタ!$K$4&amp;"_"&amp;M$5,データシート1!$A:$BT,MATCH("cb_"&amp;$G6,データシート1!$A$1:$BT$1,0),0)</f>
        <v>322.3</v>
      </c>
      <c r="N6" s="619">
        <f>VLOOKUP(年度マスタ!$K$4&amp;"_"&amp;N$5,データシート1!$A:$BT,MATCH("cb_"&amp;$G6,データシート1!$A$1:$BT$1,0),0)</f>
        <v>337.4</v>
      </c>
      <c r="O6" s="619">
        <f>VLOOKUP(年度マスタ!$K$4&amp;"_"&amp;O$5,データシート1!$A:$BT,MATCH("cb_"&amp;$G6,データシート1!$A$1:$BT$1,0),0)</f>
        <v>354.9</v>
      </c>
      <c r="P6" s="619">
        <f>VLOOKUP(年度マスタ!$K$4&amp;"_"&amp;P$5,データシート1!$A:$BT,MATCH("cb_"&amp;$G6,データシート1!$A$1:$BT$1,0),0)</f>
        <v>367.6</v>
      </c>
      <c r="Q6" s="619">
        <f>VLOOKUP(年度マスタ!$K$4&amp;"_"&amp;Q$5,データシート1!$A:$BT,MATCH("cb_"&amp;$G6,データシート1!$A$1:$BT$1,0),0)</f>
        <v>416.2</v>
      </c>
      <c r="R6" s="633">
        <f>VLOOKUP(年度マスタ!$K$4&amp;"_"&amp;R$5,データシート1!$A:$BT,MATCH("cb_"&amp;$G6,データシート1!$A$1:$BT$1,0),0)</f>
        <v>440.29999999999995</v>
      </c>
      <c r="S6" s="568"/>
      <c r="T6" s="190"/>
      <c r="U6" s="581"/>
      <c r="V6" s="195"/>
      <c r="W6" s="195"/>
      <c r="X6" s="195"/>
      <c r="Y6" s="196" t="s">
        <v>372</v>
      </c>
      <c r="Z6" s="663" t="s">
        <v>373</v>
      </c>
      <c r="AA6" s="663"/>
      <c r="AB6" s="663"/>
      <c r="AC6" s="664">
        <f>SUM(AC7:AC8)</f>
        <v>151795</v>
      </c>
      <c r="AD6" s="664">
        <f>SUM(AD7:AD8)</f>
        <v>218895.10199999998</v>
      </c>
      <c r="AE6" s="665">
        <f>$AD6*3600/100000000</f>
        <v>7.8802236719999996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1024.7</v>
      </c>
      <c r="K7" s="617">
        <f>VLOOKUP(年度マスタ!$K$4&amp;"_"&amp;K$5,データシート1!$A:$BT,MATCH("cb_"&amp;$G7,データシート1!$A$1:$BT$1,0),0)</f>
        <v>27068.7</v>
      </c>
      <c r="L7" s="617">
        <f>VLOOKUP(年度マスタ!$K$4&amp;"_"&amp;L$5,データシート1!$A:$BT,MATCH("cb_"&amp;$G7,データシート1!$A$1:$BT$1,0),0)</f>
        <v>27508.7</v>
      </c>
      <c r="M7" s="617">
        <f>VLOOKUP(年度マスタ!$K$4&amp;"_"&amp;M$5,データシート1!$A:$BT,MATCH("cb_"&amp;$G7,データシート1!$A$1:$BT$1,0),0)</f>
        <v>32487.1</v>
      </c>
      <c r="N7" s="617">
        <f>VLOOKUP(年度マスタ!$K$4&amp;"_"&amp;N$5,データシート1!$A:$BT,MATCH("cb_"&amp;$G7,データシート1!$A$1:$BT$1,0),0)</f>
        <v>36378.699999999997</v>
      </c>
      <c r="O7" s="617">
        <f>VLOOKUP(年度マスタ!$K$4&amp;"_"&amp;O$5,データシート1!$A:$BT,MATCH("cb_"&amp;$G7,データシート1!$A$1:$BT$1,0),0)</f>
        <v>37011.199999999997</v>
      </c>
      <c r="P7" s="617">
        <f>VLOOKUP(年度マスタ!$K$4&amp;"_"&amp;P$5,データシート1!$A:$BT,MATCH("cb_"&amp;$G7,データシート1!$A$1:$BT$1,0),0)</f>
        <v>37634.899999999987</v>
      </c>
      <c r="Q7" s="617">
        <f>VLOOKUP(年度マスタ!$K$4&amp;"_"&amp;Q$5,データシート1!$A:$BT,MATCH("cb_"&amp;$G7,データシート1!$A$1:$BT$1,0),0)</f>
        <v>37981.399999999994</v>
      </c>
      <c r="R7" s="634">
        <f>VLOOKUP(年度マスタ!$K$4&amp;"_"&amp;R$5,データシート1!$A:$BT,MATCH("cb_"&amp;$G7,データシート1!$A$1:$BT$1,0),0)</f>
        <v>38030.899999999994</v>
      </c>
      <c r="S7" s="568"/>
      <c r="T7" s="190"/>
      <c r="U7" s="581"/>
      <c r="V7" s="195"/>
      <c r="W7" s="195"/>
      <c r="X7" s="195"/>
      <c r="Y7" s="196" t="s">
        <v>375</v>
      </c>
      <c r="Z7" s="212" t="s">
        <v>376</v>
      </c>
      <c r="AA7" s="212"/>
      <c r="AB7" s="212"/>
      <c r="AC7" s="1022">
        <f>VLOOKUP(年度マスタ!$K$4&amp;"_"&amp;年度マスタ!$K$9,データシート3!A:AB,MATCH("ea_"&amp;$Y7&amp;"_設備",データシート3!$A$1:$AB$1,0),0)</f>
        <v>34514</v>
      </c>
      <c r="AD7" s="1022">
        <f>VLOOKUP(年度マスタ!$K$4&amp;"_"&amp;年度マスタ!$K$9,データシート3!A:AB,MATCH("ea_"&amp;$Y7&amp;"_年間発電",データシート3!$A$1:$AB$1,0),0)/10^3</f>
        <v>50002.752999999997</v>
      </c>
      <c r="AE7" s="554">
        <f t="shared" ref="AE7:AE16" si="0">$AD7*3600/100000000</f>
        <v>1.8000991079999997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117281</v>
      </c>
      <c r="AD8" s="1022">
        <f>VLOOKUP(年度マスタ!$K$4&amp;"_"&amp;年度マスタ!$K$9,データシート3!A:AB,MATCH("ea_"&amp;$Y8&amp;"_年間発電",データシート3!$A$1:$AB$1,0),0)/10^3</f>
        <v>168892.34899999999</v>
      </c>
      <c r="AE8" s="554">
        <f t="shared" si="0"/>
        <v>6.0801245640000001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126400</v>
      </c>
      <c r="AD9" s="666">
        <f>VLOOKUP(年度マスタ!$K$4&amp;"_"&amp;年度マスタ!$K$9,データシート3!A:AB,MATCH("ea_"&amp;$Y9&amp;"_年間発電",データシート3!$A$1:$AB$1,0),0)/10^3</f>
        <v>252643.56099999996</v>
      </c>
      <c r="AE9" s="667">
        <f t="shared" si="0"/>
        <v>9.0951681959999995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886</v>
      </c>
      <c r="AD10" s="666">
        <f>SUM(AD11:AD12)</f>
        <v>5418.7820000000002</v>
      </c>
      <c r="AE10" s="667">
        <f t="shared" si="0"/>
        <v>0.195076152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886</v>
      </c>
      <c r="AD11" s="1022">
        <f>VLOOKUP(年度マスタ!$K$4&amp;"_"&amp;年度マスタ!$K$9,データシート3!A:AB,MATCH("ea_"&amp;$Y11&amp;"_年間発電",データシート3!$A$1:$AB$1,0),0)/10^3</f>
        <v>5418.7820000000002</v>
      </c>
      <c r="AE11" s="554">
        <f t="shared" si="0"/>
        <v>0.195076152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1220.3</v>
      </c>
      <c r="K12" s="651">
        <f t="shared" ref="K12:Q12" si="1">SUM(K6:K11)</f>
        <v>27321.8</v>
      </c>
      <c r="L12" s="651">
        <f t="shared" si="1"/>
        <v>27802.5</v>
      </c>
      <c r="M12" s="651">
        <f t="shared" si="1"/>
        <v>32809.4</v>
      </c>
      <c r="N12" s="651">
        <f t="shared" si="1"/>
        <v>36716.1</v>
      </c>
      <c r="O12" s="651">
        <f t="shared" si="1"/>
        <v>37366.1</v>
      </c>
      <c r="P12" s="651">
        <f t="shared" si="1"/>
        <v>38002.499999999985</v>
      </c>
      <c r="Q12" s="651">
        <f t="shared" si="1"/>
        <v>38397.599999999991</v>
      </c>
      <c r="R12" s="652">
        <f t="shared" ref="R12" si="2">SUM(R6:R11)</f>
        <v>38471.199999999997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87</v>
      </c>
      <c r="AD13" s="666">
        <f>SUM(AD14:AD16)</f>
        <v>534.71</v>
      </c>
      <c r="AE13" s="667">
        <f t="shared" si="0"/>
        <v>1.9249560000000002E-2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87</v>
      </c>
      <c r="AD16" s="1022">
        <f>VLOOKUP(年度マスタ!$K$4&amp;"_"&amp;年度マスタ!$K$9,データシート3!A:AB,MATCH("ea_"&amp;$Y16&amp;"_年間発電",データシート3!$A$1:$AB$1,0),0)/10^3</f>
        <v>534.71</v>
      </c>
      <c r="AE16" s="554">
        <f t="shared" si="0"/>
        <v>1.9249560000000002E-2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0.12524769999999999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1.9526393099999999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234.74347199999997</v>
      </c>
      <c r="K19" s="615">
        <f>K6*別紙!$C5/100*別紙!$E5/10^3</f>
        <v>303.75037200000003</v>
      </c>
      <c r="L19" s="615">
        <f>L6*別紙!$C5/100*別紙!$E5/10^3</f>
        <v>352.59525600000001</v>
      </c>
      <c r="M19" s="615">
        <f>M6*別紙!$C5/100*別紙!$E5/10^3</f>
        <v>386.79867600000006</v>
      </c>
      <c r="N19" s="615">
        <f>N6*別紙!$C5/100*別紙!$E5/10^3</f>
        <v>404.92048799999992</v>
      </c>
      <c r="O19" s="615">
        <f>O6*別紙!$C5/100*別紙!$E5/10^3</f>
        <v>425.92258799999991</v>
      </c>
      <c r="P19" s="615">
        <f>P6*別紙!$C5/100*別紙!$E5/10^3</f>
        <v>441.16411199999999</v>
      </c>
      <c r="Q19" s="615">
        <f>Q6*別紙!$C5/100*別紙!$E5/10^3</f>
        <v>499.48994399999998</v>
      </c>
      <c r="R19" s="639">
        <f>R6*別紙!$C5/100*別紙!$E5/10^3</f>
        <v>528.41283599999986</v>
      </c>
      <c r="S19" s="572"/>
      <c r="T19" s="191"/>
      <c r="U19" s="588"/>
      <c r="W19" s="201"/>
      <c r="X19" s="201"/>
      <c r="Y19" s="173"/>
      <c r="Z19" s="628" t="s">
        <v>389</v>
      </c>
      <c r="AA19" s="671"/>
      <c r="AB19" s="672"/>
      <c r="AC19" s="673">
        <f>SUM($AC$6,$AC$9,$AC$10,$AC$13)</f>
        <v>279168</v>
      </c>
      <c r="AD19" s="673">
        <f>SUM($AD$6,$AD$9,$AD$10,$AD$13)</f>
        <v>477492.15499999997</v>
      </c>
      <c r="AE19" s="674">
        <f>SUM($AE$6,$AE$9,$AE$10,$AE$13,$AE$17,$AE$18)</f>
        <v>19.267604589999994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1355.432172</v>
      </c>
      <c r="K20" s="617">
        <f>K7*別紙!$C6/100*別紙!$E6/10^3</f>
        <v>35805.393612</v>
      </c>
      <c r="L20" s="617">
        <f>L7*別紙!$C6/100*別紙!$E6/10^3</f>
        <v>36387.408011999993</v>
      </c>
      <c r="M20" s="617">
        <f>M7*別紙!$C6/100*別紙!$E6/10^3</f>
        <v>42972.636395999994</v>
      </c>
      <c r="N20" s="617">
        <f>N7*別紙!$C6/100*別紙!$E6/10^3</f>
        <v>48120.289211999996</v>
      </c>
      <c r="O20" s="617">
        <f>O7*別紙!$C6/100*別紙!$E6/10^3</f>
        <v>48956.934911999997</v>
      </c>
      <c r="P20" s="617">
        <f>P7*別紙!$C6/100*別紙!$E6/10^3</f>
        <v>49781.940323999981</v>
      </c>
      <c r="Q20" s="617">
        <f>Q7*別紙!$C6/100*別紙!$E6/10^3</f>
        <v>50240.27666399999</v>
      </c>
      <c r="R20" s="634">
        <f>R7*別紙!$C6/100*別紙!$E6/10^3</f>
        <v>50305.753283999984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1590.1756439999999</v>
      </c>
      <c r="K25" s="657">
        <f t="shared" si="3"/>
        <v>36109.143984000002</v>
      </c>
      <c r="L25" s="657">
        <f t="shared" si="3"/>
        <v>36740.003267999993</v>
      </c>
      <c r="M25" s="657">
        <f t="shared" si="3"/>
        <v>43359.435071999993</v>
      </c>
      <c r="N25" s="657">
        <f t="shared" si="3"/>
        <v>48525.209699999999</v>
      </c>
      <c r="O25" s="657">
        <f t="shared" si="3"/>
        <v>49382.857499999998</v>
      </c>
      <c r="P25" s="657">
        <f t="shared" si="3"/>
        <v>50223.10443599998</v>
      </c>
      <c r="Q25" s="657">
        <f t="shared" si="3"/>
        <v>50739.766607999991</v>
      </c>
      <c r="R25" s="658">
        <f t="shared" ref="R25" si="4">SUM(R19:R24)</f>
        <v>50834.166119999987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19804.66008324756</v>
      </c>
      <c r="K26" s="654">
        <f>(VLOOKUP(年度マスタ!$K$4&amp;"_"&amp;K$18,データシート1!$A:$BT,MATCH("da_合計",データシート1!$A$1:$BT$1,0),0))/10^3</f>
        <v>20471.981877325426</v>
      </c>
      <c r="L26" s="654">
        <f>(VLOOKUP(年度マスタ!$K$4&amp;"_"&amp;L$18,データシート1!$A:$BT,MATCH("da_合計",データシート1!$A$1:$BT$1,0),0))/10^3</f>
        <v>11904.57884058645</v>
      </c>
      <c r="M26" s="654">
        <f>(VLOOKUP(年度マスタ!$K$4&amp;"_"&amp;M$18,データシート1!$A:$BT,MATCH("da_合計",データシート1!$A$1:$BT$1,0),0))/10^3</f>
        <v>11653.65477550568</v>
      </c>
      <c r="N26" s="654">
        <f>(VLOOKUP(年度マスタ!$K$4&amp;"_"&amp;N$18,データシート1!$A:$BT,MATCH("da_合計",データシート1!$A$1:$BT$1,0),0))/10^3</f>
        <v>11105.710650445806</v>
      </c>
      <c r="O26" s="654">
        <f>(VLOOKUP(年度マスタ!$K$4&amp;"_"&amp;O$18,データシート1!$A:$BT,MATCH("da_合計",データシート1!$A$1:$BT$1,0),0))/10^3</f>
        <v>12660.234573823411</v>
      </c>
      <c r="P26" s="654">
        <f>(VLOOKUP(年度マスタ!$K$4&amp;"_"&amp;P$18,データシート1!$A:$BT,MATCH("da_合計",データシート1!$A$1:$BT$1,0),0))/10^3</f>
        <v>20059.257224098641</v>
      </c>
      <c r="Q26" s="654">
        <f>(VLOOKUP(年度マスタ!$K$4&amp;"_"&amp;Q$18,データシート1!$A:$BT,MATCH("da_合計",データシート1!$A$1:$BT$1,0),0))/10^3</f>
        <v>20072.373977423951</v>
      </c>
      <c r="R26" s="655">
        <f>Q26</f>
        <v>20072.373977423951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8.0293003632266519E-2</v>
      </c>
      <c r="K27" s="839">
        <f t="shared" ref="K27:P27" si="5">K25/K26</f>
        <v>1.76383235391558</v>
      </c>
      <c r="L27" s="839">
        <f t="shared" si="5"/>
        <v>3.086207732334199</v>
      </c>
      <c r="M27" s="839">
        <f t="shared" si="5"/>
        <v>3.7206726908656451</v>
      </c>
      <c r="N27" s="839">
        <f t="shared" si="5"/>
        <v>4.3693925789478492</v>
      </c>
      <c r="O27" s="839">
        <f t="shared" si="5"/>
        <v>3.9006273708470709</v>
      </c>
      <c r="P27" s="839">
        <f t="shared" si="5"/>
        <v>2.503736996585463</v>
      </c>
      <c r="Q27" s="839">
        <f>Q25/Q26</f>
        <v>2.5278408356215687</v>
      </c>
      <c r="R27" s="840">
        <f>R25/R26</f>
        <v>2.5325437926363281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2.5325437926363281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23.788524244170166</v>
      </c>
      <c r="AA52" s="173"/>
      <c r="AB52" s="678" t="s">
        <v>413</v>
      </c>
      <c r="AC52" s="679">
        <f>$AD6</f>
        <v>218895.10199999998</v>
      </c>
      <c r="AD52" s="680">
        <f>R19+R20</f>
        <v>50834.166119999987</v>
      </c>
      <c r="AE52" s="681">
        <f t="shared" ref="AE52:AE54" si="6">IFERROR(AD52/AC52,"-")</f>
        <v>0.23223071533140102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457419.78102257603</v>
      </c>
      <c r="Z53" s="1130"/>
      <c r="AA53" s="173"/>
      <c r="AB53" s="678" t="s">
        <v>377</v>
      </c>
      <c r="AC53" s="679">
        <f>$AD9</f>
        <v>252643.56099999996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5418.7820000000002</v>
      </c>
      <c r="AD54" s="679">
        <f>R22</f>
        <v>0</v>
      </c>
      <c r="AE54" s="681">
        <f t="shared" si="6"/>
        <v>0</v>
      </c>
      <c r="AF54" s="473"/>
      <c r="AG54" s="41"/>
      <c r="AH54" s="420"/>
      <c r="AI54" s="442" t="s">
        <v>440</v>
      </c>
      <c r="AJ54" s="443">
        <f>VLOOKUP(年度マスタ!$K$4&amp;"_"&amp;AJ$53,データシート1!$A$1:$BT$2000,MATCH("ca_太陽光発電（10kW未満）",データシート1!$A$1:$BT$1,0),0)</f>
        <v>41</v>
      </c>
      <c r="AK54" s="443">
        <f>VLOOKUP(年度マスタ!$K$4&amp;"_"&amp;AK$53,データシート1!$A$1:$BT$2000,MATCH("ca_太陽光発電（10kW未満）",データシート1!$A$1:$BT$1,0),0)</f>
        <v>51</v>
      </c>
      <c r="AL54" s="443">
        <f>VLOOKUP(年度マスタ!$K$4&amp;"_"&amp;AL$53,データシート1!$A$1:$BT$2000,MATCH("ca_太陽光発電（10kW未満）",データシート1!$A$1:$BT$1,0),0)</f>
        <v>58</v>
      </c>
      <c r="AM54" s="443">
        <f>VLOOKUP(年度マスタ!$K$4&amp;"_"&amp;AM$53,データシート1!$A$1:$BT$2000,MATCH("ca_太陽光発電（10kW未満）",データシート1!$A$1:$BT$1,0),0)</f>
        <v>64</v>
      </c>
      <c r="AN54" s="443">
        <f>VLOOKUP(年度マスタ!$K$4&amp;"_"&amp;AN$53,データシート1!$A$1:$BT$2000,MATCH("ca_太陽光発電（10kW未満）",データシート1!$A$1:$BT$1,0),0)</f>
        <v>68</v>
      </c>
      <c r="AO54" s="443">
        <f>VLOOKUP(年度マスタ!$K$4&amp;"_"&amp;AO$53,データシート1!$A$1:$BT$2000,MATCH("ca_太陽光発電（10kW未満）",データシート1!$A$1:$BT$1,0),0)</f>
        <v>72</v>
      </c>
      <c r="AP54" s="443">
        <f>VLOOKUP(年度マスタ!$K$4&amp;"_"&amp;AP$53,データシート1!$A$1:$BT$2000,MATCH("ca_太陽光発電（10kW未満）",データシート1!$A$1:$BT$1,0),0)</f>
        <v>75</v>
      </c>
      <c r="AQ54" s="443">
        <f>VLOOKUP(年度マスタ!$K$4&amp;"_"&amp;AQ$53,データシート1!$A$1:$BT$2000,MATCH("ca_太陽光発電（10kW未満）",データシート1!$A$1:$BT$1,0),0)</f>
        <v>81</v>
      </c>
      <c r="AR54" s="443">
        <f>VLOOKUP(年度マスタ!$K$4&amp;"_"&amp;AR$53,データシート1!$A$1:$BT$2000,MATCH("ca_太陽光発電（10kW未満）",データシート1!$A$1:$BT$1,0),0)</f>
        <v>85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534.71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高山村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群馬県</v>
      </c>
      <c r="AY12" s="1023" t="str">
        <f>年度マスタ!$J4</f>
        <v>高山村</v>
      </c>
      <c r="AZ12" s="1023" t="str">
        <f>年度マスタ!$K4</f>
        <v>10428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43506</v>
      </c>
      <c r="AY21" s="18" t="str">
        <f>IF(IFERROR(比較地域マスタ!$Z6,"")=0,"",IFERROR(比較地域マスタ!$Z6,""))</f>
        <v>湯前町</v>
      </c>
      <c r="BB21" s="110" t="str">
        <f t="shared" ref="BB21:BC68" si="0">AX21</f>
        <v>43506</v>
      </c>
      <c r="BC21" s="1031" t="str">
        <f t="shared" si="0"/>
        <v>湯前町</v>
      </c>
      <c r="BD21" s="34">
        <f>SUM(BE21,BI21:BK21,BQ21)</f>
        <v>18.643247612251042</v>
      </c>
      <c r="BE21" s="34">
        <f>SUM(BF21:BH21)</f>
        <v>4.7658692806563687</v>
      </c>
      <c r="BF21" s="34">
        <f>VLOOKUP($AX21&amp;"_"&amp;$BC$14,データシート1!$A:$BT,MATCH($BC$12&amp;"_"&amp;BF$20,データシート1!$A$1:$BT$1,0),0)</f>
        <v>1.3659839198680515</v>
      </c>
      <c r="BG21" s="34">
        <f>VLOOKUP($AX21&amp;"_"&amp;$BC$14,データシート1!$A:$BT,MATCH($BC$12&amp;"_"&amp;BG$20,データシート1!$A$1:$BT$1,0),0)</f>
        <v>0.15570719267066474</v>
      </c>
      <c r="BH21" s="34">
        <f>VLOOKUP($AX21&amp;"_"&amp;$BC$14,データシート1!$A:$BT,MATCH($BC$12&amp;"_"&amp;BH$20,データシート1!$A$1:$BT$1,0),0)</f>
        <v>3.2441781681176525</v>
      </c>
      <c r="BI21" s="34">
        <f>VLOOKUP($AX21&amp;"_"&amp;$BC$14,データシート1!$A:$BT,MATCH($BC$12&amp;"_"&amp;BI$20,データシート1!$A$1:$BT$1,0),0)</f>
        <v>2.1688139661462453</v>
      </c>
      <c r="BJ21" s="34">
        <f>VLOOKUP($AX21&amp;"_"&amp;$BC$14,データシート1!$A:$BT,MATCH($BC$12&amp;"_"&amp;BJ$20,データシート1!$A$1:$BT$1,0),0)</f>
        <v>2.8559975640867576</v>
      </c>
      <c r="BK21" s="34">
        <f t="shared" ref="BK21:BK68" si="1">SUM(BL21,BO21:BP21)</f>
        <v>8.4270046178728979</v>
      </c>
      <c r="BL21" s="34">
        <f t="shared" ref="BL21:BL67" si="2">SUM(BM21:BN21)</f>
        <v>8.210797159180192</v>
      </c>
      <c r="BM21" s="34">
        <f>VLOOKUP($AX21&amp;"_"&amp;$BC$14,データシート1!$A:$BT,MATCH($BC$12&amp;"_"&amp;BM$20,データシート1!$A$1:$BT$1,0),0)</f>
        <v>3.0716466079796838</v>
      </c>
      <c r="BN21" s="34">
        <f>VLOOKUP($AX21&amp;"_"&amp;$BC$14,データシート1!$A:$BT,MATCH($BC$12&amp;"_"&amp;BN$20,データシート1!$A$1:$BT$1,0),0)</f>
        <v>5.1391505512005082</v>
      </c>
      <c r="BO21" s="34">
        <f>VLOOKUP($AX21&amp;"_"&amp;$BC$14,データシート1!$A:$BT,MATCH($BC$12&amp;"_"&amp;BO$20,データシート1!$A$1:$BT$1,0),0)</f>
        <v>0.216207458692705</v>
      </c>
      <c r="BP21" s="34">
        <f>VLOOKUP($AX21&amp;"_"&amp;$BC$14,データシート1!$A:$BT,MATCH($BC$12&amp;"_"&amp;BP$20,データシート1!$A$1:$BT$1,0),0)</f>
        <v>0</v>
      </c>
      <c r="BQ21" s="34">
        <f>VLOOKUP($AX21&amp;"_"&amp;$BC$14,データシート1!$A:$BT,MATCH($BC$12&amp;"_"&amp;BQ$20,データシート1!$A$1:$BT$1,0),0)</f>
        <v>0.42556218348877339</v>
      </c>
      <c r="BR21" s="35">
        <f t="shared" ref="BR21:BR68" si="3">BD21</f>
        <v>18.643247612251042</v>
      </c>
      <c r="BT21" s="111" t="str">
        <f t="shared" ref="BT21:BT68" si="4">AY21</f>
        <v>湯前町</v>
      </c>
      <c r="BU21" s="34">
        <f>BD21</f>
        <v>18.643247612251042</v>
      </c>
      <c r="BV21" s="60">
        <f>BE21/$BR21</f>
        <v>0.25563514360687739</v>
      </c>
      <c r="BW21" s="60">
        <f t="shared" ref="BW21:CH42" si="5">BF21/$BR21</f>
        <v>7.3269633503683235E-2</v>
      </c>
      <c r="BX21" s="60">
        <f t="shared" si="5"/>
        <v>8.3519350227556303E-3</v>
      </c>
      <c r="BY21" s="60">
        <f t="shared" si="5"/>
        <v>0.17401357508043849</v>
      </c>
      <c r="BZ21" s="60">
        <f t="shared" si="5"/>
        <v>0.11633241220918249</v>
      </c>
      <c r="CA21" s="60">
        <f t="shared" si="5"/>
        <v>0.15319206307220826</v>
      </c>
      <c r="CB21" s="60">
        <f t="shared" si="5"/>
        <v>0.45201376890661787</v>
      </c>
      <c r="CC21" s="60">
        <f t="shared" si="5"/>
        <v>0.44041667685541164</v>
      </c>
      <c r="CD21" s="60">
        <f t="shared" si="5"/>
        <v>0.16475920246648507</v>
      </c>
      <c r="CE21" s="60">
        <f t="shared" si="5"/>
        <v>0.27565747438892657</v>
      </c>
      <c r="CF21" s="60">
        <f t="shared" si="5"/>
        <v>1.1597092051206171E-2</v>
      </c>
      <c r="CG21" s="60">
        <f t="shared" si="5"/>
        <v>0</v>
      </c>
      <c r="CH21" s="60">
        <f>BQ21/$BR21</f>
        <v>2.2826612205114071E-2</v>
      </c>
      <c r="CI21" s="112">
        <f t="shared" ref="CI21:CI68" si="6">BR21/$BR21</f>
        <v>1</v>
      </c>
      <c r="CK21" s="113" t="str">
        <f t="shared" ref="CK21:CK68" si="7">AY21</f>
        <v>湯前町</v>
      </c>
      <c r="CL21" s="114">
        <f>CN21+CP21+CR21</f>
        <v>4.7658692806563687</v>
      </c>
      <c r="CM21" s="61">
        <f>IF(IF(CL21=0,0,CW21/CL21)&gt;1,1,IF(CL21=0,0,CW21/CL21))</f>
        <v>0</v>
      </c>
      <c r="CN21" s="62">
        <f>BF21</f>
        <v>1.3659839198680515</v>
      </c>
      <c r="CO21" s="61">
        <f>IF(IF(CN21=0,0,CX21/CN21)&gt;1,1,IF(CN21=0,0,CX21/CN21))</f>
        <v>0</v>
      </c>
      <c r="CP21" s="62">
        <f t="shared" ref="CP21:CP68" si="8">BG21</f>
        <v>0.15570719267066474</v>
      </c>
      <c r="CQ21" s="61">
        <f>IF(IF(CP21=0,0,CY21/CP21)&gt;1,1,IF(CP21=0,0,CY21/CP21))</f>
        <v>0</v>
      </c>
      <c r="CR21" s="62">
        <f t="shared" ref="CR21:CR68" si="9">BH21</f>
        <v>3.2441781681176525</v>
      </c>
      <c r="CS21" s="61">
        <f>IF(IF(CR21=0,0,CZ21/CR21)&gt;1,1,IF(CR21=0,0,CZ21/CR21))</f>
        <v>0</v>
      </c>
      <c r="CT21" s="62">
        <f t="shared" ref="CT21:CT68" si="10">BI21</f>
        <v>2.1688139661462453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26365</v>
      </c>
      <c r="AY22" s="18" t="str">
        <f>IF(IFERROR(比較地域マスタ!$Z7,"")=0,"",IFERROR(比較地域マスタ!$Z7,""))</f>
        <v>和束町</v>
      </c>
      <c r="BB22" s="110" t="str">
        <f t="shared" si="0"/>
        <v>26365</v>
      </c>
      <c r="BC22" s="1031" t="str">
        <f t="shared" si="0"/>
        <v>和束町</v>
      </c>
      <c r="BD22" s="34">
        <f t="shared" ref="BD22:BD68" si="14">SUM(BE22,BI22:BK22,BQ22)</f>
        <v>21.315436792123499</v>
      </c>
      <c r="BE22" s="34">
        <f t="shared" ref="BE22:BE67" si="15">SUM(BF22:BH22)</f>
        <v>3.7419139129057126</v>
      </c>
      <c r="BF22" s="34">
        <f>VLOOKUP($AX22&amp;"_"&amp;$BC$14,データシート1!$A:$BT,MATCH($BC$12&amp;"_"&amp;BF$20,データシート1!$A$1:$BT$1,0),0)</f>
        <v>0.32403737206059252</v>
      </c>
      <c r="BG22" s="34">
        <f>VLOOKUP($AX22&amp;"_"&amp;$BC$14,データシート1!$A:$BT,MATCH($BC$12&amp;"_"&amp;BG$20,データシート1!$A$1:$BT$1,0),0)</f>
        <v>0.23358921430951601</v>
      </c>
      <c r="BH22" s="34">
        <f>VLOOKUP($AX22&amp;"_"&amp;$BC$14,データシート1!$A:$BT,MATCH($BC$12&amp;"_"&amp;BH$20,データシート1!$A$1:$BT$1,0),0)</f>
        <v>3.1842873265356042</v>
      </c>
      <c r="BI22" s="34">
        <f>VLOOKUP($AX22&amp;"_"&amp;$BC$14,データシート1!$A:$BT,MATCH($BC$12&amp;"_"&amp;BI$20,データシート1!$A$1:$BT$1,0),0)</f>
        <v>2.0264705058939163</v>
      </c>
      <c r="BJ22" s="34">
        <f>VLOOKUP($AX22&amp;"_"&amp;$BC$14,データシート1!$A:$BT,MATCH($BC$12&amp;"_"&amp;BJ$20,データシート1!$A$1:$BT$1,0),0)</f>
        <v>3.6935015110091087</v>
      </c>
      <c r="BK22" s="34">
        <f t="shared" si="1"/>
        <v>11.853550862314762</v>
      </c>
      <c r="BL22" s="34">
        <f t="shared" si="2"/>
        <v>11.63816082312562</v>
      </c>
      <c r="BM22" s="34">
        <f>VLOOKUP($AX22&amp;"_"&amp;$BC$14,データシート1!$A:$BT,MATCH($BC$12&amp;"_"&amp;BM$20,データシート1!$A$1:$BT$1,0),0)</f>
        <v>3.6506384022271821</v>
      </c>
      <c r="BN22" s="34">
        <f>VLOOKUP($AX22&amp;"_"&amp;$BC$14,データシート1!$A:$BT,MATCH($BC$12&amp;"_"&amp;BN$20,データシート1!$A$1:$BT$1,0),0)</f>
        <v>7.987522420898439</v>
      </c>
      <c r="BO22" s="34">
        <f>VLOOKUP($AX22&amp;"_"&amp;$BC$14,データシート1!$A:$BT,MATCH($BC$12&amp;"_"&amp;BO$20,データシート1!$A$1:$BT$1,0),0)</f>
        <v>0.21539003918914101</v>
      </c>
      <c r="BP22" s="34">
        <f>VLOOKUP($AX22&amp;"_"&amp;$BC$14,データシート1!$A:$BT,MATCH($BC$12&amp;"_"&amp;BP$20,データシート1!$A$1:$BT$1,0),0)</f>
        <v>0</v>
      </c>
      <c r="BQ22" s="34">
        <f>VLOOKUP($AX22&amp;"_"&amp;$BC$14,データシート1!$A:$BT,MATCH($BC$12&amp;"_"&amp;BQ$20,データシート1!$A$1:$BT$1,0),0)</f>
        <v>0</v>
      </c>
      <c r="BR22" s="35">
        <f t="shared" si="3"/>
        <v>21.315436792123499</v>
      </c>
      <c r="BT22" s="121" t="str">
        <f t="shared" si="4"/>
        <v>和束町</v>
      </c>
      <c r="BU22" s="33">
        <f>BD22</f>
        <v>21.315436792123499</v>
      </c>
      <c r="BV22" s="59">
        <f t="shared" ref="BV22:BZ68" si="16">BE22/$BR22</f>
        <v>0.1755494831937213</v>
      </c>
      <c r="BW22" s="59">
        <f t="shared" si="5"/>
        <v>1.5202004782765283E-2</v>
      </c>
      <c r="BX22" s="59">
        <f t="shared" si="5"/>
        <v>1.0958687667889223E-2</v>
      </c>
      <c r="BY22" s="59">
        <f t="shared" si="5"/>
        <v>0.1493887907430668</v>
      </c>
      <c r="BZ22" s="59">
        <f t="shared" si="5"/>
        <v>9.5070559691403544E-2</v>
      </c>
      <c r="CA22" s="59">
        <f t="shared" si="5"/>
        <v>0.17327824651352841</v>
      </c>
      <c r="CB22" s="59">
        <f t="shared" si="5"/>
        <v>0.55610171060134683</v>
      </c>
      <c r="CC22" s="59">
        <f t="shared" si="5"/>
        <v>0.54599682552253237</v>
      </c>
      <c r="CD22" s="59">
        <f t="shared" si="5"/>
        <v>0.17126735134867935</v>
      </c>
      <c r="CE22" s="59">
        <f t="shared" si="5"/>
        <v>0.37472947417385299</v>
      </c>
      <c r="CF22" s="59">
        <f t="shared" si="5"/>
        <v>1.0104885078814437E-2</v>
      </c>
      <c r="CG22" s="59">
        <f t="shared" si="5"/>
        <v>0</v>
      </c>
      <c r="CH22" s="59">
        <f t="shared" si="5"/>
        <v>0</v>
      </c>
      <c r="CI22" s="122">
        <f t="shared" si="6"/>
        <v>1</v>
      </c>
      <c r="CK22" s="123" t="str">
        <f t="shared" si="7"/>
        <v>和束町</v>
      </c>
      <c r="CL22" s="124">
        <f t="shared" ref="CL22:CL68" si="17">CN22+CP22+CR22</f>
        <v>3.7419139129057126</v>
      </c>
      <c r="CM22" s="65">
        <f t="shared" ref="CM22:CM68" si="18">IF(IF(CL22=0,0,CW22/CL22)&gt;1,1,IF(CL22=0,0,CW22/CL22))</f>
        <v>0</v>
      </c>
      <c r="CN22" s="66">
        <f t="shared" ref="CN22:CN68" si="19">BF22</f>
        <v>0.32403737206059252</v>
      </c>
      <c r="CO22" s="65">
        <f t="shared" ref="CO22:CO68" si="20">IF(IF(CN22=0,0,CX22/CN22)&gt;1,1,IF(CN22=0,0,CX22/CN22))</f>
        <v>0</v>
      </c>
      <c r="CP22" s="66">
        <f t="shared" si="8"/>
        <v>0.23358921430951601</v>
      </c>
      <c r="CQ22" s="65">
        <f t="shared" ref="CQ22:CQ68" si="21">IF(IF(CP22=0,0,CY22/CP22)&gt;1,1,IF(CP22=0,0,CY22/CP22))</f>
        <v>0</v>
      </c>
      <c r="CR22" s="66">
        <f t="shared" si="9"/>
        <v>3.1842873265356042</v>
      </c>
      <c r="CS22" s="65">
        <f t="shared" ref="CS22:CS68" si="22">IF(IF(CR22=0,0,CZ22/CR22)&gt;1,1,IF(CR22=0,0,CZ22/CR22))</f>
        <v>0</v>
      </c>
      <c r="CT22" s="66">
        <f t="shared" si="10"/>
        <v>2.0264705058939163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45442</v>
      </c>
      <c r="AY23" s="18" t="str">
        <f>IF(IFERROR(比較地域マスタ!$Z8,"")=0,"",IFERROR(比較地域マスタ!$Z8,""))</f>
        <v>日之影町</v>
      </c>
      <c r="BB23" s="110" t="str">
        <f t="shared" si="0"/>
        <v>45442</v>
      </c>
      <c r="BC23" s="1031" t="str">
        <f t="shared" si="0"/>
        <v>日之影町</v>
      </c>
      <c r="BD23" s="34">
        <f t="shared" si="14"/>
        <v>22.858275562133549</v>
      </c>
      <c r="BE23" s="34">
        <f t="shared" si="15"/>
        <v>5.5701297219646602</v>
      </c>
      <c r="BF23" s="34">
        <f>VLOOKUP($AX23&amp;"_"&amp;$BC$14,データシート1!$A:$BT,MATCH($BC$12&amp;"_"&amp;BF$20,データシート1!$A$1:$BT$1,0),0)</f>
        <v>2.3227396290520264</v>
      </c>
      <c r="BG23" s="34">
        <f>VLOOKUP($AX23&amp;"_"&amp;$BC$14,データシート1!$A:$BT,MATCH($BC$12&amp;"_"&amp;BG$20,データシート1!$A$1:$BT$1,0),0)</f>
        <v>0.27888153039287844</v>
      </c>
      <c r="BH23" s="34">
        <f>VLOOKUP($AX23&amp;"_"&amp;$BC$14,データシート1!$A:$BT,MATCH($BC$12&amp;"_"&amp;BH$20,データシート1!$A$1:$BT$1,0),0)</f>
        <v>2.9685085625197551</v>
      </c>
      <c r="BI23" s="34">
        <f>VLOOKUP($AX23&amp;"_"&amp;$BC$14,データシート1!$A:$BT,MATCH($BC$12&amp;"_"&amp;BI$20,データシート1!$A$1:$BT$1,0),0)</f>
        <v>2.9562991367171985</v>
      </c>
      <c r="BJ23" s="34">
        <f>VLOOKUP($AX23&amp;"_"&amp;$BC$14,データシート1!$A:$BT,MATCH($BC$12&amp;"_"&amp;BJ$20,データシート1!$A$1:$BT$1,0),0)</f>
        <v>2.9416803362045183</v>
      </c>
      <c r="BK23" s="34">
        <f t="shared" si="1"/>
        <v>11.390166367247172</v>
      </c>
      <c r="BL23" s="34">
        <f t="shared" si="2"/>
        <v>11.172616005084326</v>
      </c>
      <c r="BM23" s="34">
        <f>VLOOKUP($AX23&amp;"_"&amp;$BC$14,データシート1!$A:$BT,MATCH($BC$12&amp;"_"&amp;BM$20,データシート1!$A$1:$BT$1,0),0)</f>
        <v>3.0689283366451887</v>
      </c>
      <c r="BN23" s="34">
        <f>VLOOKUP($AX23&amp;"_"&amp;$BC$14,データシート1!$A:$BT,MATCH($BC$12&amp;"_"&amp;BN$20,データシート1!$A$1:$BT$1,0),0)</f>
        <v>8.1036876684391377</v>
      </c>
      <c r="BO23" s="34">
        <f>VLOOKUP($AX23&amp;"_"&amp;$BC$14,データシート1!$A:$BT,MATCH($BC$12&amp;"_"&amp;BO$20,データシート1!$A$1:$BT$1,0),0)</f>
        <v>0.21755036216284601</v>
      </c>
      <c r="BP23" s="34">
        <f>VLOOKUP($AX23&amp;"_"&amp;$BC$14,データシート1!$A:$BT,MATCH($BC$12&amp;"_"&amp;BP$20,データシート1!$A$1:$BT$1,0),0)</f>
        <v>0</v>
      </c>
      <c r="BQ23" s="34">
        <f>VLOOKUP($AX23&amp;"_"&amp;$BC$14,データシート1!$A:$BT,MATCH($BC$12&amp;"_"&amp;BQ$20,データシート1!$A$1:$BT$1,0),0)</f>
        <v>0</v>
      </c>
      <c r="BR23" s="35">
        <f t="shared" si="3"/>
        <v>22.858275562133549</v>
      </c>
      <c r="BT23" s="121" t="str">
        <f t="shared" si="4"/>
        <v>日之影町</v>
      </c>
      <c r="BU23" s="33">
        <f t="shared" ref="BU23:BU68" si="25">BD23</f>
        <v>22.858275562133549</v>
      </c>
      <c r="BV23" s="59">
        <f t="shared" si="16"/>
        <v>0.24368109951356079</v>
      </c>
      <c r="BW23" s="59">
        <f t="shared" si="5"/>
        <v>0.10161482316276819</v>
      </c>
      <c r="BX23" s="59">
        <f t="shared" si="5"/>
        <v>1.2200462350487482E-2</v>
      </c>
      <c r="BY23" s="59">
        <f t="shared" si="5"/>
        <v>0.12986581400030511</v>
      </c>
      <c r="BZ23" s="59">
        <f t="shared" si="5"/>
        <v>0.12933167809099869</v>
      </c>
      <c r="CA23" s="59">
        <f t="shared" si="5"/>
        <v>0.1286921372615541</v>
      </c>
      <c r="CB23" s="59">
        <f t="shared" si="5"/>
        <v>0.49829508513388643</v>
      </c>
      <c r="CC23" s="59">
        <f t="shared" si="5"/>
        <v>0.48877772842989975</v>
      </c>
      <c r="CD23" s="59">
        <f t="shared" si="5"/>
        <v>0.13425896141216789</v>
      </c>
      <c r="CE23" s="59">
        <f t="shared" si="5"/>
        <v>0.35451876701773188</v>
      </c>
      <c r="CF23" s="59">
        <f t="shared" si="5"/>
        <v>9.5173567039866531E-3</v>
      </c>
      <c r="CG23" s="59">
        <f t="shared" si="5"/>
        <v>0</v>
      </c>
      <c r="CH23" s="59">
        <f t="shared" si="5"/>
        <v>0</v>
      </c>
      <c r="CI23" s="122">
        <f t="shared" si="6"/>
        <v>1</v>
      </c>
      <c r="CK23" s="123" t="str">
        <f t="shared" si="7"/>
        <v>日之影町</v>
      </c>
      <c r="CL23" s="124">
        <f t="shared" si="17"/>
        <v>5.5701297219646602</v>
      </c>
      <c r="CM23" s="65">
        <f t="shared" si="18"/>
        <v>0</v>
      </c>
      <c r="CN23" s="66">
        <f t="shared" si="19"/>
        <v>2.3227396290520264</v>
      </c>
      <c r="CO23" s="65">
        <f t="shared" si="20"/>
        <v>0</v>
      </c>
      <c r="CP23" s="66">
        <f t="shared" si="8"/>
        <v>0.27888153039287844</v>
      </c>
      <c r="CQ23" s="65">
        <f t="shared" si="21"/>
        <v>0</v>
      </c>
      <c r="CR23" s="66">
        <f t="shared" si="9"/>
        <v>2.9685085625197551</v>
      </c>
      <c r="CS23" s="65">
        <f t="shared" si="22"/>
        <v>0</v>
      </c>
      <c r="CT23" s="66">
        <f t="shared" si="10"/>
        <v>2.9562991367171985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20411</v>
      </c>
      <c r="AY24" s="18" t="str">
        <f>IF(IFERROR(比較地域マスタ!$Z9,"")=0,"",IFERROR(比較地域マスタ!$Z9,""))</f>
        <v>下條村</v>
      </c>
      <c r="BB24" s="110" t="str">
        <f t="shared" si="0"/>
        <v>20411</v>
      </c>
      <c r="BC24" s="1031" t="str">
        <f t="shared" si="0"/>
        <v>下條村</v>
      </c>
      <c r="BD24" s="34">
        <f t="shared" si="14"/>
        <v>22.093821485843694</v>
      </c>
      <c r="BE24" s="34">
        <f t="shared" si="15"/>
        <v>5.9936175006324692</v>
      </c>
      <c r="BF24" s="34">
        <f>VLOOKUP($AX24&amp;"_"&amp;$BC$14,データシート1!$A:$BT,MATCH($BC$12&amp;"_"&amp;BF$20,データシート1!$A$1:$BT$1,0),0)</f>
        <v>4.9578754417726962</v>
      </c>
      <c r="BG24" s="34">
        <f>VLOOKUP($AX24&amp;"_"&amp;$BC$14,データシート1!$A:$BT,MATCH($BC$12&amp;"_"&amp;BG$20,データシート1!$A$1:$BT$1,0),0)</f>
        <v>0.24795324782178907</v>
      </c>
      <c r="BH24" s="34">
        <f>VLOOKUP($AX24&amp;"_"&amp;$BC$14,データシート1!$A:$BT,MATCH($BC$12&amp;"_"&amp;BH$20,データシート1!$A$1:$BT$1,0),0)</f>
        <v>0.7877888110379847</v>
      </c>
      <c r="BI24" s="34">
        <f>VLOOKUP($AX24&amp;"_"&amp;$BC$14,データシート1!$A:$BT,MATCH($BC$12&amp;"_"&amp;BI$20,データシート1!$A$1:$BT$1,0),0)</f>
        <v>2.4576132232616845</v>
      </c>
      <c r="BJ24" s="34">
        <f>VLOOKUP($AX24&amp;"_"&amp;$BC$14,データシート1!$A:$BT,MATCH($BC$12&amp;"_"&amp;BJ$20,データシート1!$A$1:$BT$1,0),0)</f>
        <v>4.9386148126487521</v>
      </c>
      <c r="BK24" s="34">
        <f t="shared" si="1"/>
        <v>8.4225029480329017</v>
      </c>
      <c r="BL24" s="34">
        <f t="shared" si="2"/>
        <v>8.2119590387577475</v>
      </c>
      <c r="BM24" s="34">
        <f>VLOOKUP($AX24&amp;"_"&amp;$BC$14,データシート1!$A:$BT,MATCH($BC$12&amp;"_"&amp;BM$20,データシート1!$A$1:$BT$1,0),0)</f>
        <v>3.2075601747044491</v>
      </c>
      <c r="BN24" s="34">
        <f>VLOOKUP($AX24&amp;"_"&amp;$BC$14,データシート1!$A:$BT,MATCH($BC$12&amp;"_"&amp;BN$20,データシート1!$A$1:$BT$1,0),0)</f>
        <v>5.0043988640532984</v>
      </c>
      <c r="BO24" s="34">
        <f>VLOOKUP($AX24&amp;"_"&amp;$BC$14,データシート1!$A:$BT,MATCH($BC$12&amp;"_"&amp;BO$20,データシート1!$A$1:$BT$1,0),0)</f>
        <v>0.21054390927515401</v>
      </c>
      <c r="BP24" s="34">
        <f>VLOOKUP($AX24&amp;"_"&amp;$BC$14,データシート1!$A:$BT,MATCH($BC$12&amp;"_"&amp;BP$20,データシート1!$A$1:$BT$1,0),0)</f>
        <v>0</v>
      </c>
      <c r="BQ24" s="34">
        <f>VLOOKUP($AX24&amp;"_"&amp;$BC$14,データシート1!$A:$BT,MATCH($BC$12&amp;"_"&amp;BQ$20,データシート1!$A$1:$BT$1,0),0)</f>
        <v>0.28147300126788771</v>
      </c>
      <c r="BR24" s="35">
        <f t="shared" si="3"/>
        <v>22.093821485843694</v>
      </c>
      <c r="BT24" s="121" t="str">
        <f t="shared" si="4"/>
        <v>下條村</v>
      </c>
      <c r="BU24" s="33">
        <f t="shared" si="25"/>
        <v>22.093821485843694</v>
      </c>
      <c r="BV24" s="59">
        <f t="shared" si="16"/>
        <v>0.2712802538244819</v>
      </c>
      <c r="BW24" s="59">
        <f t="shared" si="5"/>
        <v>0.22440099124315752</v>
      </c>
      <c r="BX24" s="59">
        <f t="shared" si="5"/>
        <v>1.1222741524396838E-2</v>
      </c>
      <c r="BY24" s="59">
        <f t="shared" si="5"/>
        <v>3.5656521056927584E-2</v>
      </c>
      <c r="BZ24" s="59">
        <f t="shared" si="5"/>
        <v>0.11123531639089081</v>
      </c>
      <c r="CA24" s="59">
        <f t="shared" si="5"/>
        <v>0.22352922584321142</v>
      </c>
      <c r="CB24" s="59">
        <f t="shared" si="5"/>
        <v>0.38121530733963349</v>
      </c>
      <c r="CC24" s="59">
        <f t="shared" si="5"/>
        <v>0.37168576943646642</v>
      </c>
      <c r="CD24" s="59">
        <f t="shared" si="5"/>
        <v>0.14517905726538291</v>
      </c>
      <c r="CE24" s="59">
        <f t="shared" si="5"/>
        <v>0.22650671217108351</v>
      </c>
      <c r="CF24" s="59">
        <f t="shared" si="5"/>
        <v>9.5295379031670492E-3</v>
      </c>
      <c r="CG24" s="59">
        <f t="shared" si="5"/>
        <v>0</v>
      </c>
      <c r="CH24" s="59">
        <f t="shared" si="5"/>
        <v>1.273989660178243E-2</v>
      </c>
      <c r="CI24" s="122">
        <f t="shared" si="6"/>
        <v>1</v>
      </c>
      <c r="CK24" s="123" t="str">
        <f t="shared" si="7"/>
        <v>下條村</v>
      </c>
      <c r="CL24" s="124">
        <f t="shared" si="17"/>
        <v>5.9936175006324692</v>
      </c>
      <c r="CM24" s="65">
        <f t="shared" si="18"/>
        <v>0.55108621790620682</v>
      </c>
      <c r="CN24" s="66">
        <f t="shared" si="19"/>
        <v>4.9578754417726962</v>
      </c>
      <c r="CO24" s="65">
        <f t="shared" si="20"/>
        <v>0.6662127838409363</v>
      </c>
      <c r="CP24" s="66">
        <f t="shared" si="8"/>
        <v>0.24795324782178907</v>
      </c>
      <c r="CQ24" s="65">
        <f t="shared" si="21"/>
        <v>0</v>
      </c>
      <c r="CR24" s="66">
        <f t="shared" si="9"/>
        <v>0.7877888110379847</v>
      </c>
      <c r="CS24" s="65">
        <f t="shared" si="22"/>
        <v>0</v>
      </c>
      <c r="CT24" s="66">
        <f t="shared" si="10"/>
        <v>2.4576132232616845</v>
      </c>
      <c r="CU24" s="67">
        <f t="shared" si="23"/>
        <v>0</v>
      </c>
      <c r="CV24" s="16"/>
      <c r="CW24" s="959">
        <f t="shared" si="24"/>
        <v>3.3029999999999999</v>
      </c>
      <c r="CX24" s="962">
        <f>VLOOKUP($AX24&amp;"_"&amp;$CW$14,データシート1!$A:$BT,MATCH($CW$12&amp;"_"&amp;CX$20,データシート1!$A$1:$BT$1,0),0)</f>
        <v>3.3029999999999999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3.3029999999999999</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01455</v>
      </c>
      <c r="AY25" s="18" t="str">
        <f>IF(IFERROR(比較地域マスタ!$Z10,"")=0,"",IFERROR(比較地域マスタ!$Z10,""))</f>
        <v>比布町</v>
      </c>
      <c r="BB25" s="110" t="str">
        <f t="shared" si="0"/>
        <v>01455</v>
      </c>
      <c r="BC25" s="1031" t="str">
        <f t="shared" si="0"/>
        <v>比布町</v>
      </c>
      <c r="BD25" s="34">
        <f t="shared" si="14"/>
        <v>30.306425797453876</v>
      </c>
      <c r="BE25" s="34">
        <f t="shared" si="15"/>
        <v>9.0320015102225124</v>
      </c>
      <c r="BF25" s="34">
        <f>VLOOKUP($AX25&amp;"_"&amp;$BC$14,データシート1!$A:$BT,MATCH($BC$12&amp;"_"&amp;BF$20,データシート1!$A$1:$BT$1,0),0)</f>
        <v>2.2751513976155411</v>
      </c>
      <c r="BG25" s="34">
        <f>VLOOKUP($AX25&amp;"_"&amp;$BC$14,データシート1!$A:$BT,MATCH($BC$12&amp;"_"&amp;BG$20,データシート1!$A$1:$BT$1,0),0)</f>
        <v>0.28310799751969007</v>
      </c>
      <c r="BH25" s="34">
        <f>VLOOKUP($AX25&amp;"_"&amp;$BC$14,データシート1!$A:$BT,MATCH($BC$12&amp;"_"&amp;BH$20,データシート1!$A$1:$BT$1,0),0)</f>
        <v>6.4737421150872807</v>
      </c>
      <c r="BI25" s="34">
        <f>VLOOKUP($AX25&amp;"_"&amp;$BC$14,データシート1!$A:$BT,MATCH($BC$12&amp;"_"&amp;BI$20,データシート1!$A$1:$BT$1,0),0)</f>
        <v>4.550535929159234</v>
      </c>
      <c r="BJ25" s="34">
        <f>VLOOKUP($AX25&amp;"_"&amp;$BC$14,データシート1!$A:$BT,MATCH($BC$12&amp;"_"&amp;BJ$20,データシート1!$A$1:$BT$1,0),0)</f>
        <v>7.786830791950341</v>
      </c>
      <c r="BK25" s="34">
        <f t="shared" si="1"/>
        <v>7.9262568945597929</v>
      </c>
      <c r="BL25" s="34">
        <f t="shared" si="2"/>
        <v>7.7200336312320488</v>
      </c>
      <c r="BM25" s="34">
        <f>VLOOKUP($AX25&amp;"_"&amp;$BC$14,データシート1!$A:$BT,MATCH($BC$12&amp;"_"&amp;BM$20,データシート1!$A$1:$BT$1,0),0)</f>
        <v>2.9479652622601478</v>
      </c>
      <c r="BN25" s="34">
        <f>VLOOKUP($AX25&amp;"_"&amp;$BC$14,データシート1!$A:$BT,MATCH($BC$12&amp;"_"&amp;BN$20,データシート1!$A$1:$BT$1,0),0)</f>
        <v>4.772068368971901</v>
      </c>
      <c r="BO25" s="34">
        <f>VLOOKUP($AX25&amp;"_"&amp;$BC$14,データシート1!$A:$BT,MATCH($BC$12&amp;"_"&amp;BO$20,データシート1!$A$1:$BT$1,0),0)</f>
        <v>0.20622326332774399</v>
      </c>
      <c r="BP25" s="34">
        <f>VLOOKUP($AX25&amp;"_"&amp;$BC$14,データシート1!$A:$BT,MATCH($BC$12&amp;"_"&amp;BP$20,データシート1!$A$1:$BT$1,0),0)</f>
        <v>0</v>
      </c>
      <c r="BQ25" s="34">
        <f>VLOOKUP($AX25&amp;"_"&amp;$BC$14,データシート1!$A:$BT,MATCH($BC$12&amp;"_"&amp;BQ$20,データシート1!$A$1:$BT$1,0),0)</f>
        <v>1.010800671561997</v>
      </c>
      <c r="BR25" s="35">
        <f t="shared" si="3"/>
        <v>30.306425797453876</v>
      </c>
      <c r="BT25" s="121" t="str">
        <f t="shared" si="4"/>
        <v>比布町</v>
      </c>
      <c r="BU25" s="33">
        <f t="shared" si="25"/>
        <v>30.306425797453876</v>
      </c>
      <c r="BV25" s="59">
        <f t="shared" si="16"/>
        <v>0.29802265600654615</v>
      </c>
      <c r="BW25" s="59">
        <f t="shared" si="5"/>
        <v>7.5071584251504925E-2</v>
      </c>
      <c r="BX25" s="59">
        <f t="shared" si="5"/>
        <v>9.3415171888555307E-3</v>
      </c>
      <c r="BY25" s="59">
        <f t="shared" si="5"/>
        <v>0.21360955456618566</v>
      </c>
      <c r="BZ25" s="59">
        <f t="shared" si="5"/>
        <v>0.15015086106067765</v>
      </c>
      <c r="CA25" s="59">
        <f t="shared" si="5"/>
        <v>0.25693662604728973</v>
      </c>
      <c r="CB25" s="59">
        <f t="shared" si="5"/>
        <v>0.26153717193618059</v>
      </c>
      <c r="CC25" s="59">
        <f t="shared" si="5"/>
        <v>0.25473256671133515</v>
      </c>
      <c r="CD25" s="59">
        <f t="shared" si="5"/>
        <v>9.7271954204108557E-2</v>
      </c>
      <c r="CE25" s="59">
        <f t="shared" si="5"/>
        <v>0.15746061250722662</v>
      </c>
      <c r="CF25" s="59">
        <f t="shared" si="5"/>
        <v>6.8046052248453975E-3</v>
      </c>
      <c r="CG25" s="59">
        <f t="shared" si="5"/>
        <v>0</v>
      </c>
      <c r="CH25" s="59">
        <f t="shared" si="5"/>
        <v>3.3352684949305933E-2</v>
      </c>
      <c r="CI25" s="122">
        <f t="shared" si="6"/>
        <v>1</v>
      </c>
      <c r="CK25" s="123" t="str">
        <f t="shared" si="7"/>
        <v>比布町</v>
      </c>
      <c r="CL25" s="124">
        <f t="shared" si="17"/>
        <v>9.0320015102225124</v>
      </c>
      <c r="CM25" s="65">
        <f t="shared" si="18"/>
        <v>0</v>
      </c>
      <c r="CN25" s="66">
        <f t="shared" si="19"/>
        <v>2.2751513976155411</v>
      </c>
      <c r="CO25" s="65">
        <f t="shared" si="20"/>
        <v>0</v>
      </c>
      <c r="CP25" s="66">
        <f t="shared" si="8"/>
        <v>0.28310799751969007</v>
      </c>
      <c r="CQ25" s="65">
        <f t="shared" si="21"/>
        <v>0</v>
      </c>
      <c r="CR25" s="66">
        <f t="shared" si="9"/>
        <v>6.4737421150872807</v>
      </c>
      <c r="CS25" s="65">
        <f t="shared" si="22"/>
        <v>0</v>
      </c>
      <c r="CT25" s="66">
        <f t="shared" si="10"/>
        <v>4.550535929159234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01332</v>
      </c>
      <c r="AY26" s="18" t="str">
        <f>IF(IFERROR(比較地域マスタ!$Z11,"")=0,"",IFERROR(比較地域マスタ!$Z11,""))</f>
        <v>福島町</v>
      </c>
      <c r="BB26" s="110" t="str">
        <f t="shared" si="0"/>
        <v>01332</v>
      </c>
      <c r="BC26" s="1031" t="str">
        <f t="shared" si="0"/>
        <v>福島町</v>
      </c>
      <c r="BD26" s="34">
        <f t="shared" si="14"/>
        <v>25.886369570261884</v>
      </c>
      <c r="BE26" s="34">
        <f t="shared" si="15"/>
        <v>6.6918661102287151</v>
      </c>
      <c r="BF26" s="34">
        <f>VLOOKUP($AX26&amp;"_"&amp;$BC$14,データシート1!$A:$BT,MATCH($BC$12&amp;"_"&amp;BF$20,データシート1!$A$1:$BT$1,0),0)</f>
        <v>5.0469499894777439</v>
      </c>
      <c r="BG26" s="34">
        <f>VLOOKUP($AX26&amp;"_"&amp;$BC$14,データシート1!$A:$BT,MATCH($BC$12&amp;"_"&amp;BG$20,データシート1!$A$1:$BT$1,0),0)</f>
        <v>0.62508003412763247</v>
      </c>
      <c r="BH26" s="34">
        <f>VLOOKUP($AX26&amp;"_"&amp;$BC$14,データシート1!$A:$BT,MATCH($BC$12&amp;"_"&amp;BH$20,データシート1!$A$1:$BT$1,0),0)</f>
        <v>1.0198360866233387</v>
      </c>
      <c r="BI26" s="34">
        <f>VLOOKUP($AX26&amp;"_"&amp;$BC$14,データシート1!$A:$BT,MATCH($BC$12&amp;"_"&amp;BI$20,データシート1!$A$1:$BT$1,0),0)</f>
        <v>3.9069342339992623</v>
      </c>
      <c r="BJ26" s="34">
        <f>VLOOKUP($AX26&amp;"_"&amp;$BC$14,データシート1!$A:$BT,MATCH($BC$12&amp;"_"&amp;BJ$20,データシート1!$A$1:$BT$1,0),0)</f>
        <v>8.7486559151523284</v>
      </c>
      <c r="BK26" s="34">
        <f t="shared" si="1"/>
        <v>6.0229178291464134</v>
      </c>
      <c r="BL26" s="34">
        <f t="shared" si="2"/>
        <v>5.8067687575611053</v>
      </c>
      <c r="BM26" s="34">
        <f>VLOOKUP($AX26&amp;"_"&amp;$BC$14,データシート1!$A:$BT,MATCH($BC$12&amp;"_"&amp;BM$20,データシート1!$A$1:$BT$1,0),0)</f>
        <v>2.9398104482566625</v>
      </c>
      <c r="BN26" s="34">
        <f>VLOOKUP($AX26&amp;"_"&amp;$BC$14,データシート1!$A:$BT,MATCH($BC$12&amp;"_"&amp;BN$20,データシート1!$A$1:$BT$1,0),0)</f>
        <v>2.8669583093044428</v>
      </c>
      <c r="BO26" s="34">
        <f>VLOOKUP($AX26&amp;"_"&amp;$BC$14,データシート1!$A:$BT,MATCH($BC$12&amp;"_"&amp;BO$20,データシート1!$A$1:$BT$1,0),0)</f>
        <v>0.21614907158530799</v>
      </c>
      <c r="BP26" s="34">
        <f>VLOOKUP($AX26&amp;"_"&amp;$BC$14,データシート1!$A:$BT,MATCH($BC$12&amp;"_"&amp;BP$20,データシート1!$A$1:$BT$1,0),0)</f>
        <v>0</v>
      </c>
      <c r="BQ26" s="34">
        <f>VLOOKUP($AX26&amp;"_"&amp;$BC$14,データシート1!$A:$BT,MATCH($BC$12&amp;"_"&amp;BQ$20,データシート1!$A$1:$BT$1,0),0)</f>
        <v>0.51599548173516174</v>
      </c>
      <c r="BR26" s="35">
        <f t="shared" si="3"/>
        <v>25.886369570261884</v>
      </c>
      <c r="BT26" s="121" t="str">
        <f t="shared" si="4"/>
        <v>福島町</v>
      </c>
      <c r="BU26" s="33">
        <f t="shared" si="25"/>
        <v>25.886369570261884</v>
      </c>
      <c r="BV26" s="59">
        <f t="shared" si="16"/>
        <v>0.25850925492141213</v>
      </c>
      <c r="BW26" s="59">
        <f t="shared" si="5"/>
        <v>0.19496553874729702</v>
      </c>
      <c r="BX26" s="59">
        <f t="shared" si="5"/>
        <v>2.4147072165952577E-2</v>
      </c>
      <c r="BY26" s="59">
        <f t="shared" si="5"/>
        <v>3.9396644008162528E-2</v>
      </c>
      <c r="BZ26" s="59">
        <f t="shared" si="5"/>
        <v>0.15092630982474756</v>
      </c>
      <c r="CA26" s="59">
        <f t="shared" si="5"/>
        <v>0.33796380336015658</v>
      </c>
      <c r="CB26" s="59">
        <f t="shared" si="5"/>
        <v>0.23266753620273997</v>
      </c>
      <c r="CC26" s="59">
        <f t="shared" si="5"/>
        <v>0.22431761787994747</v>
      </c>
      <c r="CD26" s="59">
        <f t="shared" si="5"/>
        <v>0.11356596143299677</v>
      </c>
      <c r="CE26" s="59">
        <f t="shared" si="5"/>
        <v>0.11075165644695069</v>
      </c>
      <c r="CF26" s="59">
        <f t="shared" si="5"/>
        <v>8.3499183227925024E-3</v>
      </c>
      <c r="CG26" s="59">
        <f t="shared" si="5"/>
        <v>0</v>
      </c>
      <c r="CH26" s="59">
        <f t="shared" si="5"/>
        <v>1.993309569094364E-2</v>
      </c>
      <c r="CI26" s="122">
        <f t="shared" si="6"/>
        <v>1</v>
      </c>
      <c r="CK26" s="123" t="str">
        <f t="shared" si="7"/>
        <v>福島町</v>
      </c>
      <c r="CL26" s="124">
        <f t="shared" si="17"/>
        <v>6.6918661102287151</v>
      </c>
      <c r="CM26" s="65">
        <f t="shared" si="18"/>
        <v>0</v>
      </c>
      <c r="CN26" s="66">
        <f t="shared" si="19"/>
        <v>5.0469499894777439</v>
      </c>
      <c r="CO26" s="65">
        <f t="shared" si="20"/>
        <v>0</v>
      </c>
      <c r="CP26" s="66">
        <f t="shared" si="8"/>
        <v>0.62508003412763247</v>
      </c>
      <c r="CQ26" s="65">
        <f t="shared" si="21"/>
        <v>0</v>
      </c>
      <c r="CR26" s="66">
        <f t="shared" si="9"/>
        <v>1.0198360866233387</v>
      </c>
      <c r="CS26" s="65">
        <f t="shared" si="22"/>
        <v>0</v>
      </c>
      <c r="CT26" s="66">
        <f t="shared" si="10"/>
        <v>3.9069342339992623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01363</v>
      </c>
      <c r="AY27" s="18" t="str">
        <f>IF(IFERROR(比較地域マスタ!$Z12,"")=0,"",IFERROR(比較地域マスタ!$Z12,""))</f>
        <v>厚沢部町</v>
      </c>
      <c r="BB27" s="110" t="str">
        <f t="shared" si="0"/>
        <v>01363</v>
      </c>
      <c r="BC27" s="1031" t="str">
        <f t="shared" si="0"/>
        <v>厚沢部町</v>
      </c>
      <c r="BD27" s="34">
        <f t="shared" si="14"/>
        <v>37.528954872788361</v>
      </c>
      <c r="BE27" s="34">
        <f t="shared" si="15"/>
        <v>12.876593188163159</v>
      </c>
      <c r="BF27" s="34">
        <f>VLOOKUP($AX27&amp;"_"&amp;$BC$14,データシート1!$A:$BT,MATCH($BC$12&amp;"_"&amp;BF$20,データシート1!$A$1:$BT$1,0),0)</f>
        <v>3.9187728051234676</v>
      </c>
      <c r="BG27" s="34">
        <f>VLOOKUP($AX27&amp;"_"&amp;$BC$14,データシート1!$A:$BT,MATCH($BC$12&amp;"_"&amp;BG$20,データシート1!$A$1:$BT$1,0),0)</f>
        <v>0.57742819296095194</v>
      </c>
      <c r="BH27" s="34">
        <f>VLOOKUP($AX27&amp;"_"&amp;$BC$14,データシート1!$A:$BT,MATCH($BC$12&amp;"_"&amp;BH$20,データシート1!$A$1:$BT$1,0),0)</f>
        <v>8.3803921900787408</v>
      </c>
      <c r="BI27" s="34">
        <f>VLOOKUP($AX27&amp;"_"&amp;$BC$14,データシート1!$A:$BT,MATCH($BC$12&amp;"_"&amp;BI$20,データシート1!$A$1:$BT$1,0),0)</f>
        <v>4.9357904649944278</v>
      </c>
      <c r="BJ27" s="34">
        <f>VLOOKUP($AX27&amp;"_"&amp;$BC$14,データシート1!$A:$BT,MATCH($BC$12&amp;"_"&amp;BJ$20,データシート1!$A$1:$BT$1,0),0)</f>
        <v>8.1206148529702098</v>
      </c>
      <c r="BK27" s="34">
        <f t="shared" si="1"/>
        <v>11.302167688060701</v>
      </c>
      <c r="BL27" s="34">
        <f t="shared" si="2"/>
        <v>11.092032488537329</v>
      </c>
      <c r="BM27" s="34">
        <f>VLOOKUP($AX27&amp;"_"&amp;$BC$14,データシート1!$A:$BT,MATCH($BC$12&amp;"_"&amp;BM$20,データシート1!$A$1:$BT$1,0),0)</f>
        <v>3.2578481943926119</v>
      </c>
      <c r="BN27" s="34">
        <f>VLOOKUP($AX27&amp;"_"&amp;$BC$14,データシート1!$A:$BT,MATCH($BC$12&amp;"_"&amp;BN$20,データシート1!$A$1:$BT$1,0),0)</f>
        <v>7.834184294144718</v>
      </c>
      <c r="BO27" s="34">
        <f>VLOOKUP($AX27&amp;"_"&amp;$BC$14,データシート1!$A:$BT,MATCH($BC$12&amp;"_"&amp;BO$20,データシート1!$A$1:$BT$1,0),0)</f>
        <v>0.21013519952337201</v>
      </c>
      <c r="BP27" s="34">
        <f>VLOOKUP($AX27&amp;"_"&amp;$BC$14,データシート1!$A:$BT,MATCH($BC$12&amp;"_"&amp;BP$20,データシート1!$A$1:$BT$1,0),0)</f>
        <v>0</v>
      </c>
      <c r="BQ27" s="34">
        <f>VLOOKUP($AX27&amp;"_"&amp;$BC$14,データシート1!$A:$BT,MATCH($BC$12&amp;"_"&amp;BQ$20,データシート1!$A$1:$BT$1,0),0)</f>
        <v>0.29378867859986268</v>
      </c>
      <c r="BR27" s="35">
        <f t="shared" si="3"/>
        <v>37.528954872788361</v>
      </c>
      <c r="BT27" s="121" t="str">
        <f t="shared" si="4"/>
        <v>厚沢部町</v>
      </c>
      <c r="BU27" s="33">
        <f t="shared" si="25"/>
        <v>37.528954872788361</v>
      </c>
      <c r="BV27" s="59">
        <f t="shared" si="16"/>
        <v>0.34311089215809121</v>
      </c>
      <c r="BW27" s="59">
        <f t="shared" si="5"/>
        <v>0.1044199823418186</v>
      </c>
      <c r="BX27" s="59">
        <f t="shared" si="5"/>
        <v>1.5386204996069203E-2</v>
      </c>
      <c r="BY27" s="59">
        <f t="shared" si="5"/>
        <v>0.22330470482020345</v>
      </c>
      <c r="BZ27" s="59">
        <f t="shared" si="5"/>
        <v>0.13151952890042481</v>
      </c>
      <c r="CA27" s="59">
        <f t="shared" si="5"/>
        <v>0.21638265388675496</v>
      </c>
      <c r="CB27" s="59">
        <f t="shared" si="5"/>
        <v>0.30115860477254375</v>
      </c>
      <c r="CC27" s="59">
        <f t="shared" si="5"/>
        <v>0.29555932282516034</v>
      </c>
      <c r="CD27" s="59">
        <f t="shared" si="5"/>
        <v>8.6808924081038685E-2</v>
      </c>
      <c r="CE27" s="59">
        <f t="shared" si="5"/>
        <v>0.20875039874412166</v>
      </c>
      <c r="CF27" s="59">
        <f t="shared" si="5"/>
        <v>5.5992819473834497E-3</v>
      </c>
      <c r="CG27" s="59">
        <f t="shared" si="5"/>
        <v>0</v>
      </c>
      <c r="CH27" s="59">
        <f t="shared" si="5"/>
        <v>7.8283202821852124E-3</v>
      </c>
      <c r="CI27" s="122">
        <f t="shared" si="6"/>
        <v>1</v>
      </c>
      <c r="CK27" s="123" t="str">
        <f t="shared" si="7"/>
        <v>厚沢部町</v>
      </c>
      <c r="CL27" s="124">
        <f t="shared" si="17"/>
        <v>12.876593188163159</v>
      </c>
      <c r="CM27" s="65">
        <f t="shared" si="18"/>
        <v>0</v>
      </c>
      <c r="CN27" s="66">
        <f t="shared" si="19"/>
        <v>3.9187728051234676</v>
      </c>
      <c r="CO27" s="65">
        <f t="shared" si="20"/>
        <v>0</v>
      </c>
      <c r="CP27" s="66">
        <f t="shared" si="8"/>
        <v>0.57742819296095194</v>
      </c>
      <c r="CQ27" s="65">
        <f t="shared" si="21"/>
        <v>0</v>
      </c>
      <c r="CR27" s="66">
        <f t="shared" si="9"/>
        <v>8.3803921900787408</v>
      </c>
      <c r="CS27" s="65">
        <f t="shared" si="22"/>
        <v>0</v>
      </c>
      <c r="CT27" s="66">
        <f t="shared" si="10"/>
        <v>4.9357904649944278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45443</v>
      </c>
      <c r="AY28" s="18" t="str">
        <f>IF(IFERROR(比較地域マスタ!$Z13,"")=0,"",IFERROR(比較地域マスタ!$Z13,""))</f>
        <v>五ヶ瀬町</v>
      </c>
      <c r="BB28" s="110" t="str">
        <f t="shared" si="0"/>
        <v>45443</v>
      </c>
      <c r="BC28" s="1031" t="str">
        <f t="shared" si="0"/>
        <v>五ヶ瀬町</v>
      </c>
      <c r="BD28" s="34">
        <f t="shared" si="14"/>
        <v>22.290598722463351</v>
      </c>
      <c r="BE28" s="34">
        <f t="shared" si="15"/>
        <v>6.8090814976914551</v>
      </c>
      <c r="BF28" s="34">
        <f>VLOOKUP($AX28&amp;"_"&amp;$BC$14,データシート1!$A:$BT,MATCH($BC$12&amp;"_"&amp;BF$20,データシート1!$A$1:$BT$1,0),0)</f>
        <v>3.4971157260072157</v>
      </c>
      <c r="BG28" s="34">
        <f>VLOOKUP($AX28&amp;"_"&amp;$BC$14,データシート1!$A:$BT,MATCH($BC$12&amp;"_"&amp;BG$20,データシート1!$A$1:$BT$1,0),0)</f>
        <v>0.26734160499731108</v>
      </c>
      <c r="BH28" s="34">
        <f>VLOOKUP($AX28&amp;"_"&amp;$BC$14,データシート1!$A:$BT,MATCH($BC$12&amp;"_"&amp;BH$20,データシート1!$A$1:$BT$1,0),0)</f>
        <v>3.044624166686928</v>
      </c>
      <c r="BI28" s="34">
        <f>VLOOKUP($AX28&amp;"_"&amp;$BC$14,データシート1!$A:$BT,MATCH($BC$12&amp;"_"&amp;BI$20,データシート1!$A$1:$BT$1,0),0)</f>
        <v>2.6839210140084226</v>
      </c>
      <c r="BJ28" s="34">
        <f>VLOOKUP($AX28&amp;"_"&amp;$BC$14,データシート1!$A:$BT,MATCH($BC$12&amp;"_"&amp;BJ$20,データシート1!$A$1:$BT$1,0),0)</f>
        <v>2.7520099495635941</v>
      </c>
      <c r="BK28" s="34">
        <f t="shared" si="1"/>
        <v>10.045586261199878</v>
      </c>
      <c r="BL28" s="34">
        <f t="shared" si="2"/>
        <v>9.8350423519247236</v>
      </c>
      <c r="BM28" s="34">
        <f>VLOOKUP($AX28&amp;"_"&amp;$BC$14,データシート1!$A:$BT,MATCH($BC$12&amp;"_"&amp;BM$20,データシート1!$A$1:$BT$1,0),0)</f>
        <v>2.7536088618437344</v>
      </c>
      <c r="BN28" s="34">
        <f>VLOOKUP($AX28&amp;"_"&amp;$BC$14,データシート1!$A:$BT,MATCH($BC$12&amp;"_"&amp;BN$20,データシート1!$A$1:$BT$1,0),0)</f>
        <v>7.0814334900809897</v>
      </c>
      <c r="BO28" s="34">
        <f>VLOOKUP($AX28&amp;"_"&amp;$BC$14,データシート1!$A:$BT,MATCH($BC$12&amp;"_"&amp;BO$20,データシート1!$A$1:$BT$1,0),0)</f>
        <v>0.21054390927515401</v>
      </c>
      <c r="BP28" s="34">
        <f>VLOOKUP($AX28&amp;"_"&amp;$BC$14,データシート1!$A:$BT,MATCH($BC$12&amp;"_"&amp;BP$20,データシート1!$A$1:$BT$1,0),0)</f>
        <v>0</v>
      </c>
      <c r="BQ28" s="34">
        <f>VLOOKUP($AX28&amp;"_"&amp;$BC$14,データシート1!$A:$BT,MATCH($BC$12&amp;"_"&amp;BQ$20,データシート1!$A$1:$BT$1,0),0)</f>
        <v>0</v>
      </c>
      <c r="BR28" s="35">
        <f t="shared" si="3"/>
        <v>22.290598722463351</v>
      </c>
      <c r="BT28" s="121" t="str">
        <f t="shared" si="4"/>
        <v>五ヶ瀬町</v>
      </c>
      <c r="BU28" s="33">
        <f t="shared" si="25"/>
        <v>22.290598722463351</v>
      </c>
      <c r="BV28" s="59">
        <f t="shared" si="16"/>
        <v>0.30546875759014958</v>
      </c>
      <c r="BW28" s="59">
        <f t="shared" si="5"/>
        <v>0.15688747393236221</v>
      </c>
      <c r="BX28" s="59">
        <f t="shared" si="5"/>
        <v>1.1993469010228854E-2</v>
      </c>
      <c r="BY28" s="59">
        <f t="shared" si="5"/>
        <v>0.13658781464755848</v>
      </c>
      <c r="BZ28" s="59">
        <f t="shared" si="5"/>
        <v>0.12040596340302431</v>
      </c>
      <c r="CA28" s="59">
        <f t="shared" si="5"/>
        <v>0.12346056666437838</v>
      </c>
      <c r="CB28" s="59">
        <f t="shared" si="5"/>
        <v>0.4506647123424477</v>
      </c>
      <c r="CC28" s="59">
        <f t="shared" si="5"/>
        <v>0.44121929941762666</v>
      </c>
      <c r="CD28" s="59">
        <f t="shared" si="5"/>
        <v>0.12353229700684465</v>
      </c>
      <c r="CE28" s="59">
        <f t="shared" si="5"/>
        <v>0.31768700241078207</v>
      </c>
      <c r="CF28" s="59">
        <f t="shared" si="5"/>
        <v>9.44541292482101E-3</v>
      </c>
      <c r="CG28" s="59">
        <f t="shared" si="5"/>
        <v>0</v>
      </c>
      <c r="CH28" s="59">
        <f t="shared" si="5"/>
        <v>0</v>
      </c>
      <c r="CI28" s="122">
        <f t="shared" si="6"/>
        <v>1</v>
      </c>
      <c r="CK28" s="123" t="str">
        <f t="shared" si="7"/>
        <v>五ヶ瀬町</v>
      </c>
      <c r="CL28" s="124">
        <f t="shared" si="17"/>
        <v>6.8090814976914551</v>
      </c>
      <c r="CM28" s="65">
        <f t="shared" si="18"/>
        <v>0</v>
      </c>
      <c r="CN28" s="66">
        <f t="shared" si="19"/>
        <v>3.4971157260072157</v>
      </c>
      <c r="CO28" s="65">
        <f t="shared" si="20"/>
        <v>0</v>
      </c>
      <c r="CP28" s="66">
        <f t="shared" si="8"/>
        <v>0.26734160499731108</v>
      </c>
      <c r="CQ28" s="65">
        <f t="shared" si="21"/>
        <v>0</v>
      </c>
      <c r="CR28" s="66">
        <f t="shared" si="9"/>
        <v>3.044624166686928</v>
      </c>
      <c r="CS28" s="65">
        <f t="shared" si="22"/>
        <v>0</v>
      </c>
      <c r="CT28" s="66">
        <f t="shared" si="10"/>
        <v>2.6839210140084226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20430</v>
      </c>
      <c r="AY29" s="18" t="str">
        <f>IF(IFERROR(比較地域マスタ!$Z14,"")=0,"",IFERROR(比較地域マスタ!$Z14,""))</f>
        <v>大桑村</v>
      </c>
      <c r="BB29" s="110" t="str">
        <f t="shared" si="0"/>
        <v>20430</v>
      </c>
      <c r="BC29" s="1031" t="str">
        <f t="shared" si="0"/>
        <v>大桑村</v>
      </c>
      <c r="BD29" s="34">
        <f t="shared" si="14"/>
        <v>30.38163285230242</v>
      </c>
      <c r="BE29" s="34">
        <f t="shared" si="15"/>
        <v>13.652247121451882</v>
      </c>
      <c r="BF29" s="34">
        <f>VLOOKUP($AX29&amp;"_"&amp;$BC$14,データシート1!$A:$BT,MATCH($BC$12&amp;"_"&amp;BF$20,データシート1!$A$1:$BT$1,0),0)</f>
        <v>11.12229954458077</v>
      </c>
      <c r="BG29" s="34">
        <f>VLOOKUP($AX29&amp;"_"&amp;$BC$14,データシート1!$A:$BT,MATCH($BC$12&amp;"_"&amp;BG$20,データシート1!$A$1:$BT$1,0),0)</f>
        <v>0.40000005073137679</v>
      </c>
      <c r="BH29" s="34">
        <f>VLOOKUP($AX29&amp;"_"&amp;$BC$14,データシート1!$A:$BT,MATCH($BC$12&amp;"_"&amp;BH$20,データシート1!$A$1:$BT$1,0),0)</f>
        <v>2.1299475261397363</v>
      </c>
      <c r="BI29" s="34">
        <f>VLOOKUP($AX29&amp;"_"&amp;$BC$14,データシート1!$A:$BT,MATCH($BC$12&amp;"_"&amp;BI$20,データシート1!$A$1:$BT$1,0),0)</f>
        <v>3.1041545481505275</v>
      </c>
      <c r="BJ29" s="34">
        <f>VLOOKUP($AX29&amp;"_"&amp;$BC$14,データシート1!$A:$BT,MATCH($BC$12&amp;"_"&amp;BJ$20,データシート1!$A$1:$BT$1,0),0)</f>
        <v>5.8414134925752483</v>
      </c>
      <c r="BK29" s="34">
        <f t="shared" si="1"/>
        <v>7.4202739700565301</v>
      </c>
      <c r="BL29" s="34">
        <f t="shared" si="2"/>
        <v>7.2166781265616713</v>
      </c>
      <c r="BM29" s="34">
        <f>VLOOKUP($AX29&amp;"_"&amp;$BC$14,データシート1!$A:$BT,MATCH($BC$12&amp;"_"&amp;BM$20,データシート1!$A$1:$BT$1,0),0)</f>
        <v>3.0254359952932641</v>
      </c>
      <c r="BN29" s="34">
        <f>VLOOKUP($AX29&amp;"_"&amp;$BC$14,データシート1!$A:$BT,MATCH($BC$12&amp;"_"&amp;BN$20,データシート1!$A$1:$BT$1,0),0)</f>
        <v>4.1912421312684067</v>
      </c>
      <c r="BO29" s="34">
        <f>VLOOKUP($AX29&amp;"_"&amp;$BC$14,データシート1!$A:$BT,MATCH($BC$12&amp;"_"&amp;BO$20,データシート1!$A$1:$BT$1,0),0)</f>
        <v>0.20359584349485901</v>
      </c>
      <c r="BP29" s="34">
        <f>VLOOKUP($AX29&amp;"_"&amp;$BC$14,データシート1!$A:$BT,MATCH($BC$12&amp;"_"&amp;BP$20,データシート1!$A$1:$BT$1,0),0)</f>
        <v>0</v>
      </c>
      <c r="BQ29" s="34">
        <f>VLOOKUP($AX29&amp;"_"&amp;$BC$14,データシート1!$A:$BT,MATCH($BC$12&amp;"_"&amp;BQ$20,データシート1!$A$1:$BT$1,0),0)</f>
        <v>0.36354372006822822</v>
      </c>
      <c r="BR29" s="35">
        <f t="shared" si="3"/>
        <v>30.38163285230242</v>
      </c>
      <c r="BT29" s="121" t="str">
        <f t="shared" si="4"/>
        <v>大桑村</v>
      </c>
      <c r="BU29" s="33">
        <f t="shared" si="25"/>
        <v>30.38163285230242</v>
      </c>
      <c r="BV29" s="59">
        <f t="shared" si="16"/>
        <v>0.44935857094386783</v>
      </c>
      <c r="BW29" s="59">
        <f t="shared" si="5"/>
        <v>0.3660862995300756</v>
      </c>
      <c r="BX29" s="59">
        <f t="shared" si="5"/>
        <v>1.3165850982267514E-2</v>
      </c>
      <c r="BY29" s="59">
        <f t="shared" si="5"/>
        <v>7.0106420431524694E-2</v>
      </c>
      <c r="BZ29" s="59">
        <f t="shared" si="5"/>
        <v>0.10217207755886908</v>
      </c>
      <c r="CA29" s="59">
        <f t="shared" si="5"/>
        <v>0.19226792453759003</v>
      </c>
      <c r="CB29" s="59">
        <f t="shared" si="5"/>
        <v>0.24423552236739629</v>
      </c>
      <c r="CC29" s="59">
        <f t="shared" si="5"/>
        <v>0.23753424187715333</v>
      </c>
      <c r="CD29" s="59">
        <f t="shared" si="5"/>
        <v>9.9581086046334297E-2</v>
      </c>
      <c r="CE29" s="59">
        <f t="shared" si="5"/>
        <v>0.13795315583081905</v>
      </c>
      <c r="CF29" s="59">
        <f t="shared" si="5"/>
        <v>6.7012804902429673E-3</v>
      </c>
      <c r="CG29" s="59">
        <f t="shared" si="5"/>
        <v>0</v>
      </c>
      <c r="CH29" s="59">
        <f t="shared" si="5"/>
        <v>1.1965904592276635E-2</v>
      </c>
      <c r="CI29" s="122">
        <f t="shared" si="6"/>
        <v>1</v>
      </c>
      <c r="CK29" s="123" t="str">
        <f t="shared" si="7"/>
        <v>大桑村</v>
      </c>
      <c r="CL29" s="124">
        <f t="shared" si="17"/>
        <v>13.652247121451882</v>
      </c>
      <c r="CM29" s="65">
        <f t="shared" si="18"/>
        <v>0.19930784842917704</v>
      </c>
      <c r="CN29" s="66">
        <f t="shared" si="19"/>
        <v>11.12229954458077</v>
      </c>
      <c r="CO29" s="65">
        <f t="shared" si="20"/>
        <v>0.24464365386794321</v>
      </c>
      <c r="CP29" s="66">
        <f t="shared" si="8"/>
        <v>0.40000005073137679</v>
      </c>
      <c r="CQ29" s="65">
        <f t="shared" si="21"/>
        <v>0</v>
      </c>
      <c r="CR29" s="66">
        <f t="shared" si="9"/>
        <v>2.1299475261397363</v>
      </c>
      <c r="CS29" s="65">
        <f t="shared" si="22"/>
        <v>0</v>
      </c>
      <c r="CT29" s="66">
        <f t="shared" si="10"/>
        <v>3.1041545481505275</v>
      </c>
      <c r="CU29" s="67">
        <f t="shared" si="23"/>
        <v>0</v>
      </c>
      <c r="CV29" s="16"/>
      <c r="CW29" s="959">
        <f t="shared" si="24"/>
        <v>2.7210000000000001</v>
      </c>
      <c r="CX29" s="962">
        <f>VLOOKUP($AX29&amp;"_"&amp;$CW$14,データシート1!$A:$BT,MATCH($CW$12&amp;"_"&amp;CX$20,データシート1!$A$1:$BT$1,0),0)</f>
        <v>2.7210000000000001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2.7210000000000001</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01512</v>
      </c>
      <c r="AY30" s="18" t="str">
        <f>IF(IFERROR(比較地域マスタ!$Z15,"")=0,"",IFERROR(比較地域マスタ!$Z15,""))</f>
        <v>浜頓別町</v>
      </c>
      <c r="BB30" s="110" t="str">
        <f t="shared" si="0"/>
        <v>01512</v>
      </c>
      <c r="BC30" s="1031" t="str">
        <f t="shared" si="0"/>
        <v>浜頓別町</v>
      </c>
      <c r="BD30" s="34">
        <f t="shared" si="14"/>
        <v>53.356256047985198</v>
      </c>
      <c r="BE30" s="34">
        <f t="shared" si="15"/>
        <v>30.570868803156628</v>
      </c>
      <c r="BF30" s="34">
        <f>VLOOKUP($AX30&amp;"_"&amp;$BC$14,データシート1!$A:$BT,MATCH($BC$12&amp;"_"&amp;BF$20,データシート1!$A$1:$BT$1,0),0)</f>
        <v>22.895617561502437</v>
      </c>
      <c r="BG30" s="34">
        <f>VLOOKUP($AX30&amp;"_"&amp;$BC$14,データシート1!$A:$BT,MATCH($BC$12&amp;"_"&amp;BG$20,データシート1!$A$1:$BT$1,0),0)</f>
        <v>0.62508003412763247</v>
      </c>
      <c r="BH30" s="34">
        <f>VLOOKUP($AX30&amp;"_"&amp;$BC$14,データシート1!$A:$BT,MATCH($BC$12&amp;"_"&amp;BH$20,データシート1!$A$1:$BT$1,0),0)</f>
        <v>7.0501712075265583</v>
      </c>
      <c r="BI30" s="34">
        <f>VLOOKUP($AX30&amp;"_"&amp;$BC$14,データシート1!$A:$BT,MATCH($BC$12&amp;"_"&amp;BI$20,データシート1!$A$1:$BT$1,0),0)</f>
        <v>5.7606884123121374</v>
      </c>
      <c r="BJ30" s="34">
        <f>VLOOKUP($AX30&amp;"_"&amp;$BC$14,データシート1!$A:$BT,MATCH($BC$12&amp;"_"&amp;BJ$20,データシート1!$A$1:$BT$1,0),0)</f>
        <v>8.2962906745596126</v>
      </c>
      <c r="BK30" s="34">
        <f t="shared" si="1"/>
        <v>8.1523453611183658</v>
      </c>
      <c r="BL30" s="34">
        <f t="shared" si="2"/>
        <v>7.9513769374563905</v>
      </c>
      <c r="BM30" s="34">
        <f>VLOOKUP($AX30&amp;"_"&amp;$BC$14,データシート1!$A:$BT,MATCH($BC$12&amp;"_"&amp;BM$20,データシート1!$A$1:$BT$1,0),0)</f>
        <v>3.0770831506486749</v>
      </c>
      <c r="BN30" s="34">
        <f>VLOOKUP($AX30&amp;"_"&amp;$BC$14,データシート1!$A:$BT,MATCH($BC$12&amp;"_"&amp;BN$20,データシート1!$A$1:$BT$1,0),0)</f>
        <v>4.8742937868077156</v>
      </c>
      <c r="BO30" s="34">
        <f>VLOOKUP($AX30&amp;"_"&amp;$BC$14,データシート1!$A:$BT,MATCH($BC$12&amp;"_"&amp;BO$20,データシート1!$A$1:$BT$1,0),0)</f>
        <v>0.20096842366197501</v>
      </c>
      <c r="BP30" s="34">
        <f>VLOOKUP($AX30&amp;"_"&amp;$BC$14,データシート1!$A:$BT,MATCH($BC$12&amp;"_"&amp;BP$20,データシート1!$A$1:$BT$1,0),0)</f>
        <v>0</v>
      </c>
      <c r="BQ30" s="34">
        <f>VLOOKUP($AX30&amp;"_"&amp;$BC$14,データシート1!$A:$BT,MATCH($BC$12&amp;"_"&amp;BQ$20,データシート1!$A$1:$BT$1,0),0)</f>
        <v>0.57606279683845873</v>
      </c>
      <c r="BR30" s="35">
        <f t="shared" si="3"/>
        <v>53.356256047985198</v>
      </c>
      <c r="BT30" s="121" t="str">
        <f t="shared" si="4"/>
        <v>浜頓別町</v>
      </c>
      <c r="BU30" s="33">
        <f t="shared" si="25"/>
        <v>53.356256047985198</v>
      </c>
      <c r="BV30" s="59">
        <f t="shared" si="16"/>
        <v>0.57295753239626013</v>
      </c>
      <c r="BW30" s="59">
        <f t="shared" si="5"/>
        <v>0.42910839810258772</v>
      </c>
      <c r="BX30" s="59">
        <f t="shared" si="5"/>
        <v>1.1715215429760955E-2</v>
      </c>
      <c r="BY30" s="59">
        <f t="shared" si="5"/>
        <v>0.1321339188639114</v>
      </c>
      <c r="BZ30" s="59">
        <f t="shared" si="5"/>
        <v>0.10796650363045232</v>
      </c>
      <c r="CA30" s="59">
        <f t="shared" si="5"/>
        <v>0.15548862099879085</v>
      </c>
      <c r="CB30" s="59">
        <f t="shared" si="5"/>
        <v>0.15279080589512631</v>
      </c>
      <c r="CC30" s="59">
        <f t="shared" si="5"/>
        <v>0.14902426681335046</v>
      </c>
      <c r="CD30" s="59">
        <f t="shared" si="5"/>
        <v>5.7670522232319742E-2</v>
      </c>
      <c r="CE30" s="59">
        <f t="shared" si="5"/>
        <v>9.1353744581030724E-2</v>
      </c>
      <c r="CF30" s="59">
        <f t="shared" si="5"/>
        <v>3.7665390817758445E-3</v>
      </c>
      <c r="CG30" s="59">
        <f t="shared" si="5"/>
        <v>0</v>
      </c>
      <c r="CH30" s="59">
        <f t="shared" si="5"/>
        <v>1.0796537079370502E-2</v>
      </c>
      <c r="CI30" s="122">
        <f t="shared" si="6"/>
        <v>1</v>
      </c>
      <c r="CK30" s="123" t="str">
        <f t="shared" si="7"/>
        <v>浜頓別町</v>
      </c>
      <c r="CL30" s="124">
        <f t="shared" si="17"/>
        <v>30.570868803156628</v>
      </c>
      <c r="CM30" s="65">
        <f t="shared" si="18"/>
        <v>0.26813107775182393</v>
      </c>
      <c r="CN30" s="66">
        <f t="shared" si="19"/>
        <v>22.895617561502437</v>
      </c>
      <c r="CO30" s="65">
        <f t="shared" si="20"/>
        <v>0.35801611282076734</v>
      </c>
      <c r="CP30" s="66">
        <f t="shared" si="8"/>
        <v>0.62508003412763247</v>
      </c>
      <c r="CQ30" s="65">
        <f t="shared" si="21"/>
        <v>0</v>
      </c>
      <c r="CR30" s="66">
        <f t="shared" si="9"/>
        <v>7.0501712075265583</v>
      </c>
      <c r="CS30" s="65">
        <f t="shared" si="22"/>
        <v>0</v>
      </c>
      <c r="CT30" s="66">
        <f t="shared" si="10"/>
        <v>5.7606884123121374</v>
      </c>
      <c r="CU30" s="67">
        <f t="shared" si="23"/>
        <v>0</v>
      </c>
      <c r="CV30" s="16"/>
      <c r="CW30" s="959">
        <f t="shared" si="24"/>
        <v>8.1969999999999992</v>
      </c>
      <c r="CX30" s="962">
        <f>VLOOKUP($AX30&amp;"_"&amp;$CW$14,データシート1!$A:$BT,MATCH($CW$12&amp;"_"&amp;CX$20,データシート1!$A$1:$BT$1,0),0)</f>
        <v>8.1969999999999992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8.1969999999999992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16321</v>
      </c>
      <c r="AY31" s="18" t="str">
        <f>IF(IFERROR(比較地域マスタ!$Z16,"")=0,"",IFERROR(比較地域マスタ!$Z16,""))</f>
        <v>舟橋村</v>
      </c>
      <c r="BB31" s="110" t="str">
        <f t="shared" si="0"/>
        <v>16321</v>
      </c>
      <c r="BC31" s="1031" t="str">
        <f t="shared" si="0"/>
        <v>舟橋村</v>
      </c>
      <c r="BD31" s="34">
        <f t="shared" si="14"/>
        <v>18.475732339156231</v>
      </c>
      <c r="BE31" s="34">
        <f t="shared" si="15"/>
        <v>5.5519146175571645</v>
      </c>
      <c r="BF31" s="34">
        <f>VLOOKUP($AX31&amp;"_"&amp;$BC$14,データシート1!$A:$BT,MATCH($BC$12&amp;"_"&amp;BF$20,データシート1!$A$1:$BT$1,0),0)</f>
        <v>4.2755585755460315</v>
      </c>
      <c r="BG31" s="34">
        <f>VLOOKUP($AX31&amp;"_"&amp;$BC$14,データシート1!$A:$BT,MATCH($BC$12&amp;"_"&amp;BG$20,データシート1!$A$1:$BT$1,0),0)</f>
        <v>8.9636260563112788E-2</v>
      </c>
      <c r="BH31" s="34">
        <f>VLOOKUP($AX31&amp;"_"&amp;$BC$14,データシート1!$A:$BT,MATCH($BC$12&amp;"_"&amp;BH$20,データシート1!$A$1:$BT$1,0),0)</f>
        <v>1.1867197814480204</v>
      </c>
      <c r="BI31" s="34">
        <f>VLOOKUP($AX31&amp;"_"&amp;$BC$14,データシート1!$A:$BT,MATCH($BC$12&amp;"_"&amp;BI$20,データシート1!$A$1:$BT$1,0),0)</f>
        <v>2.592443459264349</v>
      </c>
      <c r="BJ31" s="34">
        <f>VLOOKUP($AX31&amp;"_"&amp;$BC$14,データシート1!$A:$BT,MATCH($BC$12&amp;"_"&amp;BJ$20,データシート1!$A$1:$BT$1,0),0)</f>
        <v>5.4488677894824225</v>
      </c>
      <c r="BK31" s="34">
        <f t="shared" si="1"/>
        <v>4.5034621240181485</v>
      </c>
      <c r="BL31" s="34">
        <f t="shared" si="2"/>
        <v>4.3123027343989433</v>
      </c>
      <c r="BM31" s="34">
        <f>VLOOKUP($AX31&amp;"_"&amp;$BC$14,データシート1!$A:$BT,MATCH($BC$12&amp;"_"&amp;BM$20,データシート1!$A$1:$BT$1,0),0)</f>
        <v>2.8718536648942798</v>
      </c>
      <c r="BN31" s="34">
        <f>VLOOKUP($AX31&amp;"_"&amp;$BC$14,データシート1!$A:$BT,MATCH($BC$12&amp;"_"&amp;BN$20,データシート1!$A$1:$BT$1,0),0)</f>
        <v>1.4404490695046634</v>
      </c>
      <c r="BO31" s="34">
        <f>VLOOKUP($AX31&amp;"_"&amp;$BC$14,データシート1!$A:$BT,MATCH($BC$12&amp;"_"&amp;BO$20,データシート1!$A$1:$BT$1,0),0)</f>
        <v>0.19115938961920501</v>
      </c>
      <c r="BP31" s="34">
        <f>VLOOKUP($AX31&amp;"_"&amp;$BC$14,データシート1!$A:$BT,MATCH($BC$12&amp;"_"&amp;BP$20,データシート1!$A$1:$BT$1,0),0)</f>
        <v>0</v>
      </c>
      <c r="BQ31" s="34">
        <f>VLOOKUP($AX31&amp;"_"&amp;$BC$14,データシート1!$A:$BT,MATCH($BC$12&amp;"_"&amp;BQ$20,データシート1!$A$1:$BT$1,0),0)</f>
        <v>0.37904434883414501</v>
      </c>
      <c r="BR31" s="35">
        <f t="shared" si="3"/>
        <v>18.475732339156231</v>
      </c>
      <c r="BT31" s="121" t="str">
        <f t="shared" si="4"/>
        <v>舟橋村</v>
      </c>
      <c r="BU31" s="33">
        <f t="shared" si="25"/>
        <v>18.475732339156231</v>
      </c>
      <c r="BV31" s="59">
        <f t="shared" si="16"/>
        <v>0.30049767530950899</v>
      </c>
      <c r="BW31" s="59">
        <f t="shared" si="5"/>
        <v>0.23141483634100385</v>
      </c>
      <c r="BX31" s="59">
        <f t="shared" si="5"/>
        <v>4.85156739217009E-3</v>
      </c>
      <c r="BY31" s="59">
        <f t="shared" si="5"/>
        <v>6.4231271576335069E-2</v>
      </c>
      <c r="BZ31" s="59">
        <f t="shared" si="5"/>
        <v>0.14031614074480273</v>
      </c>
      <c r="CA31" s="59">
        <f t="shared" si="5"/>
        <v>0.29492026023425638</v>
      </c>
      <c r="CB31" s="59">
        <f t="shared" si="5"/>
        <v>0.24375012807875615</v>
      </c>
      <c r="CC31" s="59">
        <f t="shared" si="5"/>
        <v>0.23340361590212785</v>
      </c>
      <c r="CD31" s="59">
        <f t="shared" si="5"/>
        <v>0.15543923305318</v>
      </c>
      <c r="CE31" s="59">
        <f t="shared" si="5"/>
        <v>7.7964382848947869E-2</v>
      </c>
      <c r="CF31" s="59">
        <f t="shared" si="5"/>
        <v>1.0346512176628289E-2</v>
      </c>
      <c r="CG31" s="59">
        <f t="shared" si="5"/>
        <v>0</v>
      </c>
      <c r="CH31" s="59">
        <f t="shared" si="5"/>
        <v>2.0515795632675613E-2</v>
      </c>
      <c r="CI31" s="122">
        <f t="shared" si="6"/>
        <v>1</v>
      </c>
      <c r="CK31" s="123" t="str">
        <f t="shared" si="7"/>
        <v>舟橋村</v>
      </c>
      <c r="CL31" s="124">
        <f t="shared" si="17"/>
        <v>5.5519146175571645</v>
      </c>
      <c r="CM31" s="65">
        <f t="shared" si="18"/>
        <v>0</v>
      </c>
      <c r="CN31" s="66">
        <f t="shared" si="19"/>
        <v>4.2755585755460315</v>
      </c>
      <c r="CO31" s="65">
        <f t="shared" si="20"/>
        <v>0</v>
      </c>
      <c r="CP31" s="66">
        <f t="shared" si="8"/>
        <v>8.9636260563112788E-2</v>
      </c>
      <c r="CQ31" s="65">
        <f t="shared" si="21"/>
        <v>0</v>
      </c>
      <c r="CR31" s="66">
        <f t="shared" si="9"/>
        <v>1.1867197814480204</v>
      </c>
      <c r="CS31" s="65">
        <f t="shared" si="22"/>
        <v>0</v>
      </c>
      <c r="CT31" s="66">
        <f t="shared" si="10"/>
        <v>2.592443459264349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21504</v>
      </c>
      <c r="AY32" s="18" t="str">
        <f>IF(IFERROR(比較地域マスタ!$Z17,"")=0,"",IFERROR(比較地域マスタ!$Z17,""))</f>
        <v>七宗町</v>
      </c>
      <c r="AZ32" s="16"/>
      <c r="BA32" s="16"/>
      <c r="BB32" s="110" t="str">
        <f t="shared" si="0"/>
        <v>21504</v>
      </c>
      <c r="BC32" s="1031" t="str">
        <f t="shared" si="0"/>
        <v>七宗町</v>
      </c>
      <c r="BD32" s="34">
        <f t="shared" si="14"/>
        <v>21.8980501174346</v>
      </c>
      <c r="BE32" s="34">
        <f t="shared" si="15"/>
        <v>6.2986653073171439</v>
      </c>
      <c r="BF32" s="34">
        <f>VLOOKUP($AX32&amp;"_"&amp;$BC$14,データシート1!$A:$BT,MATCH($BC$12&amp;"_"&amp;BF$20,データシート1!$A$1:$BT$1,0),0)</f>
        <v>4.8029880674378953</v>
      </c>
      <c r="BG32" s="34">
        <f>VLOOKUP($AX32&amp;"_"&amp;$BC$14,データシート1!$A:$BT,MATCH($BC$12&amp;"_"&amp;BG$20,データシート1!$A$1:$BT$1,0),0)</f>
        <v>0.39308328949136623</v>
      </c>
      <c r="BH32" s="34">
        <f>VLOOKUP($AX32&amp;"_"&amp;$BC$14,データシート1!$A:$BT,MATCH($BC$12&amp;"_"&amp;BH$20,データシート1!$A$1:$BT$1,0),0)</f>
        <v>1.1025939503878832</v>
      </c>
      <c r="BI32" s="34">
        <f>VLOOKUP($AX32&amp;"_"&amp;$BC$14,データシート1!$A:$BT,MATCH($BC$12&amp;"_"&amp;BI$20,データシート1!$A$1:$BT$1,0),0)</f>
        <v>2.4978710801292636</v>
      </c>
      <c r="BJ32" s="34">
        <f>VLOOKUP($AX32&amp;"_"&amp;$BC$14,データシート1!$A:$BT,MATCH($BC$12&amp;"_"&amp;BJ$20,データシート1!$A$1:$BT$1,0),0)</f>
        <v>4.4702423238439559</v>
      </c>
      <c r="BK32" s="34">
        <f t="shared" si="1"/>
        <v>8.0942144949609922</v>
      </c>
      <c r="BL32" s="34">
        <f t="shared" si="2"/>
        <v>7.889217360888594</v>
      </c>
      <c r="BM32" s="34">
        <f>VLOOKUP($AX32&amp;"_"&amp;$BC$14,データシート1!$A:$BT,MATCH($BC$12&amp;"_"&amp;BM$20,データシート1!$A$1:$BT$1,0),0)</f>
        <v>3.3448328770964619</v>
      </c>
      <c r="BN32" s="34">
        <f>VLOOKUP($AX32&amp;"_"&amp;$BC$14,データシート1!$A:$BT,MATCH($BC$12&amp;"_"&amp;BN$20,データシート1!$A$1:$BT$1,0),0)</f>
        <v>4.5443844837921317</v>
      </c>
      <c r="BO32" s="34">
        <f>VLOOKUP($AX32&amp;"_"&amp;$BC$14,データシート1!$A:$BT,MATCH($BC$12&amp;"_"&amp;BO$20,データシート1!$A$1:$BT$1,0),0)</f>
        <v>0.204997134072398</v>
      </c>
      <c r="BP32" s="34">
        <f>VLOOKUP($AX32&amp;"_"&amp;$BC$14,データシート1!$A:$BT,MATCH($BC$12&amp;"_"&amp;BP$20,データシート1!$A$1:$BT$1,0),0)</f>
        <v>0</v>
      </c>
      <c r="BQ32" s="34">
        <f>VLOOKUP($AX32&amp;"_"&amp;$BC$14,データシート1!$A:$BT,MATCH($BC$12&amp;"_"&amp;BQ$20,データシート1!$A$1:$BT$1,0),0)</f>
        <v>0.5370569111832425</v>
      </c>
      <c r="BR32" s="35">
        <f t="shared" si="3"/>
        <v>21.8980501174346</v>
      </c>
      <c r="BS32" s="21"/>
      <c r="BT32" s="121" t="str">
        <f t="shared" si="4"/>
        <v>七宗町</v>
      </c>
      <c r="BU32" s="33">
        <f t="shared" si="25"/>
        <v>21.8980501174346</v>
      </c>
      <c r="BV32" s="59">
        <f t="shared" si="16"/>
        <v>0.28763589787852056</v>
      </c>
      <c r="BW32" s="59">
        <f t="shared" si="5"/>
        <v>0.21933405219553745</v>
      </c>
      <c r="BX32" s="59">
        <f t="shared" si="5"/>
        <v>1.7950606898027171E-2</v>
      </c>
      <c r="BY32" s="59">
        <f t="shared" si="5"/>
        <v>5.0351238784955996E-2</v>
      </c>
      <c r="BZ32" s="59">
        <f t="shared" si="5"/>
        <v>0.11406819633408959</v>
      </c>
      <c r="CA32" s="59">
        <f t="shared" si="5"/>
        <v>0.20413882970725677</v>
      </c>
      <c r="CB32" s="59">
        <f t="shared" si="5"/>
        <v>0.3696317458199902</v>
      </c>
      <c r="CC32" s="59">
        <f t="shared" si="5"/>
        <v>0.36027031258858183</v>
      </c>
      <c r="CD32" s="59">
        <f t="shared" si="5"/>
        <v>0.15274569466956336</v>
      </c>
      <c r="CE32" s="59">
        <f t="shared" si="5"/>
        <v>0.20752461791901841</v>
      </c>
      <c r="CF32" s="59">
        <f t="shared" si="5"/>
        <v>9.3614332314083601E-3</v>
      </c>
      <c r="CG32" s="59">
        <f t="shared" si="5"/>
        <v>0</v>
      </c>
      <c r="CH32" s="59">
        <f t="shared" si="5"/>
        <v>2.4525330260142805E-2</v>
      </c>
      <c r="CI32" s="122">
        <f t="shared" si="6"/>
        <v>1</v>
      </c>
      <c r="CJ32" s="16"/>
      <c r="CK32" s="123" t="str">
        <f t="shared" si="7"/>
        <v>七宗町</v>
      </c>
      <c r="CL32" s="124">
        <f t="shared" si="17"/>
        <v>6.2986653073171439</v>
      </c>
      <c r="CM32" s="65">
        <f t="shared" si="18"/>
        <v>0</v>
      </c>
      <c r="CN32" s="66">
        <f t="shared" si="19"/>
        <v>4.8029880674378953</v>
      </c>
      <c r="CO32" s="65">
        <f t="shared" si="20"/>
        <v>0</v>
      </c>
      <c r="CP32" s="66">
        <f t="shared" si="8"/>
        <v>0.39308328949136623</v>
      </c>
      <c r="CQ32" s="65">
        <f t="shared" si="21"/>
        <v>0</v>
      </c>
      <c r="CR32" s="66">
        <f t="shared" si="9"/>
        <v>1.1025939503878832</v>
      </c>
      <c r="CS32" s="65">
        <f t="shared" si="22"/>
        <v>0</v>
      </c>
      <c r="CT32" s="66">
        <f t="shared" si="10"/>
        <v>2.4978710801292636</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10428</v>
      </c>
      <c r="AY33" s="18" t="str">
        <f>IF(IFERROR(比較地域マスタ!$Z18,"")=0,"",IFERROR(比較地域マスタ!$Z18,""))</f>
        <v>高山村</v>
      </c>
      <c r="BB33" s="110" t="str">
        <f t="shared" si="0"/>
        <v>10428</v>
      </c>
      <c r="BC33" s="1031" t="str">
        <f t="shared" si="0"/>
        <v>高山村</v>
      </c>
      <c r="BD33" s="34">
        <f t="shared" si="14"/>
        <v>26.079453432455839</v>
      </c>
      <c r="BE33" s="34">
        <f t="shared" si="15"/>
        <v>8.6247595239673362</v>
      </c>
      <c r="BF33" s="34">
        <f>VLOOKUP($AX33&amp;"_"&amp;$BC$14,データシート1!$A:$BT,MATCH($BC$12&amp;"_"&amp;BF$20,データシート1!$A$1:$BT$1,0),0)</f>
        <v>4.610972173927216</v>
      </c>
      <c r="BG33" s="34">
        <f>VLOOKUP($AX33&amp;"_"&amp;$BC$14,データシート1!$A:$BT,MATCH($BC$12&amp;"_"&amp;BG$20,データシート1!$A$1:$BT$1,0),0)</f>
        <v>0.2869044016204681</v>
      </c>
      <c r="BH33" s="34">
        <f>VLOOKUP($AX33&amp;"_"&amp;$BC$14,データシート1!$A:$BT,MATCH($BC$12&amp;"_"&amp;BH$20,データシート1!$A$1:$BT$1,0),0)</f>
        <v>3.7268829484196524</v>
      </c>
      <c r="BI33" s="34">
        <f>VLOOKUP($AX33&amp;"_"&amp;$BC$14,データシート1!$A:$BT,MATCH($BC$12&amp;"_"&amp;BI$20,データシート1!$A$1:$BT$1,0),0)</f>
        <v>3.3802174928631756</v>
      </c>
      <c r="BJ33" s="34">
        <f>VLOOKUP($AX33&amp;"_"&amp;$BC$14,データシート1!$A:$BT,MATCH($BC$12&amp;"_"&amp;BJ$20,データシート1!$A$1:$BT$1,0),0)</f>
        <v>4.1861008308486287</v>
      </c>
      <c r="BK33" s="34">
        <f t="shared" si="1"/>
        <v>9.4857434860484346</v>
      </c>
      <c r="BL33" s="34">
        <f t="shared" si="2"/>
        <v>9.281330223050011</v>
      </c>
      <c r="BM33" s="34">
        <f>VLOOKUP($AX33&amp;"_"&amp;$BC$14,データシート1!$A:$BT,MATCH($BC$12&amp;"_"&amp;BM$20,データシート1!$A$1:$BT$1,0),0)</f>
        <v>3.4358949668020542</v>
      </c>
      <c r="BN33" s="34">
        <f>VLOOKUP($AX33&amp;"_"&amp;$BC$14,データシート1!$A:$BT,MATCH($BC$12&amp;"_"&amp;BN$20,データシート1!$A$1:$BT$1,0),0)</f>
        <v>5.8454352562479563</v>
      </c>
      <c r="BO33" s="34">
        <f>VLOOKUP($AX33&amp;"_"&amp;$BC$14,データシート1!$A:$BT,MATCH($BC$12&amp;"_"&amp;BO$20,データシート1!$A$1:$BT$1,0),0)</f>
        <v>0.204413262998423</v>
      </c>
      <c r="BP33" s="34">
        <f>VLOOKUP($AX33&amp;"_"&amp;$BC$14,データシート1!$A:$BT,MATCH($BC$12&amp;"_"&amp;BP$20,データシート1!$A$1:$BT$1,0),0)</f>
        <v>0</v>
      </c>
      <c r="BQ33" s="34">
        <f>VLOOKUP($AX33&amp;"_"&amp;$BC$14,データシート1!$A:$BT,MATCH($BC$12&amp;"_"&amp;BQ$20,データシート1!$A$1:$BT$1,0),0)</f>
        <v>0.40263209872826672</v>
      </c>
      <c r="BR33" s="35">
        <f t="shared" si="3"/>
        <v>26.079453432455839</v>
      </c>
      <c r="BT33" s="121" t="str">
        <f t="shared" si="4"/>
        <v>高山村</v>
      </c>
      <c r="BU33" s="33">
        <f t="shared" si="25"/>
        <v>26.079453432455839</v>
      </c>
      <c r="BV33" s="59">
        <f t="shared" si="16"/>
        <v>0.33071090029953759</v>
      </c>
      <c r="BW33" s="59">
        <f t="shared" si="5"/>
        <v>0.17680478564741961</v>
      </c>
      <c r="BX33" s="59">
        <f t="shared" si="5"/>
        <v>1.100116620018639E-2</v>
      </c>
      <c r="BY33" s="59">
        <f t="shared" si="5"/>
        <v>0.14290494845193161</v>
      </c>
      <c r="BZ33" s="59">
        <f t="shared" si="5"/>
        <v>0.1296122827733997</v>
      </c>
      <c r="CA33" s="59">
        <f t="shared" si="5"/>
        <v>0.16051336511673334</v>
      </c>
      <c r="CB33" s="59">
        <f t="shared" si="5"/>
        <v>0.36372478091290983</v>
      </c>
      <c r="CC33" s="59">
        <f t="shared" si="5"/>
        <v>0.35588668478379265</v>
      </c>
      <c r="CD33" s="59">
        <f t="shared" si="5"/>
        <v>0.13174719998257664</v>
      </c>
      <c r="CE33" s="59">
        <f t="shared" si="5"/>
        <v>0.22413948480121601</v>
      </c>
      <c r="CF33" s="59">
        <f t="shared" si="5"/>
        <v>7.8380961291171468E-3</v>
      </c>
      <c r="CG33" s="59">
        <f t="shared" si="5"/>
        <v>0</v>
      </c>
      <c r="CH33" s="59">
        <f t="shared" si="5"/>
        <v>1.543867089741964E-2</v>
      </c>
      <c r="CI33" s="122">
        <f t="shared" si="6"/>
        <v>1</v>
      </c>
      <c r="CK33" s="123" t="str">
        <f t="shared" si="7"/>
        <v>高山村</v>
      </c>
      <c r="CL33" s="124">
        <f t="shared" si="17"/>
        <v>8.6247595239673362</v>
      </c>
      <c r="CM33" s="65">
        <f t="shared" si="18"/>
        <v>0</v>
      </c>
      <c r="CN33" s="66">
        <f t="shared" si="19"/>
        <v>4.610972173927216</v>
      </c>
      <c r="CO33" s="65">
        <f t="shared" si="20"/>
        <v>0</v>
      </c>
      <c r="CP33" s="66">
        <f t="shared" si="8"/>
        <v>0.2869044016204681</v>
      </c>
      <c r="CQ33" s="65">
        <f t="shared" si="21"/>
        <v>0</v>
      </c>
      <c r="CR33" s="66">
        <f t="shared" si="9"/>
        <v>3.7268829484196524</v>
      </c>
      <c r="CS33" s="65">
        <f t="shared" si="22"/>
        <v>0</v>
      </c>
      <c r="CT33" s="66">
        <f t="shared" si="10"/>
        <v>3.3802174928631756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01364</v>
      </c>
      <c r="AY34" s="18" t="str">
        <f>IF(IFERROR(比較地域マスタ!$Z19,"")=0,"",IFERROR(比較地域マスタ!$Z19,""))</f>
        <v>乙部町</v>
      </c>
      <c r="BB34" s="110" t="str">
        <f t="shared" si="0"/>
        <v>01364</v>
      </c>
      <c r="BC34" s="1031" t="str">
        <f t="shared" si="0"/>
        <v>乙部町</v>
      </c>
      <c r="BD34" s="34">
        <f t="shared" si="14"/>
        <v>26.666755657540957</v>
      </c>
      <c r="BE34" s="34">
        <f t="shared" si="15"/>
        <v>8.8179592532810105</v>
      </c>
      <c r="BF34" s="34">
        <f>VLOOKUP($AX34&amp;"_"&amp;$BC$14,データシート1!$A:$BT,MATCH($BC$12&amp;"_"&amp;BF$20,データシート1!$A$1:$BT$1,0),0)</f>
        <v>5.8186108891900856</v>
      </c>
      <c r="BG34" s="34">
        <f>VLOOKUP($AX34&amp;"_"&amp;$BC$14,データシート1!$A:$BT,MATCH($BC$12&amp;"_"&amp;BG$20,データシート1!$A$1:$BT$1,0),0)</f>
        <v>0.56060989607859424</v>
      </c>
      <c r="BH34" s="34">
        <f>VLOOKUP($AX34&amp;"_"&amp;$BC$14,データシート1!$A:$BT,MATCH($BC$12&amp;"_"&amp;BH$20,データシート1!$A$1:$BT$1,0),0)</f>
        <v>2.4387384680123314</v>
      </c>
      <c r="BI34" s="34">
        <f>VLOOKUP($AX34&amp;"_"&amp;$BC$14,データシート1!$A:$BT,MATCH($BC$12&amp;"_"&amp;BI$20,データシート1!$A$1:$BT$1,0),0)</f>
        <v>3.4672908225167469</v>
      </c>
      <c r="BJ34" s="34">
        <f>VLOOKUP($AX34&amp;"_"&amp;$BC$14,データシート1!$A:$BT,MATCH($BC$12&amp;"_"&amp;BJ$20,データシート1!$A$1:$BT$1,0),0)</f>
        <v>8.0371688377152406</v>
      </c>
      <c r="BK34" s="34">
        <f t="shared" si="1"/>
        <v>6.0810560729626815</v>
      </c>
      <c r="BL34" s="34">
        <f t="shared" si="2"/>
        <v>5.8809050688042719</v>
      </c>
      <c r="BM34" s="34">
        <f>VLOOKUP($AX34&amp;"_"&amp;$BC$14,データシート1!$A:$BT,MATCH($BC$12&amp;"_"&amp;BM$20,データシート1!$A$1:$BT$1,0),0)</f>
        <v>2.7305035555005244</v>
      </c>
      <c r="BN34" s="34">
        <f>VLOOKUP($AX34&amp;"_"&amp;$BC$14,データシート1!$A:$BT,MATCH($BC$12&amp;"_"&amp;BN$20,データシート1!$A$1:$BT$1,0),0)</f>
        <v>3.1504015133037475</v>
      </c>
      <c r="BO34" s="34">
        <f>VLOOKUP($AX34&amp;"_"&amp;$BC$14,データシート1!$A:$BT,MATCH($BC$12&amp;"_"&amp;BO$20,データシート1!$A$1:$BT$1,0),0)</f>
        <v>0.20015100415841</v>
      </c>
      <c r="BP34" s="34">
        <f>VLOOKUP($AX34&amp;"_"&amp;$BC$14,データシート1!$A:$BT,MATCH($BC$12&amp;"_"&amp;BP$20,データシート1!$A$1:$BT$1,0),0)</f>
        <v>0</v>
      </c>
      <c r="BQ34" s="34">
        <f>VLOOKUP($AX34&amp;"_"&amp;$BC$14,データシート1!$A:$BT,MATCH($BC$12&amp;"_"&amp;BQ$20,データシート1!$A$1:$BT$1,0),0)</f>
        <v>0.26328067106527742</v>
      </c>
      <c r="BR34" s="35">
        <f t="shared" si="3"/>
        <v>26.666755657540957</v>
      </c>
      <c r="BT34" s="121" t="str">
        <f t="shared" si="4"/>
        <v>乙部町</v>
      </c>
      <c r="BU34" s="33">
        <f t="shared" si="25"/>
        <v>26.666755657540957</v>
      </c>
      <c r="BV34" s="59">
        <f t="shared" si="16"/>
        <v>0.3306723684921688</v>
      </c>
      <c r="BW34" s="59">
        <f t="shared" si="5"/>
        <v>0.21819718018620948</v>
      </c>
      <c r="BX34" s="59">
        <f t="shared" si="5"/>
        <v>2.1022800946543425E-2</v>
      </c>
      <c r="BY34" s="59">
        <f t="shared" si="5"/>
        <v>9.145238735941591E-2</v>
      </c>
      <c r="BZ34" s="59">
        <f t="shared" si="5"/>
        <v>0.13002297193720486</v>
      </c>
      <c r="CA34" s="59">
        <f t="shared" si="5"/>
        <v>0.3013928256189069</v>
      </c>
      <c r="CB34" s="59">
        <f t="shared" si="5"/>
        <v>0.22803884173450437</v>
      </c>
      <c r="CC34" s="59">
        <f t="shared" si="5"/>
        <v>0.22053320412606101</v>
      </c>
      <c r="CD34" s="59">
        <f t="shared" si="5"/>
        <v>0.102393541627865</v>
      </c>
      <c r="CE34" s="59">
        <f t="shared" si="5"/>
        <v>0.118139662498196</v>
      </c>
      <c r="CF34" s="59">
        <f t="shared" si="5"/>
        <v>7.5056376084433919E-3</v>
      </c>
      <c r="CG34" s="59">
        <f t="shared" si="5"/>
        <v>0</v>
      </c>
      <c r="CH34" s="59">
        <f t="shared" si="5"/>
        <v>9.8729922172150555E-3</v>
      </c>
      <c r="CI34" s="122">
        <f t="shared" si="6"/>
        <v>1</v>
      </c>
      <c r="CK34" s="123" t="str">
        <f t="shared" si="7"/>
        <v>乙部町</v>
      </c>
      <c r="CL34" s="124">
        <f t="shared" si="17"/>
        <v>8.8179592532810105</v>
      </c>
      <c r="CM34" s="65">
        <f t="shared" si="18"/>
        <v>0</v>
      </c>
      <c r="CN34" s="66">
        <f t="shared" si="19"/>
        <v>5.8186108891900856</v>
      </c>
      <c r="CO34" s="65">
        <f t="shared" si="20"/>
        <v>0</v>
      </c>
      <c r="CP34" s="66">
        <f t="shared" si="8"/>
        <v>0.56060989607859424</v>
      </c>
      <c r="CQ34" s="65">
        <f t="shared" si="21"/>
        <v>0</v>
      </c>
      <c r="CR34" s="66">
        <f t="shared" si="9"/>
        <v>2.4387384680123314</v>
      </c>
      <c r="CS34" s="65">
        <f t="shared" si="22"/>
        <v>0</v>
      </c>
      <c r="CT34" s="66">
        <f t="shared" si="10"/>
        <v>3.4672908225167469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07407</v>
      </c>
      <c r="AY35" s="18" t="str">
        <f>IF(IFERROR(比較地域マスタ!$Z20,"")=0,"",IFERROR(比較地域マスタ!$Z20,""))</f>
        <v>磐梯町</v>
      </c>
      <c r="BB35" s="110" t="str">
        <f t="shared" si="0"/>
        <v>07407</v>
      </c>
      <c r="BC35" s="1031" t="str">
        <f t="shared" si="0"/>
        <v>磐梯町</v>
      </c>
      <c r="BD35" s="34">
        <f t="shared" si="14"/>
        <v>53.732924544789917</v>
      </c>
      <c r="BE35" s="34">
        <f t="shared" si="15"/>
        <v>38.317829616213238</v>
      </c>
      <c r="BF35" s="34">
        <f>VLOOKUP($AX35&amp;"_"&amp;$BC$14,データシート1!$A:$BT,MATCH($BC$12&amp;"_"&amp;BF$20,データシート1!$A$1:$BT$1,0),0)</f>
        <v>36.657999313848066</v>
      </c>
      <c r="BG35" s="34">
        <f>VLOOKUP($AX35&amp;"_"&amp;$BC$14,データシート1!$A:$BT,MATCH($BC$12&amp;"_"&amp;BG$20,データシート1!$A$1:$BT$1,0),0)</f>
        <v>0.15576421540783061</v>
      </c>
      <c r="BH35" s="34">
        <f>VLOOKUP($AX35&amp;"_"&amp;$BC$14,データシート1!$A:$BT,MATCH($BC$12&amp;"_"&amp;BH$20,データシート1!$A$1:$BT$1,0),0)</f>
        <v>1.5040660869573441</v>
      </c>
      <c r="BI35" s="34">
        <f>VLOOKUP($AX35&amp;"_"&amp;$BC$14,データシート1!$A:$BT,MATCH($BC$12&amp;"_"&amp;BI$20,データシート1!$A$1:$BT$1,0),0)</f>
        <v>3.3794339205999138</v>
      </c>
      <c r="BJ35" s="34">
        <f>VLOOKUP($AX35&amp;"_"&amp;$BC$14,データシート1!$A:$BT,MATCH($BC$12&amp;"_"&amp;BJ$20,データシート1!$A$1:$BT$1,0),0)</f>
        <v>4.5122022194657374</v>
      </c>
      <c r="BK35" s="34">
        <f t="shared" si="1"/>
        <v>6.9674081476441012</v>
      </c>
      <c r="BL35" s="34">
        <f t="shared" si="2"/>
        <v>6.7718697249700881</v>
      </c>
      <c r="BM35" s="34">
        <f>VLOOKUP($AX35&amp;"_"&amp;$BC$14,データシート1!$A:$BT,MATCH($BC$12&amp;"_"&amp;BM$20,データシート1!$A$1:$BT$1,0),0)</f>
        <v>2.9941758749465683</v>
      </c>
      <c r="BN35" s="34">
        <f>VLOOKUP($AX35&amp;"_"&amp;$BC$14,データシート1!$A:$BT,MATCH($BC$12&amp;"_"&amp;BN$20,データシート1!$A$1:$BT$1,0),0)</f>
        <v>3.7776938500235202</v>
      </c>
      <c r="BO35" s="34">
        <f>VLOOKUP($AX35&amp;"_"&amp;$BC$14,データシート1!$A:$BT,MATCH($BC$12&amp;"_"&amp;BO$20,データシート1!$A$1:$BT$1,0),0)</f>
        <v>0.195538422674013</v>
      </c>
      <c r="BP35" s="34">
        <f>VLOOKUP($AX35&amp;"_"&amp;$BC$14,データシート1!$A:$BT,MATCH($BC$12&amp;"_"&amp;BP$20,データシート1!$A$1:$BT$1,0),0)</f>
        <v>0</v>
      </c>
      <c r="BQ35" s="34">
        <f>VLOOKUP($AX35&amp;"_"&amp;$BC$14,データシート1!$A:$BT,MATCH($BC$12&amp;"_"&amp;BQ$20,データシート1!$A$1:$BT$1,0),0)</f>
        <v>0.55605064086692502</v>
      </c>
      <c r="BR35" s="35">
        <f t="shared" si="3"/>
        <v>53.732924544789917</v>
      </c>
      <c r="BT35" s="121" t="str">
        <f t="shared" si="4"/>
        <v>磐梯町</v>
      </c>
      <c r="BU35" s="33">
        <f t="shared" si="25"/>
        <v>53.732924544789917</v>
      </c>
      <c r="BV35" s="59">
        <f t="shared" si="16"/>
        <v>0.71311639820149397</v>
      </c>
      <c r="BW35" s="59">
        <f t="shared" si="5"/>
        <v>0.68222602109236063</v>
      </c>
      <c r="BX35" s="59">
        <f t="shared" si="5"/>
        <v>2.8988598094635801E-3</v>
      </c>
      <c r="BY35" s="59">
        <f t="shared" si="5"/>
        <v>2.7991517299669897E-2</v>
      </c>
      <c r="BZ35" s="59">
        <f t="shared" si="5"/>
        <v>6.2893169304100202E-2</v>
      </c>
      <c r="CA35" s="59">
        <f t="shared" si="5"/>
        <v>8.3974625570668884E-2</v>
      </c>
      <c r="CB35" s="59">
        <f t="shared" si="5"/>
        <v>0.12966739120697421</v>
      </c>
      <c r="CC35" s="59">
        <f t="shared" si="5"/>
        <v>0.12602831099069045</v>
      </c>
      <c r="CD35" s="59">
        <f t="shared" si="5"/>
        <v>5.5723300012280673E-2</v>
      </c>
      <c r="CE35" s="59">
        <f t="shared" si="5"/>
        <v>7.0305010978409799E-2</v>
      </c>
      <c r="CF35" s="59">
        <f t="shared" si="5"/>
        <v>3.639080216283759E-3</v>
      </c>
      <c r="CG35" s="59">
        <f t="shared" si="5"/>
        <v>0</v>
      </c>
      <c r="CH35" s="59">
        <f t="shared" si="5"/>
        <v>1.034841571676264E-2</v>
      </c>
      <c r="CI35" s="122">
        <f t="shared" si="6"/>
        <v>1</v>
      </c>
      <c r="CK35" s="123" t="str">
        <f t="shared" si="7"/>
        <v>磐梯町</v>
      </c>
      <c r="CL35" s="124">
        <f t="shared" si="17"/>
        <v>38.317829616213238</v>
      </c>
      <c r="CM35" s="65">
        <f t="shared" si="18"/>
        <v>1</v>
      </c>
      <c r="CN35" s="66">
        <f t="shared" si="19"/>
        <v>36.657999313848066</v>
      </c>
      <c r="CO35" s="65">
        <f t="shared" si="20"/>
        <v>1</v>
      </c>
      <c r="CP35" s="66">
        <f t="shared" si="8"/>
        <v>0.15576421540783061</v>
      </c>
      <c r="CQ35" s="65">
        <f t="shared" si="21"/>
        <v>0</v>
      </c>
      <c r="CR35" s="66">
        <f t="shared" si="9"/>
        <v>1.5040660869573441</v>
      </c>
      <c r="CS35" s="65">
        <f t="shared" si="22"/>
        <v>0</v>
      </c>
      <c r="CT35" s="66">
        <f t="shared" si="10"/>
        <v>3.3794339205999138</v>
      </c>
      <c r="CU35" s="67">
        <f t="shared" si="23"/>
        <v>1</v>
      </c>
      <c r="CV35" s="16"/>
      <c r="CW35" s="959">
        <f t="shared" si="24"/>
        <v>46.213999999999999</v>
      </c>
      <c r="CX35" s="962">
        <f>VLOOKUP($AX35&amp;"_"&amp;$CW$14,データシート1!$A:$BT,MATCH($CW$12&amp;"_"&amp;CX$20,データシート1!$A$1:$BT$1,0),0)</f>
        <v>46.213999999999999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80.858000000000004</v>
      </c>
      <c r="DB35" s="962">
        <f>VLOOKUP($AX35&amp;"_"&amp;$CW$14,データシート1!$A:$BT,MATCH($CW$12&amp;"_"&amp;DB$20,データシート1!$A$1:$BT$1,0),0)</f>
        <v>0</v>
      </c>
      <c r="DC35" s="962">
        <f>VLOOKUP($AX35&amp;"_"&amp;$CW$14,データシート1!$A:$BT,MATCH($CW$12&amp;"_"&amp;DC$20,データシート1!$A$1:$BT$1,0),0)</f>
        <v>0</v>
      </c>
      <c r="DD35" s="961">
        <f t="shared" si="11"/>
        <v>127.072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43512</v>
      </c>
      <c r="AY36" s="18" t="str">
        <f>IF(IFERROR(比較地域マスタ!$Z21,"")=0,"",IFERROR(比較地域マスタ!$Z21,""))</f>
        <v>山江村</v>
      </c>
      <c r="BB36" s="110" t="str">
        <f t="shared" si="0"/>
        <v>43512</v>
      </c>
      <c r="BC36" s="1031" t="str">
        <f t="shared" si="0"/>
        <v>山江村</v>
      </c>
      <c r="BD36" s="34">
        <f t="shared" si="14"/>
        <v>12.201066086461674</v>
      </c>
      <c r="BE36" s="34">
        <f t="shared" si="15"/>
        <v>1.2504326250688558</v>
      </c>
      <c r="BF36" s="34">
        <f>VLOOKUP($AX36&amp;"_"&amp;$BC$14,データシート1!$A:$BT,MATCH($BC$12&amp;"_"&amp;BF$20,データシート1!$A$1:$BT$1,0),0)</f>
        <v>0.38268104935664815</v>
      </c>
      <c r="BG36" s="34">
        <f>VLOOKUP($AX36&amp;"_"&amp;$BC$14,データシート1!$A:$BT,MATCH($BC$12&amp;"_"&amp;BG$20,データシート1!$A$1:$BT$1,0),0)</f>
        <v>0.28546318656288527</v>
      </c>
      <c r="BH36" s="34">
        <f>VLOOKUP($AX36&amp;"_"&amp;$BC$14,データシート1!$A:$BT,MATCH($BC$12&amp;"_"&amp;BH$20,データシート1!$A$1:$BT$1,0),0)</f>
        <v>0.58228838914932224</v>
      </c>
      <c r="BI36" s="34">
        <f>VLOOKUP($AX36&amp;"_"&amp;$BC$14,データシート1!$A:$BT,MATCH($BC$12&amp;"_"&amp;BI$20,データシート1!$A$1:$BT$1,0),0)</f>
        <v>1.4796860071644258</v>
      </c>
      <c r="BJ36" s="34">
        <f>VLOOKUP($AX36&amp;"_"&amp;$BC$14,データシート1!$A:$BT,MATCH($BC$12&amp;"_"&amp;BJ$20,データシート1!$A$1:$BT$1,0),0)</f>
        <v>2.2028322018965127</v>
      </c>
      <c r="BK36" s="34">
        <f t="shared" si="1"/>
        <v>6.8831165697522172</v>
      </c>
      <c r="BL36" s="34">
        <f t="shared" si="2"/>
        <v>6.6878700826151913</v>
      </c>
      <c r="BM36" s="34">
        <f>VLOOKUP($AX36&amp;"_"&amp;$BC$14,データシート1!$A:$BT,MATCH($BC$12&amp;"_"&amp;BM$20,データシート1!$A$1:$BT$1,0),0)</f>
        <v>2.6639059078053902</v>
      </c>
      <c r="BN36" s="34">
        <f>VLOOKUP($AX36&amp;"_"&amp;$BC$14,データシート1!$A:$BT,MATCH($BC$12&amp;"_"&amp;BN$20,データシート1!$A$1:$BT$1,0),0)</f>
        <v>4.0239641748098016</v>
      </c>
      <c r="BO36" s="34">
        <f>VLOOKUP($AX36&amp;"_"&amp;$BC$14,データシート1!$A:$BT,MATCH($BC$12&amp;"_"&amp;BO$20,データシート1!$A$1:$BT$1,0),0)</f>
        <v>0.195246487137026</v>
      </c>
      <c r="BP36" s="34">
        <f>VLOOKUP($AX36&amp;"_"&amp;$BC$14,データシート1!$A:$BT,MATCH($BC$12&amp;"_"&amp;BP$20,データシート1!$A$1:$BT$1,0),0)</f>
        <v>0</v>
      </c>
      <c r="BQ36" s="34">
        <f>VLOOKUP($AX36&amp;"_"&amp;$BC$14,データシート1!$A:$BT,MATCH($BC$12&amp;"_"&amp;BQ$20,データシート1!$A$1:$BT$1,0),0)</f>
        <v>0.38499868257966191</v>
      </c>
      <c r="BR36" s="35">
        <f t="shared" si="3"/>
        <v>12.201066086461674</v>
      </c>
      <c r="BT36" s="121" t="str">
        <f t="shared" si="4"/>
        <v>山江村</v>
      </c>
      <c r="BU36" s="33">
        <f t="shared" si="25"/>
        <v>12.201066086461674</v>
      </c>
      <c r="BV36" s="59">
        <f t="shared" si="16"/>
        <v>0.10248552185585964</v>
      </c>
      <c r="BW36" s="59">
        <f t="shared" si="5"/>
        <v>3.1364558362754202E-2</v>
      </c>
      <c r="BX36" s="59">
        <f t="shared" si="5"/>
        <v>2.3396577359714146E-2</v>
      </c>
      <c r="BY36" s="59">
        <f t="shared" si="5"/>
        <v>4.7724386133391292E-2</v>
      </c>
      <c r="BZ36" s="59">
        <f t="shared" si="5"/>
        <v>0.1212751407687471</v>
      </c>
      <c r="CA36" s="59">
        <f t="shared" si="5"/>
        <v>0.1805442398464491</v>
      </c>
      <c r="CB36" s="59">
        <f t="shared" si="5"/>
        <v>0.56414058582878557</v>
      </c>
      <c r="CC36" s="59">
        <f t="shared" si="5"/>
        <v>0.54813817376467333</v>
      </c>
      <c r="CD36" s="59">
        <f t="shared" si="5"/>
        <v>0.21833386434659716</v>
      </c>
      <c r="CE36" s="59">
        <f t="shared" si="5"/>
        <v>0.32980430941807615</v>
      </c>
      <c r="CF36" s="59">
        <f t="shared" si="5"/>
        <v>1.600241206411232E-2</v>
      </c>
      <c r="CG36" s="59">
        <f t="shared" si="5"/>
        <v>0</v>
      </c>
      <c r="CH36" s="59">
        <f t="shared" si="5"/>
        <v>3.1554511700158494E-2</v>
      </c>
      <c r="CI36" s="122">
        <f t="shared" si="6"/>
        <v>1</v>
      </c>
      <c r="CK36" s="123" t="str">
        <f t="shared" si="7"/>
        <v>山江村</v>
      </c>
      <c r="CL36" s="124">
        <f t="shared" si="17"/>
        <v>1.2504326250688558</v>
      </c>
      <c r="CM36" s="65">
        <f t="shared" si="18"/>
        <v>0</v>
      </c>
      <c r="CN36" s="66">
        <f t="shared" si="19"/>
        <v>0.38268104935664815</v>
      </c>
      <c r="CO36" s="65">
        <f t="shared" si="20"/>
        <v>0</v>
      </c>
      <c r="CP36" s="66">
        <f t="shared" si="8"/>
        <v>0.28546318656288527</v>
      </c>
      <c r="CQ36" s="65">
        <f t="shared" si="21"/>
        <v>0</v>
      </c>
      <c r="CR36" s="66">
        <f t="shared" si="9"/>
        <v>0.58228838914932224</v>
      </c>
      <c r="CS36" s="65">
        <f t="shared" si="22"/>
        <v>0</v>
      </c>
      <c r="CT36" s="66">
        <f t="shared" si="10"/>
        <v>1.4796860071644258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39341</v>
      </c>
      <c r="AY37" s="18" t="str">
        <f>IF(IFERROR(比較地域マスタ!$Z22,"")=0,"",IFERROR(比較地域マスタ!$Z22,""))</f>
        <v>本山町</v>
      </c>
      <c r="BB37" s="110" t="str">
        <f t="shared" si="0"/>
        <v>39341</v>
      </c>
      <c r="BC37" s="1031" t="str">
        <f t="shared" si="0"/>
        <v>本山町</v>
      </c>
      <c r="BD37" s="34">
        <f t="shared" si="14"/>
        <v>29.120825061711205</v>
      </c>
      <c r="BE37" s="34">
        <f t="shared" si="15"/>
        <v>10.319890984321692</v>
      </c>
      <c r="BF37" s="34">
        <f>VLOOKUP($AX37&amp;"_"&amp;$BC$14,データシート1!$A:$BT,MATCH($BC$12&amp;"_"&amp;BF$20,データシート1!$A$1:$BT$1,0),0)</f>
        <v>3.7831805335306998</v>
      </c>
      <c r="BG37" s="34">
        <f>VLOOKUP($AX37&amp;"_"&amp;$BC$14,データシート1!$A:$BT,MATCH($BC$12&amp;"_"&amp;BG$20,データシート1!$A$1:$BT$1,0),0)</f>
        <v>0.56317676649274862</v>
      </c>
      <c r="BH37" s="34">
        <f>VLOOKUP($AX37&amp;"_"&amp;$BC$14,データシート1!$A:$BT,MATCH($BC$12&amp;"_"&amp;BH$20,データシート1!$A$1:$BT$1,0),0)</f>
        <v>5.9735336842982427</v>
      </c>
      <c r="BI37" s="34">
        <f>VLOOKUP($AX37&amp;"_"&amp;$BC$14,データシート1!$A:$BT,MATCH($BC$12&amp;"_"&amp;BI$20,データシート1!$A$1:$BT$1,0),0)</f>
        <v>4.9433871859397636</v>
      </c>
      <c r="BJ37" s="34">
        <f>VLOOKUP($AX37&amp;"_"&amp;$BC$14,データシート1!$A:$BT,MATCH($BC$12&amp;"_"&amp;BJ$20,データシート1!$A$1:$BT$1,0),0)</f>
        <v>4.5210135754668341</v>
      </c>
      <c r="BK37" s="34">
        <f t="shared" si="1"/>
        <v>8.9333041369052513</v>
      </c>
      <c r="BL37" s="34">
        <f t="shared" si="2"/>
        <v>8.7382911981978157</v>
      </c>
      <c r="BM37" s="34">
        <f>VLOOKUP($AX37&amp;"_"&amp;$BC$14,データシート1!$A:$BT,MATCH($BC$12&amp;"_"&amp;BM$20,データシート1!$A$1:$BT$1,0),0)</f>
        <v>2.6326457874586939</v>
      </c>
      <c r="BN37" s="34">
        <f>VLOOKUP($AX37&amp;"_"&amp;$BC$14,データシート1!$A:$BT,MATCH($BC$12&amp;"_"&amp;BN$20,データシート1!$A$1:$BT$1,0),0)</f>
        <v>6.1056454107391218</v>
      </c>
      <c r="BO37" s="34">
        <f>VLOOKUP($AX37&amp;"_"&amp;$BC$14,データシート1!$A:$BT,MATCH($BC$12&amp;"_"&amp;BO$20,データシート1!$A$1:$BT$1,0),0)</f>
        <v>0.195012938707436</v>
      </c>
      <c r="BP37" s="34">
        <f>VLOOKUP($AX37&amp;"_"&amp;$BC$14,データシート1!$A:$BT,MATCH($BC$12&amp;"_"&amp;BP$20,データシート1!$A$1:$BT$1,0),0)</f>
        <v>0</v>
      </c>
      <c r="BQ37" s="34">
        <f>VLOOKUP($AX37&amp;"_"&amp;$BC$14,データシート1!$A:$BT,MATCH($BC$12&amp;"_"&amp;BQ$20,データシート1!$A$1:$BT$1,0),0)</f>
        <v>0.40322917907766498</v>
      </c>
      <c r="BR37" s="35">
        <f t="shared" si="3"/>
        <v>29.120825061711205</v>
      </c>
      <c r="BT37" s="121" t="str">
        <f t="shared" si="4"/>
        <v>本山町</v>
      </c>
      <c r="BU37" s="33">
        <f t="shared" si="25"/>
        <v>29.120825061711205</v>
      </c>
      <c r="BV37" s="59">
        <f t="shared" si="16"/>
        <v>0.35438181996740692</v>
      </c>
      <c r="BW37" s="59">
        <f t="shared" si="5"/>
        <v>0.12991323307336236</v>
      </c>
      <c r="BX37" s="59">
        <f t="shared" si="5"/>
        <v>1.9339313542775533E-2</v>
      </c>
      <c r="BY37" s="59">
        <f t="shared" si="5"/>
        <v>0.20512927335126899</v>
      </c>
      <c r="BZ37" s="59">
        <f t="shared" si="5"/>
        <v>0.16975436566319865</v>
      </c>
      <c r="CA37" s="59">
        <f t="shared" si="5"/>
        <v>0.15525018834068602</v>
      </c>
      <c r="CB37" s="59">
        <f t="shared" si="5"/>
        <v>0.30676686247639956</v>
      </c>
      <c r="CC37" s="59">
        <f t="shared" si="5"/>
        <v>0.30007017931944319</v>
      </c>
      <c r="CD37" s="59">
        <f t="shared" si="5"/>
        <v>9.0404230713921729E-2</v>
      </c>
      <c r="CE37" s="59">
        <f t="shared" si="5"/>
        <v>0.20966594860552143</v>
      </c>
      <c r="CF37" s="59">
        <f t="shared" si="5"/>
        <v>6.6966831569564254E-3</v>
      </c>
      <c r="CG37" s="59">
        <f t="shared" si="5"/>
        <v>0</v>
      </c>
      <c r="CH37" s="59">
        <f t="shared" si="5"/>
        <v>1.3846763552308855E-2</v>
      </c>
      <c r="CI37" s="122">
        <f t="shared" si="6"/>
        <v>1</v>
      </c>
      <c r="CK37" s="123" t="str">
        <f t="shared" si="7"/>
        <v>本山町</v>
      </c>
      <c r="CL37" s="124">
        <f t="shared" si="17"/>
        <v>10.319890984321692</v>
      </c>
      <c r="CM37" s="65">
        <f t="shared" si="18"/>
        <v>0</v>
      </c>
      <c r="CN37" s="66">
        <f t="shared" si="19"/>
        <v>3.7831805335306998</v>
      </c>
      <c r="CO37" s="65">
        <f t="shared" si="20"/>
        <v>0</v>
      </c>
      <c r="CP37" s="66">
        <f t="shared" si="8"/>
        <v>0.56317676649274862</v>
      </c>
      <c r="CQ37" s="65">
        <f t="shared" si="21"/>
        <v>0</v>
      </c>
      <c r="CR37" s="66">
        <f t="shared" si="9"/>
        <v>5.9735336842982427</v>
      </c>
      <c r="CS37" s="65">
        <f t="shared" si="22"/>
        <v>0</v>
      </c>
      <c r="CT37" s="66">
        <f t="shared" si="10"/>
        <v>4.9433871859397636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39405</v>
      </c>
      <c r="AY38" s="18" t="str">
        <f>IF(IFERROR(比較地域マスタ!$Z23,"")=0,"",IFERROR(比較地域マスタ!$Z23,""))</f>
        <v>梼原町</v>
      </c>
      <c r="BB38" s="110" t="str">
        <f t="shared" si="0"/>
        <v>39405</v>
      </c>
      <c r="BC38" s="1031" t="str">
        <f t="shared" si="0"/>
        <v>梼原町</v>
      </c>
      <c r="BD38" s="34">
        <f t="shared" si="14"/>
        <v>30.43959682319354</v>
      </c>
      <c r="BE38" s="34">
        <f t="shared" si="15"/>
        <v>13.449157579213761</v>
      </c>
      <c r="BF38" s="34">
        <f>VLOOKUP($AX38&amp;"_"&amp;$BC$14,データシート1!$A:$BT,MATCH($BC$12&amp;"_"&amp;BF$20,データシート1!$A$1:$BT$1,0),0)</f>
        <v>10.76622761047466</v>
      </c>
      <c r="BG38" s="34">
        <f>VLOOKUP($AX38&amp;"_"&amp;$BC$14,データシート1!$A:$BT,MATCH($BC$12&amp;"_"&amp;BG$20,データシート1!$A$1:$BT$1,0),0)</f>
        <v>0.73004395656467425</v>
      </c>
      <c r="BH38" s="34">
        <f>VLOOKUP($AX38&amp;"_"&amp;$BC$14,データシート1!$A:$BT,MATCH($BC$12&amp;"_"&amp;BH$20,データシート1!$A$1:$BT$1,0),0)</f>
        <v>1.9528860121744254</v>
      </c>
      <c r="BI38" s="34">
        <f>VLOOKUP($AX38&amp;"_"&amp;$BC$14,データシート1!$A:$BT,MATCH($BC$12&amp;"_"&amp;BI$20,データシート1!$A$1:$BT$1,0),0)</f>
        <v>3.915228453423174</v>
      </c>
      <c r="BJ38" s="34">
        <f>VLOOKUP($AX38&amp;"_"&amp;$BC$14,データシート1!$A:$BT,MATCH($BC$12&amp;"_"&amp;BJ$20,データシート1!$A$1:$BT$1,0),0)</f>
        <v>4.298508310259975</v>
      </c>
      <c r="BK38" s="34">
        <f t="shared" si="1"/>
        <v>8.7767024802966258</v>
      </c>
      <c r="BL38" s="34">
        <f t="shared" si="2"/>
        <v>8.5815143802669986</v>
      </c>
      <c r="BM38" s="34">
        <f>VLOOKUP($AX38&amp;"_"&amp;$BC$14,データシート1!$A:$BT,MATCH($BC$12&amp;"_"&amp;BM$20,データシート1!$A$1:$BT$1,0),0)</f>
        <v>2.513041848740901</v>
      </c>
      <c r="BN38" s="34">
        <f>VLOOKUP($AX38&amp;"_"&amp;$BC$14,データシート1!$A:$BT,MATCH($BC$12&amp;"_"&amp;BN$20,データシート1!$A$1:$BT$1,0),0)</f>
        <v>6.0684725315260977</v>
      </c>
      <c r="BO38" s="34">
        <f>VLOOKUP($AX38&amp;"_"&amp;$BC$14,データシート1!$A:$BT,MATCH($BC$12&amp;"_"&amp;BO$20,データシート1!$A$1:$BT$1,0),0)</f>
        <v>0.195188100029628</v>
      </c>
      <c r="BP38" s="34">
        <f>VLOOKUP($AX38&amp;"_"&amp;$BC$14,データシート1!$A:$BT,MATCH($BC$12&amp;"_"&amp;BP$20,データシート1!$A$1:$BT$1,0),0)</f>
        <v>0</v>
      </c>
      <c r="BQ38" s="34">
        <f>VLOOKUP($AX38&amp;"_"&amp;$BC$14,データシート1!$A:$BT,MATCH($BC$12&amp;"_"&amp;BQ$20,データシート1!$A$1:$BT$1,0),0)</f>
        <v>0</v>
      </c>
      <c r="BR38" s="35">
        <f t="shared" si="3"/>
        <v>30.43959682319354</v>
      </c>
      <c r="BT38" s="121" t="str">
        <f t="shared" si="4"/>
        <v>梼原町</v>
      </c>
      <c r="BU38" s="33">
        <f t="shared" si="25"/>
        <v>30.43959682319354</v>
      </c>
      <c r="BV38" s="59">
        <f t="shared" si="16"/>
        <v>0.44183100247129869</v>
      </c>
      <c r="BW38" s="59">
        <f t="shared" si="5"/>
        <v>0.35369153123182306</v>
      </c>
      <c r="BX38" s="59">
        <f t="shared" si="5"/>
        <v>2.3983364852205109E-2</v>
      </c>
      <c r="BY38" s="59">
        <f t="shared" si="5"/>
        <v>6.4156106387270484E-2</v>
      </c>
      <c r="BZ38" s="59">
        <f t="shared" si="5"/>
        <v>0.12862287487460919</v>
      </c>
      <c r="CA38" s="59">
        <f t="shared" si="5"/>
        <v>0.14121436414639743</v>
      </c>
      <c r="CB38" s="59">
        <f t="shared" si="5"/>
        <v>0.28833175850769455</v>
      </c>
      <c r="CC38" s="59">
        <f t="shared" si="5"/>
        <v>0.28191944952859194</v>
      </c>
      <c r="CD38" s="59">
        <f t="shared" si="5"/>
        <v>8.2558315845566041E-2</v>
      </c>
      <c r="CE38" s="59">
        <f t="shared" si="5"/>
        <v>0.19936113368302588</v>
      </c>
      <c r="CF38" s="59">
        <f t="shared" si="5"/>
        <v>6.412308979102636E-3</v>
      </c>
      <c r="CG38" s="59">
        <f t="shared" si="5"/>
        <v>0</v>
      </c>
      <c r="CH38" s="59">
        <f t="shared" si="5"/>
        <v>0</v>
      </c>
      <c r="CI38" s="122">
        <f t="shared" si="6"/>
        <v>1</v>
      </c>
      <c r="CK38" s="123" t="str">
        <f t="shared" si="7"/>
        <v>梼原町</v>
      </c>
      <c r="CL38" s="124">
        <f t="shared" si="17"/>
        <v>13.449157579213761</v>
      </c>
      <c r="CM38" s="65">
        <f t="shared" si="18"/>
        <v>0</v>
      </c>
      <c r="CN38" s="66">
        <f t="shared" si="19"/>
        <v>10.76622761047466</v>
      </c>
      <c r="CO38" s="65">
        <f t="shared" si="20"/>
        <v>0</v>
      </c>
      <c r="CP38" s="66">
        <f t="shared" si="8"/>
        <v>0.73004395656467425</v>
      </c>
      <c r="CQ38" s="65">
        <f t="shared" si="21"/>
        <v>0</v>
      </c>
      <c r="CR38" s="66">
        <f t="shared" si="9"/>
        <v>1.9528860121744254</v>
      </c>
      <c r="CS38" s="65">
        <f t="shared" si="22"/>
        <v>0</v>
      </c>
      <c r="CT38" s="66">
        <f t="shared" si="10"/>
        <v>3.915228453423174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01457</v>
      </c>
      <c r="AY39" s="18" t="str">
        <f>IF(IFERROR(比較地域マスタ!$Z24,"")=0,"",IFERROR(比較地域マスタ!$Z24,""))</f>
        <v>上川町</v>
      </c>
      <c r="BB39" s="110" t="str">
        <f t="shared" si="0"/>
        <v>01457</v>
      </c>
      <c r="BC39" s="1031" t="str">
        <f t="shared" si="0"/>
        <v>上川町</v>
      </c>
      <c r="BD39" s="34">
        <f t="shared" si="14"/>
        <v>30.241690550356807</v>
      </c>
      <c r="BE39" s="34">
        <f t="shared" si="15"/>
        <v>8.152464201746433</v>
      </c>
      <c r="BF39" s="34">
        <f>VLOOKUP($AX39&amp;"_"&amp;$BC$14,データシート1!$A:$BT,MATCH($BC$12&amp;"_"&amp;BF$20,データシート1!$A$1:$BT$1,0),0)</f>
        <v>2.288804856877237</v>
      </c>
      <c r="BG39" s="34">
        <f>VLOOKUP($AX39&amp;"_"&amp;$BC$14,データシート1!$A:$BT,MATCH($BC$12&amp;"_"&amp;BG$20,データシート1!$A$1:$BT$1,0),0)</f>
        <v>0.45409401582366127</v>
      </c>
      <c r="BH39" s="34">
        <f>VLOOKUP($AX39&amp;"_"&amp;$BC$14,データシート1!$A:$BT,MATCH($BC$12&amp;"_"&amp;BH$20,データシート1!$A$1:$BT$1,0),0)</f>
        <v>5.4095653290455354</v>
      </c>
      <c r="BI39" s="34">
        <f>VLOOKUP($AX39&amp;"_"&amp;$BC$14,データシート1!$A:$BT,MATCH($BC$12&amp;"_"&amp;BI$20,データシート1!$A$1:$BT$1,0),0)</f>
        <v>6.4813410146391472</v>
      </c>
      <c r="BJ39" s="34">
        <f>VLOOKUP($AX39&amp;"_"&amp;$BC$14,データシート1!$A:$BT,MATCH($BC$12&amp;"_"&amp;BJ$20,データシート1!$A$1:$BT$1,0),0)</f>
        <v>8.4456151229106062</v>
      </c>
      <c r="BK39" s="34">
        <f t="shared" si="1"/>
        <v>6.0722837811351695</v>
      </c>
      <c r="BL39" s="34">
        <f t="shared" si="2"/>
        <v>5.8791392298644514</v>
      </c>
      <c r="BM39" s="34">
        <f>VLOOKUP($AX39&amp;"_"&amp;$BC$14,データシート1!$A:$BT,MATCH($BC$12&amp;"_"&amp;BM$20,データシート1!$A$1:$BT$1,0),0)</f>
        <v>2.6543919581346564</v>
      </c>
      <c r="BN39" s="34">
        <f>VLOOKUP($AX39&amp;"_"&amp;$BC$14,データシート1!$A:$BT,MATCH($BC$12&amp;"_"&amp;BN$20,データシート1!$A$1:$BT$1,0),0)</f>
        <v>3.2247472717297945</v>
      </c>
      <c r="BO39" s="34">
        <f>VLOOKUP($AX39&amp;"_"&amp;$BC$14,データシート1!$A:$BT,MATCH($BC$12&amp;"_"&amp;BO$20,データシート1!$A$1:$BT$1,0),0)</f>
        <v>0.193144551270718</v>
      </c>
      <c r="BP39" s="34">
        <f>VLOOKUP($AX39&amp;"_"&amp;$BC$14,データシート1!$A:$BT,MATCH($BC$12&amp;"_"&amp;BP$20,データシート1!$A$1:$BT$1,0),0)</f>
        <v>0</v>
      </c>
      <c r="BQ39" s="34">
        <f>VLOOKUP($AX39&amp;"_"&amp;$BC$14,データシート1!$A:$BT,MATCH($BC$12&amp;"_"&amp;BQ$20,データシート1!$A$1:$BT$1,0),0)</f>
        <v>1.089986429925454</v>
      </c>
      <c r="BR39" s="35">
        <f t="shared" si="3"/>
        <v>30.241690550356807</v>
      </c>
      <c r="BT39" s="121" t="str">
        <f t="shared" si="4"/>
        <v>上川町</v>
      </c>
      <c r="BU39" s="33">
        <f t="shared" si="25"/>
        <v>30.241690550356807</v>
      </c>
      <c r="BV39" s="59">
        <f t="shared" si="16"/>
        <v>0.26957699961155929</v>
      </c>
      <c r="BW39" s="59">
        <f t="shared" si="5"/>
        <v>7.5683760240388823E-2</v>
      </c>
      <c r="BX39" s="59">
        <f t="shared" si="5"/>
        <v>1.5015497069104941E-2</v>
      </c>
      <c r="BY39" s="59">
        <f t="shared" si="5"/>
        <v>0.17887774230206555</v>
      </c>
      <c r="BZ39" s="59">
        <f t="shared" si="5"/>
        <v>0.2143180786750917</v>
      </c>
      <c r="CA39" s="59">
        <f t="shared" si="5"/>
        <v>0.27927060191451369</v>
      </c>
      <c r="CB39" s="59">
        <f t="shared" si="5"/>
        <v>0.20079180993615206</v>
      </c>
      <c r="CC39" s="59">
        <f t="shared" si="5"/>
        <v>0.19440511171407004</v>
      </c>
      <c r="CD39" s="59">
        <f t="shared" si="5"/>
        <v>8.7772604964484649E-2</v>
      </c>
      <c r="CE39" s="59">
        <f t="shared" si="5"/>
        <v>0.10663250674958537</v>
      </c>
      <c r="CF39" s="59">
        <f t="shared" si="5"/>
        <v>6.3866982220820052E-3</v>
      </c>
      <c r="CG39" s="59">
        <f t="shared" si="5"/>
        <v>0</v>
      </c>
      <c r="CH39" s="59">
        <f t="shared" si="5"/>
        <v>3.6042509862683383E-2</v>
      </c>
      <c r="CI39" s="122">
        <f t="shared" si="6"/>
        <v>1</v>
      </c>
      <c r="CK39" s="123" t="str">
        <f t="shared" si="7"/>
        <v>上川町</v>
      </c>
      <c r="CL39" s="124">
        <f t="shared" si="17"/>
        <v>8.152464201746433</v>
      </c>
      <c r="CM39" s="65">
        <f t="shared" si="18"/>
        <v>0</v>
      </c>
      <c r="CN39" s="66">
        <f t="shared" si="19"/>
        <v>2.288804856877237</v>
      </c>
      <c r="CO39" s="65">
        <f t="shared" si="20"/>
        <v>0</v>
      </c>
      <c r="CP39" s="66">
        <f t="shared" si="8"/>
        <v>0.45409401582366127</v>
      </c>
      <c r="CQ39" s="65">
        <f t="shared" si="21"/>
        <v>0</v>
      </c>
      <c r="CR39" s="66">
        <f t="shared" si="9"/>
        <v>5.4095653290455354</v>
      </c>
      <c r="CS39" s="65">
        <f t="shared" si="22"/>
        <v>0</v>
      </c>
      <c r="CT39" s="66">
        <f t="shared" si="10"/>
        <v>6.4813410146391472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29322</v>
      </c>
      <c r="AY40" s="18" t="str">
        <f>IF(IFERROR(比較地域マスタ!$Z25,"")=0,"",IFERROR(比較地域マスタ!$Z25,""))</f>
        <v>山添村</v>
      </c>
      <c r="BB40" s="110" t="str">
        <f t="shared" si="0"/>
        <v>29322</v>
      </c>
      <c r="BC40" s="1031" t="str">
        <f t="shared" si="0"/>
        <v>山添村</v>
      </c>
      <c r="BD40" s="34">
        <f t="shared" si="14"/>
        <v>23.013713777884995</v>
      </c>
      <c r="BE40" s="34">
        <f t="shared" si="15"/>
        <v>6.4984475311300098</v>
      </c>
      <c r="BF40" s="34">
        <f>VLOOKUP($AX40&amp;"_"&amp;$BC$14,データシート1!$A:$BT,MATCH($BC$12&amp;"_"&amp;BF$20,データシート1!$A$1:$BT$1,0),0)</f>
        <v>5.1539374346175633</v>
      </c>
      <c r="BG40" s="34">
        <f>VLOOKUP($AX40&amp;"_"&amp;$BC$14,データシート1!$A:$BT,MATCH($BC$12&amp;"_"&amp;BG$20,データシート1!$A$1:$BT$1,0),0)</f>
        <v>0.27824378824791896</v>
      </c>
      <c r="BH40" s="34">
        <f>VLOOKUP($AX40&amp;"_"&amp;$BC$14,データシート1!$A:$BT,MATCH($BC$12&amp;"_"&amp;BH$20,データシート1!$A$1:$BT$1,0),0)</f>
        <v>1.0662663082645272</v>
      </c>
      <c r="BI40" s="34">
        <f>VLOOKUP($AX40&amp;"_"&amp;$BC$14,データシート1!$A:$BT,MATCH($BC$12&amp;"_"&amp;BI$20,データシート1!$A$1:$BT$1,0),0)</f>
        <v>2.0618496172254965</v>
      </c>
      <c r="BJ40" s="34">
        <f>VLOOKUP($AX40&amp;"_"&amp;$BC$14,データシート1!$A:$BT,MATCH($BC$12&amp;"_"&amp;BJ$20,データシート1!$A$1:$BT$1,0),0)</f>
        <v>3.1750006684625314</v>
      </c>
      <c r="BK40" s="34">
        <f t="shared" si="1"/>
        <v>11.278415961066958</v>
      </c>
      <c r="BL40" s="34">
        <f t="shared" si="2"/>
        <v>11.085329796903638</v>
      </c>
      <c r="BM40" s="34">
        <f>VLOOKUP($AX40&amp;"_"&amp;$BC$14,データシート1!$A:$BT,MATCH($BC$12&amp;"_"&amp;BM$20,データシート1!$A$1:$BT$1,0),0)</f>
        <v>3.283671772070317</v>
      </c>
      <c r="BN40" s="34">
        <f>VLOOKUP($AX40&amp;"_"&amp;$BC$14,データシート1!$A:$BT,MATCH($BC$12&amp;"_"&amp;BN$20,データシート1!$A$1:$BT$1,0),0)</f>
        <v>7.8016580248333209</v>
      </c>
      <c r="BO40" s="34">
        <f>VLOOKUP($AX40&amp;"_"&amp;$BC$14,データシート1!$A:$BT,MATCH($BC$12&amp;"_"&amp;BO$20,データシート1!$A$1:$BT$1,0),0)</f>
        <v>0.193086164163321</v>
      </c>
      <c r="BP40" s="34">
        <f>VLOOKUP($AX40&amp;"_"&amp;$BC$14,データシート1!$A:$BT,MATCH($BC$12&amp;"_"&amp;BP$20,データシート1!$A$1:$BT$1,0),0)</f>
        <v>0</v>
      </c>
      <c r="BQ40" s="34">
        <f>VLOOKUP($AX40&amp;"_"&amp;$BC$14,データシート1!$A:$BT,MATCH($BC$12&amp;"_"&amp;BQ$20,データシート1!$A$1:$BT$1,0),0)</f>
        <v>0</v>
      </c>
      <c r="BR40" s="35">
        <f t="shared" si="3"/>
        <v>23.013713777884995</v>
      </c>
      <c r="BT40" s="121" t="str">
        <f t="shared" si="4"/>
        <v>山添村</v>
      </c>
      <c r="BU40" s="33">
        <f t="shared" si="25"/>
        <v>23.013713777884995</v>
      </c>
      <c r="BV40" s="59">
        <f t="shared" si="16"/>
        <v>0.28237283186230838</v>
      </c>
      <c r="BW40" s="59">
        <f t="shared" si="5"/>
        <v>0.22395070540810472</v>
      </c>
      <c r="BX40" s="59">
        <f t="shared" si="5"/>
        <v>1.2090347126646594E-2</v>
      </c>
      <c r="BY40" s="59">
        <f t="shared" si="5"/>
        <v>4.6331779327557061E-2</v>
      </c>
      <c r="BZ40" s="59">
        <f t="shared" si="5"/>
        <v>8.9592216064094302E-2</v>
      </c>
      <c r="CA40" s="59">
        <f t="shared" si="5"/>
        <v>0.13796124776321608</v>
      </c>
      <c r="CB40" s="59">
        <f t="shared" si="5"/>
        <v>0.49007370431038128</v>
      </c>
      <c r="CC40" s="59">
        <f t="shared" si="5"/>
        <v>0.48168365627090032</v>
      </c>
      <c r="CD40" s="59">
        <f t="shared" si="5"/>
        <v>0.14268326284763991</v>
      </c>
      <c r="CE40" s="59">
        <f t="shared" si="5"/>
        <v>0.33900039342326038</v>
      </c>
      <c r="CF40" s="59">
        <f t="shared" si="5"/>
        <v>8.3900480394810059E-3</v>
      </c>
      <c r="CG40" s="59">
        <f t="shared" si="5"/>
        <v>0</v>
      </c>
      <c r="CH40" s="59">
        <f t="shared" si="5"/>
        <v>0</v>
      </c>
      <c r="CI40" s="122">
        <f t="shared" si="6"/>
        <v>1</v>
      </c>
      <c r="CK40" s="123" t="str">
        <f t="shared" si="7"/>
        <v>山添村</v>
      </c>
      <c r="CL40" s="124">
        <f t="shared" si="17"/>
        <v>6.4984475311300098</v>
      </c>
      <c r="CM40" s="65">
        <f t="shared" si="18"/>
        <v>0</v>
      </c>
      <c r="CN40" s="66">
        <f t="shared" si="19"/>
        <v>5.1539374346175633</v>
      </c>
      <c r="CO40" s="65">
        <f t="shared" si="20"/>
        <v>0</v>
      </c>
      <c r="CP40" s="66">
        <f t="shared" si="8"/>
        <v>0.27824378824791896</v>
      </c>
      <c r="CQ40" s="65">
        <f t="shared" si="21"/>
        <v>0</v>
      </c>
      <c r="CR40" s="66">
        <f t="shared" si="9"/>
        <v>1.0662663082645272</v>
      </c>
      <c r="CS40" s="65">
        <f t="shared" si="22"/>
        <v>0</v>
      </c>
      <c r="CT40" s="66">
        <f t="shared" si="10"/>
        <v>2.0618496172254965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01639</v>
      </c>
      <c r="AY41" s="18" t="str">
        <f>IF(IFERROR(比較地域マスタ!$Z26,"")=0,"",IFERROR(比較地域マスタ!$Z26,""))</f>
        <v>更別村</v>
      </c>
      <c r="BB41" s="110" t="str">
        <f t="shared" si="0"/>
        <v>01639</v>
      </c>
      <c r="BC41" s="1031" t="str">
        <f t="shared" si="0"/>
        <v>更別村</v>
      </c>
      <c r="BD41" s="34">
        <f t="shared" si="14"/>
        <v>29.1276143427779</v>
      </c>
      <c r="BE41" s="34">
        <f t="shared" si="15"/>
        <v>8.1521159401100469</v>
      </c>
      <c r="BF41" s="34">
        <f>VLOOKUP($AX41&amp;"_"&amp;$BC$14,データシート1!$A:$BT,MATCH($BC$12&amp;"_"&amp;BF$20,データシート1!$A$1:$BT$1,0),0)</f>
        <v>1.8078392774028151</v>
      </c>
      <c r="BG41" s="34">
        <f>VLOOKUP($AX41&amp;"_"&amp;$BC$14,データシート1!$A:$BT,MATCH($BC$12&amp;"_"&amp;BG$20,データシート1!$A$1:$BT$1,0),0)</f>
        <v>0.31394154180401268</v>
      </c>
      <c r="BH41" s="34">
        <f>VLOOKUP($AX41&amp;"_"&amp;$BC$14,データシート1!$A:$BT,MATCH($BC$12&amp;"_"&amp;BH$20,データシート1!$A$1:$BT$1,0),0)</f>
        <v>6.0303351209032199</v>
      </c>
      <c r="BI41" s="34">
        <f>VLOOKUP($AX41&amp;"_"&amp;$BC$14,データシート1!$A:$BT,MATCH($BC$12&amp;"_"&amp;BI$20,データシート1!$A$1:$BT$1,0),0)</f>
        <v>4.3193832076581167</v>
      </c>
      <c r="BJ41" s="34">
        <f>VLOOKUP($AX41&amp;"_"&amp;$BC$14,データシート1!$A:$BT,MATCH($BC$12&amp;"_"&amp;BJ$20,データシート1!$A$1:$BT$1,0),0)</f>
        <v>5.9685860385000069</v>
      </c>
      <c r="BK41" s="34">
        <f t="shared" si="1"/>
        <v>10.547685574928773</v>
      </c>
      <c r="BL41" s="34">
        <f t="shared" si="2"/>
        <v>10.362189734727119</v>
      </c>
      <c r="BM41" s="34">
        <f>VLOOKUP($AX41&amp;"_"&amp;$BC$14,データシート1!$A:$BT,MATCH($BC$12&amp;"_"&amp;BM$20,データシート1!$A$1:$BT$1,0),0)</f>
        <v>3.4155079317933392</v>
      </c>
      <c r="BN41" s="34">
        <f>VLOOKUP($AX41&amp;"_"&amp;$BC$14,データシート1!$A:$BT,MATCH($BC$12&amp;"_"&amp;BN$20,データシート1!$A$1:$BT$1,0),0)</f>
        <v>6.9466818029337798</v>
      </c>
      <c r="BO41" s="34">
        <f>VLOOKUP($AX41&amp;"_"&amp;$BC$14,データシート1!$A:$BT,MATCH($BC$12&amp;"_"&amp;BO$20,データシート1!$A$1:$BT$1,0),0)</f>
        <v>0.18549584020165399</v>
      </c>
      <c r="BP41" s="34">
        <f>VLOOKUP($AX41&amp;"_"&amp;$BC$14,データシート1!$A:$BT,MATCH($BC$12&amp;"_"&amp;BP$20,データシート1!$A$1:$BT$1,0),0)</f>
        <v>0</v>
      </c>
      <c r="BQ41" s="34">
        <f>VLOOKUP($AX41&amp;"_"&amp;$BC$14,データシート1!$A:$BT,MATCH($BC$12&amp;"_"&amp;BQ$20,データシート1!$A$1:$BT$1,0),0)</f>
        <v>0.13984358158095681</v>
      </c>
      <c r="BR41" s="35">
        <f t="shared" si="3"/>
        <v>29.1276143427779</v>
      </c>
      <c r="BT41" s="121" t="str">
        <f t="shared" si="4"/>
        <v>更別村</v>
      </c>
      <c r="BU41" s="33">
        <f t="shared" si="25"/>
        <v>29.1276143427779</v>
      </c>
      <c r="BV41" s="59">
        <f t="shared" si="16"/>
        <v>0.27987585403235532</v>
      </c>
      <c r="BW41" s="59">
        <f t="shared" si="5"/>
        <v>6.2066163611200903E-2</v>
      </c>
      <c r="BX41" s="59">
        <f t="shared" si="5"/>
        <v>1.0778141254876011E-2</v>
      </c>
      <c r="BY41" s="59">
        <f t="shared" si="5"/>
        <v>0.20703154916627844</v>
      </c>
      <c r="BZ41" s="59">
        <f t="shared" si="5"/>
        <v>0.14829169175432638</v>
      </c>
      <c r="CA41" s="59">
        <f t="shared" si="5"/>
        <v>0.20491159929065386</v>
      </c>
      <c r="CB41" s="59">
        <f t="shared" si="5"/>
        <v>0.36211978951664603</v>
      </c>
      <c r="CC41" s="59">
        <f t="shared" si="5"/>
        <v>0.35575140527416355</v>
      </c>
      <c r="CD41" s="59">
        <f t="shared" si="5"/>
        <v>0.11726013299953636</v>
      </c>
      <c r="CE41" s="59">
        <f t="shared" si="5"/>
        <v>0.23849127227462719</v>
      </c>
      <c r="CF41" s="59">
        <f t="shared" si="5"/>
        <v>6.3683842424824989E-3</v>
      </c>
      <c r="CG41" s="59">
        <f t="shared" si="5"/>
        <v>0</v>
      </c>
      <c r="CH41" s="59">
        <f t="shared" si="5"/>
        <v>4.8010654060184153E-3</v>
      </c>
      <c r="CI41" s="122">
        <f t="shared" si="6"/>
        <v>1</v>
      </c>
      <c r="CK41" s="123" t="str">
        <f t="shared" si="7"/>
        <v>更別村</v>
      </c>
      <c r="CL41" s="124">
        <f t="shared" si="17"/>
        <v>8.1521159401100469</v>
      </c>
      <c r="CM41" s="65">
        <f t="shared" si="18"/>
        <v>0</v>
      </c>
      <c r="CN41" s="66">
        <f t="shared" si="19"/>
        <v>1.8078392774028151</v>
      </c>
      <c r="CO41" s="65">
        <f t="shared" si="20"/>
        <v>0</v>
      </c>
      <c r="CP41" s="66">
        <f t="shared" si="8"/>
        <v>0.31394154180401268</v>
      </c>
      <c r="CQ41" s="65">
        <f t="shared" si="21"/>
        <v>0</v>
      </c>
      <c r="CR41" s="66">
        <f t="shared" si="9"/>
        <v>6.0303351209032199</v>
      </c>
      <c r="CS41" s="65">
        <f t="shared" si="22"/>
        <v>0</v>
      </c>
      <c r="CT41" s="66">
        <f t="shared" si="10"/>
        <v>4.3193832076581167</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39344</v>
      </c>
      <c r="AY42" s="18" t="str">
        <f>IF(IFERROR(比較地域マスタ!$Z27,"")=0,"",IFERROR(比較地域マスタ!$Z27,""))</f>
        <v>大豊町</v>
      </c>
      <c r="BB42" s="110" t="str">
        <f t="shared" si="0"/>
        <v>39344</v>
      </c>
      <c r="BC42" s="1031" t="str">
        <f t="shared" si="0"/>
        <v>大豊町</v>
      </c>
      <c r="BD42" s="34">
        <f t="shared" si="14"/>
        <v>44.280818868233389</v>
      </c>
      <c r="BE42" s="34">
        <f t="shared" si="15"/>
        <v>25.974646752431866</v>
      </c>
      <c r="BF42" s="34">
        <f>VLOOKUP($AX42&amp;"_"&amp;$BC$14,データシート1!$A:$BT,MATCH($BC$12&amp;"_"&amp;BF$20,データシート1!$A$1:$BT$1,0),0)</f>
        <v>18.286282745978141</v>
      </c>
      <c r="BG42" s="34">
        <f>VLOOKUP($AX42&amp;"_"&amp;$BC$14,データシート1!$A:$BT,MATCH($BC$12&amp;"_"&amp;BG$20,データシート1!$A$1:$BT$1,0),0)</f>
        <v>0.73838731606827057</v>
      </c>
      <c r="BH42" s="34">
        <f>VLOOKUP($AX42&amp;"_"&amp;$BC$14,データシート1!$A:$BT,MATCH($BC$12&amp;"_"&amp;BH$20,データシート1!$A$1:$BT$1,0),0)</f>
        <v>6.949976690385455</v>
      </c>
      <c r="BI42" s="34">
        <f>VLOOKUP($AX42&amp;"_"&amp;$BC$14,データシート1!$A:$BT,MATCH($BC$12&amp;"_"&amp;BI$20,データシート1!$A$1:$BT$1,0),0)</f>
        <v>3.2942205789831536</v>
      </c>
      <c r="BJ42" s="34">
        <f>VLOOKUP($AX42&amp;"_"&amp;$BC$14,データシート1!$A:$BT,MATCH($BC$12&amp;"_"&amp;BJ$20,データシート1!$A$1:$BT$1,0),0)</f>
        <v>4.8926707217464225</v>
      </c>
      <c r="BK42" s="34">
        <f t="shared" si="1"/>
        <v>9.8621736885457505</v>
      </c>
      <c r="BL42" s="34">
        <f t="shared" si="2"/>
        <v>9.6670439756235194</v>
      </c>
      <c r="BM42" s="34">
        <f>VLOOKUP($AX42&amp;"_"&amp;$BC$14,データシート1!$A:$BT,MATCH($BC$12&amp;"_"&amp;BM$20,データシート1!$A$1:$BT$1,0),0)</f>
        <v>2.636723194460437</v>
      </c>
      <c r="BN42" s="34">
        <f>VLOOKUP($AX42&amp;"_"&amp;$BC$14,データシート1!$A:$BT,MATCH($BC$12&amp;"_"&amp;BN$20,データシート1!$A$1:$BT$1,0),0)</f>
        <v>7.0303207811630823</v>
      </c>
      <c r="BO42" s="34">
        <f>VLOOKUP($AX42&amp;"_"&amp;$BC$14,データシート1!$A:$BT,MATCH($BC$12&amp;"_"&amp;BO$20,データシート1!$A$1:$BT$1,0),0)</f>
        <v>0.195129712922231</v>
      </c>
      <c r="BP42" s="34">
        <f>VLOOKUP($AX42&amp;"_"&amp;$BC$14,データシート1!$A:$BT,MATCH($BC$12&amp;"_"&amp;BP$20,データシート1!$A$1:$BT$1,0),0)</f>
        <v>0</v>
      </c>
      <c r="BQ42" s="34">
        <f>VLOOKUP($AX42&amp;"_"&amp;$BC$14,データシート1!$A:$BT,MATCH($BC$12&amp;"_"&amp;BQ$20,データシート1!$A$1:$BT$1,0),0)</f>
        <v>0.25710712652619327</v>
      </c>
      <c r="BR42" s="35">
        <f t="shared" si="3"/>
        <v>44.280818868233389</v>
      </c>
      <c r="BT42" s="121" t="str">
        <f t="shared" si="4"/>
        <v>大豊町</v>
      </c>
      <c r="BU42" s="33">
        <f t="shared" si="25"/>
        <v>44.280818868233389</v>
      </c>
      <c r="BV42" s="59">
        <f t="shared" si="16"/>
        <v>0.58658912405673269</v>
      </c>
      <c r="BW42" s="59">
        <f t="shared" si="5"/>
        <v>0.41296171148940825</v>
      </c>
      <c r="BX42" s="59">
        <f t="shared" si="5"/>
        <v>1.6675105269970111E-2</v>
      </c>
      <c r="BY42" s="59">
        <f t="shared" si="5"/>
        <v>0.15695230729735438</v>
      </c>
      <c r="BZ42" s="59">
        <f t="shared" si="5"/>
        <v>7.4393849598531112E-2</v>
      </c>
      <c r="CA42" s="59">
        <f t="shared" ref="CA42:CH68" si="32">BJ42/$BR42</f>
        <v>0.11049187541688338</v>
      </c>
      <c r="CB42" s="59">
        <f t="shared" si="32"/>
        <v>0.22271886429861787</v>
      </c>
      <c r="CC42" s="59">
        <f t="shared" si="32"/>
        <v>0.21831222237307266</v>
      </c>
      <c r="CD42" s="59">
        <f t="shared" si="32"/>
        <v>5.9545493101799782E-2</v>
      </c>
      <c r="CE42" s="59">
        <f t="shared" si="32"/>
        <v>0.15876672927127289</v>
      </c>
      <c r="CF42" s="59">
        <f t="shared" si="32"/>
        <v>4.4066419255452179E-3</v>
      </c>
      <c r="CG42" s="59">
        <f t="shared" si="32"/>
        <v>0</v>
      </c>
      <c r="CH42" s="59">
        <f t="shared" si="32"/>
        <v>5.8062866292348386E-3</v>
      </c>
      <c r="CI42" s="122">
        <f t="shared" si="6"/>
        <v>1</v>
      </c>
      <c r="CK42" s="123" t="str">
        <f t="shared" si="7"/>
        <v>大豊町</v>
      </c>
      <c r="CL42" s="124">
        <f t="shared" si="17"/>
        <v>25.974646752431866</v>
      </c>
      <c r="CM42" s="65">
        <f t="shared" si="18"/>
        <v>0.12962640193306058</v>
      </c>
      <c r="CN42" s="66">
        <f t="shared" si="19"/>
        <v>18.286282745978141</v>
      </c>
      <c r="CO42" s="65">
        <f t="shared" si="20"/>
        <v>0.18412708841771208</v>
      </c>
      <c r="CP42" s="66">
        <f t="shared" si="8"/>
        <v>0.73838731606827057</v>
      </c>
      <c r="CQ42" s="65">
        <f t="shared" si="21"/>
        <v>0</v>
      </c>
      <c r="CR42" s="66">
        <f t="shared" si="9"/>
        <v>6.949976690385455</v>
      </c>
      <c r="CS42" s="65">
        <f t="shared" si="22"/>
        <v>0</v>
      </c>
      <c r="CT42" s="66">
        <f t="shared" si="10"/>
        <v>3.2942205789831536</v>
      </c>
      <c r="CU42" s="67">
        <f t="shared" si="23"/>
        <v>0</v>
      </c>
      <c r="CV42" s="16"/>
      <c r="CW42" s="959">
        <f t="shared" si="24"/>
        <v>3.367</v>
      </c>
      <c r="CX42" s="962">
        <f>VLOOKUP($AX42&amp;"_"&amp;$CW$14,データシート1!$A:$BT,MATCH($CW$12&amp;"_"&amp;CX$20,データシート1!$A$1:$BT$1,0),0)</f>
        <v>3.367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3.367</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19429</v>
      </c>
      <c r="AY43" s="18" t="str">
        <f>IF(IFERROR(比較地域マスタ!$Z28,"")=0,"",IFERROR(比較地域マスタ!$Z28,""))</f>
        <v>鳴沢村</v>
      </c>
      <c r="AZ43" s="23"/>
      <c r="BB43" s="110" t="str">
        <f t="shared" si="0"/>
        <v>19429</v>
      </c>
      <c r="BC43" s="1031" t="str">
        <f t="shared" si="0"/>
        <v>鳴沢村</v>
      </c>
      <c r="BD43" s="34">
        <f t="shared" si="14"/>
        <v>29.974219181907557</v>
      </c>
      <c r="BE43" s="34">
        <f t="shared" si="15"/>
        <v>12.94925833462767</v>
      </c>
      <c r="BF43" s="34">
        <f>VLOOKUP($AX43&amp;"_"&amp;$BC$14,データシート1!$A:$BT,MATCH($BC$12&amp;"_"&amp;BF$20,データシート1!$A$1:$BT$1,0),0)</f>
        <v>12.120499897346081</v>
      </c>
      <c r="BG43" s="34">
        <f>VLOOKUP($AX43&amp;"_"&amp;$BC$14,データシート1!$A:$BT,MATCH($BC$12&amp;"_"&amp;BG$20,データシート1!$A$1:$BT$1,0),0)</f>
        <v>0.25767336738890939</v>
      </c>
      <c r="BH43" s="34">
        <f>VLOOKUP($AX43&amp;"_"&amp;$BC$14,データシート1!$A:$BT,MATCH($BC$12&amp;"_"&amp;BH$20,データシート1!$A$1:$BT$1,0),0)</f>
        <v>0.57108506989267971</v>
      </c>
      <c r="BI43" s="34">
        <f>VLOOKUP($AX43&amp;"_"&amp;$BC$14,データシート1!$A:$BT,MATCH($BC$12&amp;"_"&amp;BI$20,データシート1!$A$1:$BT$1,0),0)</f>
        <v>3.994649572800252</v>
      </c>
      <c r="BJ43" s="34">
        <f>VLOOKUP($AX43&amp;"_"&amp;$BC$14,データシート1!$A:$BT,MATCH($BC$12&amp;"_"&amp;BJ$20,データシート1!$A$1:$BT$1,0),0)</f>
        <v>3.7116226358104649</v>
      </c>
      <c r="BK43" s="34">
        <f t="shared" si="1"/>
        <v>9.3186886386691743</v>
      </c>
      <c r="BL43" s="34">
        <f t="shared" si="2"/>
        <v>9.1361121538373915</v>
      </c>
      <c r="BM43" s="34">
        <f>VLOOKUP($AX43&amp;"_"&amp;$BC$14,データシート1!$A:$BT,MATCH($BC$12&amp;"_"&amp;BM$20,データシート1!$A$1:$BT$1,0),0)</f>
        <v>3.4997743431626929</v>
      </c>
      <c r="BN43" s="34">
        <f>VLOOKUP($AX43&amp;"_"&amp;$BC$14,データシート1!$A:$BT,MATCH($BC$12&amp;"_"&amp;BN$20,データシート1!$A$1:$BT$1,0),0)</f>
        <v>5.6363378106746991</v>
      </c>
      <c r="BO43" s="34">
        <f>VLOOKUP($AX43&amp;"_"&amp;$BC$14,データシート1!$A:$BT,MATCH($BC$12&amp;"_"&amp;BO$20,データシート1!$A$1:$BT$1,0),0)</f>
        <v>0.18257648483178199</v>
      </c>
      <c r="BP43" s="34">
        <f>VLOOKUP($AX43&amp;"_"&amp;$BC$14,データシート1!$A:$BT,MATCH($BC$12&amp;"_"&amp;BP$20,データシート1!$A$1:$BT$1,0),0)</f>
        <v>0</v>
      </c>
      <c r="BQ43" s="34">
        <f>VLOOKUP($AX43&amp;"_"&amp;$BC$14,データシート1!$A:$BT,MATCH($BC$12&amp;"_"&amp;BQ$20,データシート1!$A$1:$BT$1,0),0)</f>
        <v>0</v>
      </c>
      <c r="BR43" s="35">
        <f t="shared" si="3"/>
        <v>29.974219181907557</v>
      </c>
      <c r="BT43" s="121" t="str">
        <f t="shared" si="4"/>
        <v>鳴沢村</v>
      </c>
      <c r="BU43" s="33">
        <f t="shared" si="25"/>
        <v>29.974219181907557</v>
      </c>
      <c r="BV43" s="59">
        <f t="shared" si="16"/>
        <v>0.43201319961134615</v>
      </c>
      <c r="BW43" s="59">
        <f t="shared" si="16"/>
        <v>0.40436415787144225</v>
      </c>
      <c r="BX43" s="59">
        <f t="shared" si="16"/>
        <v>8.5964997394975037E-3</v>
      </c>
      <c r="BY43" s="59">
        <f t="shared" si="16"/>
        <v>1.9052542000406361E-2</v>
      </c>
      <c r="BZ43" s="59">
        <f t="shared" si="16"/>
        <v>0.13326951232849538</v>
      </c>
      <c r="CA43" s="59">
        <f t="shared" si="32"/>
        <v>0.12382716671568215</v>
      </c>
      <c r="CB43" s="59">
        <f t="shared" si="32"/>
        <v>0.31089012134447647</v>
      </c>
      <c r="CC43" s="59">
        <f t="shared" si="32"/>
        <v>0.30479900405051918</v>
      </c>
      <c r="CD43" s="59">
        <f t="shared" si="32"/>
        <v>0.11675948327204991</v>
      </c>
      <c r="CE43" s="59">
        <f t="shared" si="32"/>
        <v>0.1880395207784693</v>
      </c>
      <c r="CF43" s="59">
        <f t="shared" si="32"/>
        <v>6.0911172939572414E-3</v>
      </c>
      <c r="CG43" s="59">
        <f t="shared" si="32"/>
        <v>0</v>
      </c>
      <c r="CH43" s="59">
        <f t="shared" si="32"/>
        <v>0</v>
      </c>
      <c r="CI43" s="122">
        <f t="shared" si="6"/>
        <v>1</v>
      </c>
      <c r="CJ43" s="23"/>
      <c r="CK43" s="123" t="str">
        <f t="shared" si="7"/>
        <v>鳴沢村</v>
      </c>
      <c r="CL43" s="124">
        <f t="shared" si="17"/>
        <v>12.94925833462767</v>
      </c>
      <c r="CM43" s="65">
        <f t="shared" si="18"/>
        <v>0.33106143141311145</v>
      </c>
      <c r="CN43" s="66">
        <f t="shared" si="19"/>
        <v>12.120499897346081</v>
      </c>
      <c r="CO43" s="65">
        <f t="shared" si="20"/>
        <v>0.35369828276956516</v>
      </c>
      <c r="CP43" s="66">
        <f t="shared" si="8"/>
        <v>0.25767336738890939</v>
      </c>
      <c r="CQ43" s="65">
        <f t="shared" si="21"/>
        <v>0</v>
      </c>
      <c r="CR43" s="66">
        <f t="shared" si="9"/>
        <v>0.57108506989267971</v>
      </c>
      <c r="CS43" s="65">
        <f t="shared" si="22"/>
        <v>0</v>
      </c>
      <c r="CT43" s="66">
        <f t="shared" si="10"/>
        <v>3.994649572800252</v>
      </c>
      <c r="CU43" s="67">
        <f t="shared" si="23"/>
        <v>0</v>
      </c>
      <c r="CV43" s="16"/>
      <c r="CW43" s="959">
        <f t="shared" si="24"/>
        <v>4.2869999999999999</v>
      </c>
      <c r="CX43" s="962">
        <f>VLOOKUP($AX43&amp;"_"&amp;$CW$14,データシート1!$A:$BT,MATCH($CW$12&amp;"_"&amp;CX$20,データシート1!$A$1:$BT$1,0),0)</f>
        <v>4.2869999999999999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4.2869999999999999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10444</v>
      </c>
      <c r="AY44" s="18" t="str">
        <f>IF(IFERROR(比較地域マスタ!$Z29,"")=0,"",IFERROR(比較地域マスタ!$Z29,""))</f>
        <v>川場村</v>
      </c>
      <c r="BB44" s="110" t="str">
        <f t="shared" si="0"/>
        <v>10444</v>
      </c>
      <c r="BC44" s="1031" t="str">
        <f t="shared" si="0"/>
        <v>川場村</v>
      </c>
      <c r="BD44" s="34">
        <f t="shared" si="14"/>
        <v>20.944507525797057</v>
      </c>
      <c r="BE44" s="34">
        <f t="shared" si="15"/>
        <v>3.4843821328217395</v>
      </c>
      <c r="BF44" s="34">
        <f>VLOOKUP($AX44&amp;"_"&amp;$BC$14,データシート1!$A:$BT,MATCH($BC$12&amp;"_"&amp;BF$20,データシート1!$A$1:$BT$1,0),0)</f>
        <v>1.3820088408825109</v>
      </c>
      <c r="BG44" s="34">
        <f>VLOOKUP($AX44&amp;"_"&amp;$BC$14,データシート1!$A:$BT,MATCH($BC$12&amp;"_"&amp;BG$20,データシート1!$A$1:$BT$1,0),0)</f>
        <v>0.19518906011884304</v>
      </c>
      <c r="BH44" s="34">
        <f>VLOOKUP($AX44&amp;"_"&amp;$BC$14,データシート1!$A:$BT,MATCH($BC$12&amp;"_"&amp;BH$20,データシート1!$A$1:$BT$1,0),0)</f>
        <v>1.9071842318203855</v>
      </c>
      <c r="BI44" s="34">
        <f>VLOOKUP($AX44&amp;"_"&amp;$BC$14,データシート1!$A:$BT,MATCH($BC$12&amp;"_"&amp;BI$20,データシート1!$A$1:$BT$1,0),0)</f>
        <v>5.197702264053949</v>
      </c>
      <c r="BJ44" s="34">
        <f>VLOOKUP($AX44&amp;"_"&amp;$BC$14,データシート1!$A:$BT,MATCH($BC$12&amp;"_"&amp;BJ$20,データシート1!$A$1:$BT$1,0),0)</f>
        <v>3.2402992096807819</v>
      </c>
      <c r="BK44" s="34">
        <f t="shared" si="1"/>
        <v>8.6277768673332318</v>
      </c>
      <c r="BL44" s="34">
        <f t="shared" si="2"/>
        <v>8.442047478701987</v>
      </c>
      <c r="BM44" s="34">
        <f>VLOOKUP($AX44&amp;"_"&amp;$BC$14,データシート1!$A:$BT,MATCH($BC$12&amp;"_"&amp;BM$20,データシート1!$A$1:$BT$1,0),0)</f>
        <v>3.1681452403542671</v>
      </c>
      <c r="BN44" s="34">
        <f>VLOOKUP($AX44&amp;"_"&amp;$BC$14,データシート1!$A:$BT,MATCH($BC$12&amp;"_"&amp;BN$20,データシート1!$A$1:$BT$1,0),0)</f>
        <v>5.273902238347719</v>
      </c>
      <c r="BO44" s="34">
        <f>VLOOKUP($AX44&amp;"_"&amp;$BC$14,データシート1!$A:$BT,MATCH($BC$12&amp;"_"&amp;BO$20,データシート1!$A$1:$BT$1,0),0)</f>
        <v>0.185729388631244</v>
      </c>
      <c r="BP44" s="34">
        <f>VLOOKUP($AX44&amp;"_"&amp;$BC$14,データシート1!$A:$BT,MATCH($BC$12&amp;"_"&amp;BP$20,データシート1!$A$1:$BT$1,0),0)</f>
        <v>0</v>
      </c>
      <c r="BQ44" s="34">
        <f>VLOOKUP($AX44&amp;"_"&amp;$BC$14,データシート1!$A:$BT,MATCH($BC$12&amp;"_"&amp;BQ$20,データシート1!$A$1:$BT$1,0),0)</f>
        <v>0.39434705190735808</v>
      </c>
      <c r="BR44" s="35">
        <f t="shared" si="3"/>
        <v>20.944507525797057</v>
      </c>
      <c r="BT44" s="121" t="str">
        <f t="shared" si="4"/>
        <v>川場村</v>
      </c>
      <c r="BU44" s="33">
        <f t="shared" si="25"/>
        <v>20.944507525797057</v>
      </c>
      <c r="BV44" s="59">
        <f t="shared" si="16"/>
        <v>0.16636257159687687</v>
      </c>
      <c r="BW44" s="59">
        <f t="shared" si="16"/>
        <v>6.5984308257442184E-2</v>
      </c>
      <c r="BX44" s="59">
        <f t="shared" si="16"/>
        <v>9.3193435022729185E-3</v>
      </c>
      <c r="BY44" s="59">
        <f t="shared" si="16"/>
        <v>9.1058919837161773E-2</v>
      </c>
      <c r="BZ44" s="59">
        <f t="shared" si="16"/>
        <v>0.24816540840848186</v>
      </c>
      <c r="CA44" s="59">
        <f t="shared" si="32"/>
        <v>0.1547087801271885</v>
      </c>
      <c r="CB44" s="59">
        <f t="shared" si="32"/>
        <v>0.41193505536983954</v>
      </c>
      <c r="CC44" s="59">
        <f t="shared" si="32"/>
        <v>0.40306736590984704</v>
      </c>
      <c r="CD44" s="59">
        <f t="shared" si="32"/>
        <v>0.15126377339988095</v>
      </c>
      <c r="CE44" s="59">
        <f t="shared" si="32"/>
        <v>0.25180359250996603</v>
      </c>
      <c r="CF44" s="59">
        <f t="shared" si="32"/>
        <v>8.8676894599924918E-3</v>
      </c>
      <c r="CG44" s="59">
        <f t="shared" si="32"/>
        <v>0</v>
      </c>
      <c r="CH44" s="59">
        <f t="shared" si="32"/>
        <v>1.8828184497613341E-2</v>
      </c>
      <c r="CI44" s="122">
        <f t="shared" si="6"/>
        <v>1</v>
      </c>
      <c r="CK44" s="123" t="str">
        <f t="shared" si="7"/>
        <v>川場村</v>
      </c>
      <c r="CL44" s="124">
        <f t="shared" si="17"/>
        <v>3.4843821328217395</v>
      </c>
      <c r="CM44" s="65">
        <f t="shared" si="18"/>
        <v>0</v>
      </c>
      <c r="CN44" s="66">
        <f t="shared" si="19"/>
        <v>1.3820088408825109</v>
      </c>
      <c r="CO44" s="65">
        <f t="shared" si="20"/>
        <v>0</v>
      </c>
      <c r="CP44" s="66">
        <f t="shared" si="8"/>
        <v>0.19518906011884304</v>
      </c>
      <c r="CQ44" s="65">
        <f t="shared" si="21"/>
        <v>0</v>
      </c>
      <c r="CR44" s="66">
        <f t="shared" si="9"/>
        <v>1.9071842318203855</v>
      </c>
      <c r="CS44" s="65">
        <f t="shared" si="22"/>
        <v>0</v>
      </c>
      <c r="CT44" s="66">
        <f t="shared" si="10"/>
        <v>5.197702264053949</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07422</v>
      </c>
      <c r="AY45" s="18" t="str">
        <f>IF(IFERROR(比較地域マスタ!$Z30,"")=0,"",IFERROR(比較地域マスタ!$Z30,""))</f>
        <v>湯川村</v>
      </c>
      <c r="BB45" s="110" t="str">
        <f t="shared" si="0"/>
        <v>07422</v>
      </c>
      <c r="BC45" s="1031" t="str">
        <f t="shared" si="0"/>
        <v>湯川村</v>
      </c>
      <c r="BD45" s="34">
        <f t="shared" si="14"/>
        <v>20.560962406363501</v>
      </c>
      <c r="BE45" s="34">
        <f t="shared" si="15"/>
        <v>6.7249390800325966</v>
      </c>
      <c r="BF45" s="34">
        <f>VLOOKUP($AX45&amp;"_"&amp;$BC$14,データシート1!$A:$BT,MATCH($BC$12&amp;"_"&amp;BF$20,データシート1!$A$1:$BT$1,0),0)</f>
        <v>5.6919983376273731</v>
      </c>
      <c r="BG45" s="34">
        <f>VLOOKUP($AX45&amp;"_"&amp;$BC$14,データシート1!$A:$BT,MATCH($BC$12&amp;"_"&amp;BG$20,データシート1!$A$1:$BT$1,0),0)</f>
        <v>0.11742225469205692</v>
      </c>
      <c r="BH45" s="34">
        <f>VLOOKUP($AX45&amp;"_"&amp;$BC$14,データシート1!$A:$BT,MATCH($BC$12&amp;"_"&amp;BH$20,データシート1!$A$1:$BT$1,0),0)</f>
        <v>0.91551848771316602</v>
      </c>
      <c r="BI45" s="34">
        <f>VLOOKUP($AX45&amp;"_"&amp;$BC$14,データシート1!$A:$BT,MATCH($BC$12&amp;"_"&amp;BI$20,データシート1!$A$1:$BT$1,0),0)</f>
        <v>2.6123231533471727</v>
      </c>
      <c r="BJ45" s="34">
        <f>VLOOKUP($AX45&amp;"_"&amp;$BC$14,データシート1!$A:$BT,MATCH($BC$12&amp;"_"&amp;BJ$20,データシート1!$A$1:$BT$1,0),0)</f>
        <v>3.9039862505402803</v>
      </c>
      <c r="BK45" s="34">
        <f t="shared" si="1"/>
        <v>6.9175325161426606</v>
      </c>
      <c r="BL45" s="34">
        <f t="shared" si="2"/>
        <v>6.7342553860221095</v>
      </c>
      <c r="BM45" s="34">
        <f>VLOOKUP($AX45&amp;"_"&amp;$BC$14,データシート1!$A:$BT,MATCH($BC$12&amp;"_"&amp;BM$20,データシート1!$A$1:$BT$1,0),0)</f>
        <v>2.9751479756051009</v>
      </c>
      <c r="BN45" s="34">
        <f>VLOOKUP($AX45&amp;"_"&amp;$BC$14,データシート1!$A:$BT,MATCH($BC$12&amp;"_"&amp;BN$20,データシート1!$A$1:$BT$1,0),0)</f>
        <v>3.7591074104170081</v>
      </c>
      <c r="BO45" s="34">
        <f>VLOOKUP($AX45&amp;"_"&amp;$BC$14,データシート1!$A:$BT,MATCH($BC$12&amp;"_"&amp;BO$20,データシート1!$A$1:$BT$1,0),0)</f>
        <v>0.183277130120551</v>
      </c>
      <c r="BP45" s="34">
        <f>VLOOKUP($AX45&amp;"_"&amp;$BC$14,データシート1!$A:$BT,MATCH($BC$12&amp;"_"&amp;BP$20,データシート1!$A$1:$BT$1,0),0)</f>
        <v>0</v>
      </c>
      <c r="BQ45" s="34">
        <f>VLOOKUP($AX45&amp;"_"&amp;$BC$14,データシート1!$A:$BT,MATCH($BC$12&amp;"_"&amp;BQ$20,データシート1!$A$1:$BT$1,0),0)</f>
        <v>0.40218140630079008</v>
      </c>
      <c r="BR45" s="35">
        <f t="shared" si="3"/>
        <v>20.560962406363501</v>
      </c>
      <c r="BT45" s="121" t="str">
        <f t="shared" si="4"/>
        <v>湯川村</v>
      </c>
      <c r="BU45" s="33">
        <f t="shared" si="25"/>
        <v>20.560962406363501</v>
      </c>
      <c r="BV45" s="59">
        <f t="shared" si="16"/>
        <v>0.32707316647547907</v>
      </c>
      <c r="BW45" s="59">
        <f t="shared" si="16"/>
        <v>0.27683520961381319</v>
      </c>
      <c r="BX45" s="59">
        <f t="shared" si="16"/>
        <v>5.7109318314650191E-3</v>
      </c>
      <c r="BY45" s="59">
        <f t="shared" si="16"/>
        <v>4.4527025030200833E-2</v>
      </c>
      <c r="BZ45" s="59">
        <f t="shared" si="16"/>
        <v>0.12705257184550239</v>
      </c>
      <c r="CA45" s="59">
        <f t="shared" si="32"/>
        <v>0.18987371181282928</v>
      </c>
      <c r="CB45" s="59">
        <f t="shared" si="32"/>
        <v>0.33644011303681598</v>
      </c>
      <c r="CC45" s="59">
        <f t="shared" si="32"/>
        <v>0.32752627298894799</v>
      </c>
      <c r="CD45" s="59">
        <f t="shared" si="32"/>
        <v>0.14469886753376435</v>
      </c>
      <c r="CE45" s="59">
        <f t="shared" si="32"/>
        <v>0.18282740545518364</v>
      </c>
      <c r="CF45" s="59">
        <f t="shared" si="32"/>
        <v>8.9138400478679814E-3</v>
      </c>
      <c r="CG45" s="59">
        <f t="shared" si="32"/>
        <v>0</v>
      </c>
      <c r="CH45" s="59">
        <f t="shared" si="32"/>
        <v>1.9560436829373182E-2</v>
      </c>
      <c r="CI45" s="122">
        <f t="shared" si="6"/>
        <v>1</v>
      </c>
      <c r="CK45" s="123" t="str">
        <f t="shared" si="7"/>
        <v>湯川村</v>
      </c>
      <c r="CL45" s="124">
        <f t="shared" si="17"/>
        <v>6.7249390800325966</v>
      </c>
      <c r="CM45" s="65">
        <f t="shared" si="18"/>
        <v>0.89413449377609144</v>
      </c>
      <c r="CN45" s="66">
        <f t="shared" si="19"/>
        <v>5.6919983376273731</v>
      </c>
      <c r="CO45" s="65">
        <f t="shared" si="20"/>
        <v>1</v>
      </c>
      <c r="CP45" s="66">
        <f t="shared" si="8"/>
        <v>0.11742225469205692</v>
      </c>
      <c r="CQ45" s="65">
        <f t="shared" si="21"/>
        <v>0</v>
      </c>
      <c r="CR45" s="66">
        <f t="shared" si="9"/>
        <v>0.91551848771316602</v>
      </c>
      <c r="CS45" s="65">
        <f t="shared" si="22"/>
        <v>0</v>
      </c>
      <c r="CT45" s="66">
        <f t="shared" si="10"/>
        <v>2.6123231533471727</v>
      </c>
      <c r="CU45" s="67">
        <f t="shared" si="23"/>
        <v>0</v>
      </c>
      <c r="CV45" s="16"/>
      <c r="CW45" s="959">
        <f t="shared" si="24"/>
        <v>6.0129999999999999</v>
      </c>
      <c r="CX45" s="962">
        <f>VLOOKUP($AX45&amp;"_"&amp;$CW$14,データシート1!$A:$BT,MATCH($CW$12&amp;"_"&amp;CX$20,データシート1!$A$1:$BT$1,0),0)</f>
        <v>6.0129999999999999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6.0129999999999999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01407</v>
      </c>
      <c r="AY46" s="18" t="str">
        <f>IF(IFERROR(比較地域マスタ!$Z31,"")=0,"",IFERROR(比較地域マスタ!$Z31,""))</f>
        <v>仁木町</v>
      </c>
      <c r="BB46" s="110" t="str">
        <f t="shared" si="0"/>
        <v>01407</v>
      </c>
      <c r="BC46" s="1031" t="str">
        <f t="shared" si="0"/>
        <v>仁木町</v>
      </c>
      <c r="BD46" s="34">
        <f t="shared" si="14"/>
        <v>51.767639177915086</v>
      </c>
      <c r="BE46" s="34">
        <f t="shared" si="15"/>
        <v>32.338822674679065</v>
      </c>
      <c r="BF46" s="34">
        <f>VLOOKUP($AX46&amp;"_"&amp;$BC$14,データシート1!$A:$BT,MATCH($BC$12&amp;"_"&amp;BF$20,データシート1!$A$1:$BT$1,0),0)</f>
        <v>23.03135761897094</v>
      </c>
      <c r="BG46" s="34">
        <f>VLOOKUP($AX46&amp;"_"&amp;$BC$14,データシート1!$A:$BT,MATCH($BC$12&amp;"_"&amp;BG$20,データシート1!$A$1:$BT$1,0),0)</f>
        <v>0.12894027609807668</v>
      </c>
      <c r="BH46" s="34">
        <f>VLOOKUP($AX46&amp;"_"&amp;$BC$14,データシート1!$A:$BT,MATCH($BC$12&amp;"_"&amp;BH$20,データシート1!$A$1:$BT$1,0),0)</f>
        <v>9.1785247796100471</v>
      </c>
      <c r="BI46" s="34">
        <f>VLOOKUP($AX46&amp;"_"&amp;$BC$14,データシート1!$A:$BT,MATCH($BC$12&amp;"_"&amp;BI$20,データシート1!$A$1:$BT$1,0),0)</f>
        <v>4.6003923985026116</v>
      </c>
      <c r="BJ46" s="34">
        <f>VLOOKUP($AX46&amp;"_"&amp;$BC$14,データシート1!$A:$BT,MATCH($BC$12&amp;"_"&amp;BJ$20,データシート1!$A$1:$BT$1,0),0)</f>
        <v>7.2554114316423934</v>
      </c>
      <c r="BK46" s="34">
        <f t="shared" si="1"/>
        <v>7.4484842412043477</v>
      </c>
      <c r="BL46" s="34">
        <f t="shared" si="2"/>
        <v>7.2636890462914625</v>
      </c>
      <c r="BM46" s="34">
        <f>VLOOKUP($AX46&amp;"_"&amp;$BC$14,データシート1!$A:$BT,MATCH($BC$12&amp;"_"&amp;BM$20,データシート1!$A$1:$BT$1,0),0)</f>
        <v>2.3336359406642111</v>
      </c>
      <c r="BN46" s="34">
        <f>VLOOKUP($AX46&amp;"_"&amp;$BC$14,データシート1!$A:$BT,MATCH($BC$12&amp;"_"&amp;BN$20,データシート1!$A$1:$BT$1,0),0)</f>
        <v>4.930053105627251</v>
      </c>
      <c r="BO46" s="34">
        <f>VLOOKUP($AX46&amp;"_"&amp;$BC$14,データシート1!$A:$BT,MATCH($BC$12&amp;"_"&amp;BO$20,データシート1!$A$1:$BT$1,0),0)</f>
        <v>0.18479519491288501</v>
      </c>
      <c r="BP46" s="34">
        <f>VLOOKUP($AX46&amp;"_"&amp;$BC$14,データシート1!$A:$BT,MATCH($BC$12&amp;"_"&amp;BP$20,データシート1!$A$1:$BT$1,0),0)</f>
        <v>0</v>
      </c>
      <c r="BQ46" s="34">
        <f>VLOOKUP($AX46&amp;"_"&amp;$BC$14,データシート1!$A:$BT,MATCH($BC$12&amp;"_"&amp;BQ$20,データシート1!$A$1:$BT$1,0),0)</f>
        <v>0.1245284318866661</v>
      </c>
      <c r="BR46" s="35">
        <f t="shared" si="3"/>
        <v>51.767639177915086</v>
      </c>
      <c r="BT46" s="121" t="str">
        <f t="shared" si="4"/>
        <v>仁木町</v>
      </c>
      <c r="BU46" s="33">
        <f t="shared" si="25"/>
        <v>51.767639177915086</v>
      </c>
      <c r="BV46" s="59">
        <f t="shared" si="16"/>
        <v>0.62469185746595401</v>
      </c>
      <c r="BW46" s="59">
        <f t="shared" si="16"/>
        <v>0.44489874339868468</v>
      </c>
      <c r="BX46" s="59">
        <f t="shared" si="16"/>
        <v>2.4907505566350934E-3</v>
      </c>
      <c r="BY46" s="59">
        <f t="shared" si="16"/>
        <v>0.17730236351063416</v>
      </c>
      <c r="BZ46" s="59">
        <f t="shared" si="16"/>
        <v>8.8866181103835498E-2</v>
      </c>
      <c r="CA46" s="59">
        <f t="shared" si="32"/>
        <v>0.14015341527758271</v>
      </c>
      <c r="CB46" s="59">
        <f t="shared" si="32"/>
        <v>0.14388301957532557</v>
      </c>
      <c r="CC46" s="59">
        <f t="shared" si="32"/>
        <v>0.14031331468154473</v>
      </c>
      <c r="CD46" s="59">
        <f t="shared" si="32"/>
        <v>4.5079048952647201E-2</v>
      </c>
      <c r="CE46" s="59">
        <f t="shared" si="32"/>
        <v>9.523426572889751E-2</v>
      </c>
      <c r="CF46" s="59">
        <f t="shared" si="32"/>
        <v>3.5697048937808552E-3</v>
      </c>
      <c r="CG46" s="59">
        <f t="shared" si="32"/>
        <v>0</v>
      </c>
      <c r="CH46" s="59">
        <f t="shared" si="32"/>
        <v>2.4055265773022146E-3</v>
      </c>
      <c r="CI46" s="122">
        <f t="shared" si="6"/>
        <v>1</v>
      </c>
      <c r="CK46" s="123" t="str">
        <f t="shared" si="7"/>
        <v>仁木町</v>
      </c>
      <c r="CL46" s="124">
        <f t="shared" si="17"/>
        <v>32.338822674679065</v>
      </c>
      <c r="CM46" s="65">
        <f t="shared" si="18"/>
        <v>0.12894718035808592</v>
      </c>
      <c r="CN46" s="66">
        <f t="shared" si="19"/>
        <v>23.03135761897094</v>
      </c>
      <c r="CO46" s="65">
        <f t="shared" si="20"/>
        <v>0.18105749860638562</v>
      </c>
      <c r="CP46" s="66">
        <f t="shared" si="8"/>
        <v>0.12894027609807668</v>
      </c>
      <c r="CQ46" s="65">
        <f t="shared" si="21"/>
        <v>0</v>
      </c>
      <c r="CR46" s="66">
        <f t="shared" si="9"/>
        <v>9.1785247796100471</v>
      </c>
      <c r="CS46" s="65">
        <f t="shared" si="22"/>
        <v>0</v>
      </c>
      <c r="CT46" s="66">
        <f t="shared" si="10"/>
        <v>4.6003923985026116</v>
      </c>
      <c r="CU46" s="67">
        <f t="shared" si="23"/>
        <v>0</v>
      </c>
      <c r="CV46" s="16"/>
      <c r="CW46" s="959">
        <f t="shared" si="24"/>
        <v>4.17</v>
      </c>
      <c r="CX46" s="962">
        <f>VLOOKUP($AX46&amp;"_"&amp;$CW$14,データシート1!$A:$BT,MATCH($CW$12&amp;"_"&amp;CX$20,データシート1!$A$1:$BT$1,0),0)</f>
        <v>4.17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32441</v>
      </c>
      <c r="AY47" s="18" t="str">
        <f>IF(IFERROR(比較地域マスタ!$Z32,"")=0,"",IFERROR(比較地域マスタ!$Z32,""))</f>
        <v>川本町</v>
      </c>
      <c r="BB47" s="110" t="str">
        <f t="shared" si="0"/>
        <v>32441</v>
      </c>
      <c r="BC47" s="1031" t="str">
        <f t="shared" si="0"/>
        <v>川本町</v>
      </c>
      <c r="BD47" s="34">
        <f t="shared" si="14"/>
        <v>26.429080609828496</v>
      </c>
      <c r="BE47" s="34">
        <f t="shared" si="15"/>
        <v>5.3059055902168506</v>
      </c>
      <c r="BF47" s="34">
        <f>VLOOKUP($AX47&amp;"_"&amp;$BC$14,データシート1!$A:$BT,MATCH($BC$12&amp;"_"&amp;BF$20,データシート1!$A$1:$BT$1,0),0)</f>
        <v>1.0188216710491265</v>
      </c>
      <c r="BG47" s="34">
        <f>VLOOKUP($AX47&amp;"_"&amp;$BC$14,データシート1!$A:$BT,MATCH($BC$12&amp;"_"&amp;BG$20,データシート1!$A$1:$BT$1,0),0)</f>
        <v>0.55352024503219788</v>
      </c>
      <c r="BH47" s="34">
        <f>VLOOKUP($AX47&amp;"_"&amp;$BC$14,データシート1!$A:$BT,MATCH($BC$12&amp;"_"&amp;BH$20,データシート1!$A$1:$BT$1,0),0)</f>
        <v>3.7335636741355263</v>
      </c>
      <c r="BI47" s="34">
        <f>VLOOKUP($AX47&amp;"_"&amp;$BC$14,データシート1!$A:$BT,MATCH($BC$12&amp;"_"&amp;BI$20,データシート1!$A$1:$BT$1,0),0)</f>
        <v>6.9122212422197888</v>
      </c>
      <c r="BJ47" s="34">
        <f>VLOOKUP($AX47&amp;"_"&amp;$BC$14,データシート1!$A:$BT,MATCH($BC$12&amp;"_"&amp;BJ$20,データシート1!$A$1:$BT$1,0),0)</f>
        <v>6.0343314108665833</v>
      </c>
      <c r="BK47" s="34">
        <f t="shared" si="1"/>
        <v>7.9057451230669411</v>
      </c>
      <c r="BL47" s="34">
        <f t="shared" si="2"/>
        <v>7.7211250894762493</v>
      </c>
      <c r="BM47" s="34">
        <f>VLOOKUP($AX47&amp;"_"&amp;$BC$14,データシート1!$A:$BT,MATCH($BC$12&amp;"_"&amp;BM$20,データシート1!$A$1:$BT$1,0),0)</f>
        <v>2.6516736868001605</v>
      </c>
      <c r="BN47" s="34">
        <f>VLOOKUP($AX47&amp;"_"&amp;$BC$14,データシート1!$A:$BT,MATCH($BC$12&amp;"_"&amp;BN$20,データシート1!$A$1:$BT$1,0),0)</f>
        <v>5.0694514026760888</v>
      </c>
      <c r="BO47" s="34">
        <f>VLOOKUP($AX47&amp;"_"&amp;$BC$14,データシート1!$A:$BT,MATCH($BC$12&amp;"_"&amp;BO$20,データシート1!$A$1:$BT$1,0),0)</f>
        <v>0.18462003359069201</v>
      </c>
      <c r="BP47" s="34">
        <f>VLOOKUP($AX47&amp;"_"&amp;$BC$14,データシート1!$A:$BT,MATCH($BC$12&amp;"_"&amp;BP$20,データシート1!$A$1:$BT$1,0),0)</f>
        <v>0</v>
      </c>
      <c r="BQ47" s="34">
        <f>VLOOKUP($AX47&amp;"_"&amp;$BC$14,データシート1!$A:$BT,MATCH($BC$12&amp;"_"&amp;BQ$20,データシート1!$A$1:$BT$1,0),0)</f>
        <v>0.27087724345833131</v>
      </c>
      <c r="BR47" s="35">
        <f t="shared" si="3"/>
        <v>26.429080609828496</v>
      </c>
      <c r="BT47" s="121" t="str">
        <f t="shared" si="4"/>
        <v>川本町</v>
      </c>
      <c r="BU47" s="33">
        <f t="shared" si="25"/>
        <v>26.429080609828496</v>
      </c>
      <c r="BV47" s="59">
        <f t="shared" si="16"/>
        <v>0.20076012739707944</v>
      </c>
      <c r="BW47" s="59">
        <f t="shared" si="16"/>
        <v>3.854926647241165E-2</v>
      </c>
      <c r="BX47" s="59">
        <f t="shared" si="16"/>
        <v>2.0943605765323284E-2</v>
      </c>
      <c r="BY47" s="59">
        <f t="shared" si="16"/>
        <v>0.14126725515934449</v>
      </c>
      <c r="BZ47" s="59">
        <f t="shared" si="16"/>
        <v>0.26153846757912791</v>
      </c>
      <c r="CA47" s="59">
        <f t="shared" si="32"/>
        <v>0.22832165446657743</v>
      </c>
      <c r="CB47" s="59">
        <f t="shared" si="32"/>
        <v>0.29913053880984941</v>
      </c>
      <c r="CC47" s="59">
        <f t="shared" si="32"/>
        <v>0.29214505050186662</v>
      </c>
      <c r="CD47" s="59">
        <f t="shared" si="32"/>
        <v>0.10033166593824119</v>
      </c>
      <c r="CE47" s="59">
        <f t="shared" si="32"/>
        <v>0.1918133845636254</v>
      </c>
      <c r="CF47" s="59">
        <f t="shared" si="32"/>
        <v>6.9854883079828048E-3</v>
      </c>
      <c r="CG47" s="59">
        <f t="shared" si="32"/>
        <v>0</v>
      </c>
      <c r="CH47" s="59">
        <f t="shared" si="32"/>
        <v>1.0249211747365778E-2</v>
      </c>
      <c r="CI47" s="122">
        <f t="shared" si="6"/>
        <v>1</v>
      </c>
      <c r="CK47" s="123" t="str">
        <f t="shared" si="7"/>
        <v>川本町</v>
      </c>
      <c r="CL47" s="124">
        <f t="shared" si="17"/>
        <v>5.3059055902168506</v>
      </c>
      <c r="CM47" s="65">
        <f t="shared" si="18"/>
        <v>0</v>
      </c>
      <c r="CN47" s="66">
        <f t="shared" si="19"/>
        <v>1.0188216710491265</v>
      </c>
      <c r="CO47" s="65">
        <f t="shared" si="20"/>
        <v>0</v>
      </c>
      <c r="CP47" s="66">
        <f t="shared" si="8"/>
        <v>0.55352024503219788</v>
      </c>
      <c r="CQ47" s="65">
        <f t="shared" si="21"/>
        <v>0</v>
      </c>
      <c r="CR47" s="66">
        <f t="shared" si="9"/>
        <v>3.7335636741355263</v>
      </c>
      <c r="CS47" s="65">
        <f t="shared" si="22"/>
        <v>0</v>
      </c>
      <c r="CT47" s="66">
        <f t="shared" si="10"/>
        <v>6.9122212422197888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35502</v>
      </c>
      <c r="AY48" s="18" t="str">
        <f>IF(IFERROR(比較地域マスタ!$Z33,"")=0,"",IFERROR(比較地域マスタ!$Z33,""))</f>
        <v>阿武町</v>
      </c>
      <c r="BB48" s="110" t="str">
        <f t="shared" si="0"/>
        <v>35502</v>
      </c>
      <c r="BC48" s="1031" t="str">
        <f t="shared" si="0"/>
        <v>阿武町</v>
      </c>
      <c r="BD48" s="34">
        <f t="shared" si="14"/>
        <v>33.315243247179801</v>
      </c>
      <c r="BE48" s="34">
        <f t="shared" si="15"/>
        <v>18.591839033923314</v>
      </c>
      <c r="BF48" s="34">
        <f>VLOOKUP($AX48&amp;"_"&amp;$BC$14,データシート1!$A:$BT,MATCH($BC$12&amp;"_"&amp;BF$20,データシート1!$A$1:$BT$1,0),0)</f>
        <v>9.4491340600856528</v>
      </c>
      <c r="BG48" s="34">
        <f>VLOOKUP($AX48&amp;"_"&amp;$BC$14,データシート1!$A:$BT,MATCH($BC$12&amp;"_"&amp;BG$20,データシート1!$A$1:$BT$1,0),0)</f>
        <v>0.17374452971654603</v>
      </c>
      <c r="BH48" s="34">
        <f>VLOOKUP($AX48&amp;"_"&amp;$BC$14,データシート1!$A:$BT,MATCH($BC$12&amp;"_"&amp;BH$20,データシート1!$A$1:$BT$1,0),0)</f>
        <v>8.9689604441211142</v>
      </c>
      <c r="BI48" s="34">
        <f>VLOOKUP($AX48&amp;"_"&amp;$BC$14,データシート1!$A:$BT,MATCH($BC$12&amp;"_"&amp;BI$20,データシート1!$A$1:$BT$1,0),0)</f>
        <v>2.6153267808456575</v>
      </c>
      <c r="BJ48" s="34">
        <f>VLOOKUP($AX48&amp;"_"&amp;$BC$14,データシート1!$A:$BT,MATCH($BC$12&amp;"_"&amp;BJ$20,データシート1!$A$1:$BT$1,0),0)</f>
        <v>5.5011991019536035</v>
      </c>
      <c r="BK48" s="34">
        <f t="shared" si="1"/>
        <v>5.7780485522071903</v>
      </c>
      <c r="BL48" s="34">
        <f t="shared" si="2"/>
        <v>5.5959975513419851</v>
      </c>
      <c r="BM48" s="34">
        <f>VLOOKUP($AX48&amp;"_"&amp;$BC$14,データシート1!$A:$BT,MATCH($BC$12&amp;"_"&amp;BM$20,データシート1!$A$1:$BT$1,0),0)</f>
        <v>2.3526638400056785</v>
      </c>
      <c r="BN48" s="34">
        <f>VLOOKUP($AX48&amp;"_"&amp;$BC$14,データシート1!$A:$BT,MATCH($BC$12&amp;"_"&amp;BN$20,データシート1!$A$1:$BT$1,0),0)</f>
        <v>3.2433337113363065</v>
      </c>
      <c r="BO48" s="34">
        <f>VLOOKUP($AX48&amp;"_"&amp;$BC$14,データシート1!$A:$BT,MATCH($BC$12&amp;"_"&amp;BO$20,データシート1!$A$1:$BT$1,0),0)</f>
        <v>0.18205100086520501</v>
      </c>
      <c r="BP48" s="34">
        <f>VLOOKUP($AX48&amp;"_"&amp;$BC$14,データシート1!$A:$BT,MATCH($BC$12&amp;"_"&amp;BP$20,データシート1!$A$1:$BT$1,0),0)</f>
        <v>0</v>
      </c>
      <c r="BQ48" s="34">
        <f>VLOOKUP($AX48&amp;"_"&amp;$BC$14,データシート1!$A:$BT,MATCH($BC$12&amp;"_"&amp;BQ$20,データシート1!$A$1:$BT$1,0),0)</f>
        <v>0.82882977825004112</v>
      </c>
      <c r="BR48" s="35">
        <f t="shared" si="3"/>
        <v>33.315243247179801</v>
      </c>
      <c r="BT48" s="121" t="str">
        <f t="shared" si="4"/>
        <v>阿武町</v>
      </c>
      <c r="BU48" s="33">
        <f t="shared" si="25"/>
        <v>33.315243247179801</v>
      </c>
      <c r="BV48" s="59">
        <f t="shared" si="16"/>
        <v>0.55805803055324077</v>
      </c>
      <c r="BW48" s="59">
        <f t="shared" si="16"/>
        <v>0.28362794742270236</v>
      </c>
      <c r="BX48" s="59">
        <f t="shared" si="16"/>
        <v>5.2151661756590605E-3</v>
      </c>
      <c r="BY48" s="59">
        <f t="shared" si="16"/>
        <v>0.26921491695487931</v>
      </c>
      <c r="BZ48" s="59">
        <f t="shared" si="16"/>
        <v>7.8502406884483719E-2</v>
      </c>
      <c r="CA48" s="59">
        <f t="shared" si="32"/>
        <v>0.16512558714153439</v>
      </c>
      <c r="CB48" s="59">
        <f t="shared" si="32"/>
        <v>0.17343558050401789</v>
      </c>
      <c r="CC48" s="59">
        <f t="shared" si="32"/>
        <v>0.16797108488216417</v>
      </c>
      <c r="CD48" s="59">
        <f t="shared" si="32"/>
        <v>7.0618239901485219E-2</v>
      </c>
      <c r="CE48" s="59">
        <f t="shared" si="32"/>
        <v>9.7352844980678963E-2</v>
      </c>
      <c r="CF48" s="59">
        <f t="shared" si="32"/>
        <v>5.4644956218536985E-3</v>
      </c>
      <c r="CG48" s="59">
        <f t="shared" si="32"/>
        <v>0</v>
      </c>
      <c r="CH48" s="59">
        <f t="shared" si="32"/>
        <v>2.4878394916723386E-2</v>
      </c>
      <c r="CI48" s="122">
        <f t="shared" si="6"/>
        <v>1</v>
      </c>
      <c r="CK48" s="123" t="str">
        <f t="shared" si="7"/>
        <v>阿武町</v>
      </c>
      <c r="CL48" s="124">
        <f t="shared" si="17"/>
        <v>18.591839033923314</v>
      </c>
      <c r="CM48" s="65">
        <f t="shared" si="18"/>
        <v>0</v>
      </c>
      <c r="CN48" s="66">
        <f t="shared" si="19"/>
        <v>9.4491340600856528</v>
      </c>
      <c r="CO48" s="65">
        <f t="shared" si="20"/>
        <v>0</v>
      </c>
      <c r="CP48" s="66">
        <f t="shared" si="8"/>
        <v>0.17374452971654603</v>
      </c>
      <c r="CQ48" s="65">
        <f t="shared" si="21"/>
        <v>0</v>
      </c>
      <c r="CR48" s="66">
        <f t="shared" si="9"/>
        <v>8.9689604441211142</v>
      </c>
      <c r="CS48" s="65">
        <f t="shared" si="22"/>
        <v>0</v>
      </c>
      <c r="CT48" s="66">
        <f t="shared" si="10"/>
        <v>2.6153267808456575</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20305</v>
      </c>
      <c r="AY49" s="18" t="str">
        <f>IF(IFERROR(比較地域マスタ!$Z34,"")=0,"",IFERROR(比較地域マスタ!$Z34,""))</f>
        <v>南牧村</v>
      </c>
      <c r="BB49" s="110" t="str">
        <f t="shared" si="0"/>
        <v>20305</v>
      </c>
      <c r="BC49" s="1031" t="str">
        <f t="shared" si="0"/>
        <v>南牧村</v>
      </c>
      <c r="BD49" s="34">
        <f t="shared" si="14"/>
        <v>34.852784079540655</v>
      </c>
      <c r="BE49" s="34">
        <f t="shared" si="15"/>
        <v>11.565185833389961</v>
      </c>
      <c r="BF49" s="34">
        <f>VLOOKUP($AX49&amp;"_"&amp;$BC$14,データシート1!$A:$BT,MATCH($BC$12&amp;"_"&amp;BF$20,データシート1!$A$1:$BT$1,0),0)</f>
        <v>3.6589779183373099</v>
      </c>
      <c r="BG49" s="34">
        <f>VLOOKUP($AX49&amp;"_"&amp;$BC$14,データシート1!$A:$BT,MATCH($BC$12&amp;"_"&amp;BG$20,データシート1!$A$1:$BT$1,0),0)</f>
        <v>0.14502925815991438</v>
      </c>
      <c r="BH49" s="34">
        <f>VLOOKUP($AX49&amp;"_"&amp;$BC$14,データシート1!$A:$BT,MATCH($BC$12&amp;"_"&amp;BH$20,データシート1!$A$1:$BT$1,0),0)</f>
        <v>7.7611786568927368</v>
      </c>
      <c r="BI49" s="34">
        <f>VLOOKUP($AX49&amp;"_"&amp;$BC$14,データシート1!$A:$BT,MATCH($BC$12&amp;"_"&amp;BI$20,データシート1!$A$1:$BT$1,0),0)</f>
        <v>4.1741615361244602</v>
      </c>
      <c r="BJ49" s="34">
        <f>VLOOKUP($AX49&amp;"_"&amp;$BC$14,データシート1!$A:$BT,MATCH($BC$12&amp;"_"&amp;BJ$20,データシート1!$A$1:$BT$1,0),0)</f>
        <v>5.0419011023013596</v>
      </c>
      <c r="BK49" s="34">
        <f t="shared" si="1"/>
        <v>14.071535607724874</v>
      </c>
      <c r="BL49" s="34">
        <f t="shared" si="2"/>
        <v>13.892579123551734</v>
      </c>
      <c r="BM49" s="34">
        <f>VLOOKUP($AX49&amp;"_"&amp;$BC$14,データシート1!$A:$BT,MATCH($BC$12&amp;"_"&amp;BM$20,データシート1!$A$1:$BT$1,0),0)</f>
        <v>3.2564890587253643</v>
      </c>
      <c r="BN49" s="34">
        <f>VLOOKUP($AX49&amp;"_"&amp;$BC$14,データシート1!$A:$BT,MATCH($BC$12&amp;"_"&amp;BN$20,データシート1!$A$1:$BT$1,0),0)</f>
        <v>10.636090064826369</v>
      </c>
      <c r="BO49" s="34">
        <f>VLOOKUP($AX49&amp;"_"&amp;$BC$14,データシート1!$A:$BT,MATCH($BC$12&amp;"_"&amp;BO$20,データシート1!$A$1:$BT$1,0),0)</f>
        <v>0.178956484173141</v>
      </c>
      <c r="BP49" s="34">
        <f>VLOOKUP($AX49&amp;"_"&amp;$BC$14,データシート1!$A:$BT,MATCH($BC$12&amp;"_"&amp;BP$20,データシート1!$A$1:$BT$1,0),0)</f>
        <v>0</v>
      </c>
      <c r="BQ49" s="34">
        <f>VLOOKUP($AX49&amp;"_"&amp;$BC$14,データシート1!$A:$BT,MATCH($BC$12&amp;"_"&amp;BQ$20,データシート1!$A$1:$BT$1,0),0)</f>
        <v>0</v>
      </c>
      <c r="BR49" s="35">
        <f t="shared" si="3"/>
        <v>34.852784079540655</v>
      </c>
      <c r="BT49" s="121" t="str">
        <f t="shared" si="4"/>
        <v>南牧村</v>
      </c>
      <c r="BU49" s="33">
        <f t="shared" si="25"/>
        <v>34.852784079540655</v>
      </c>
      <c r="BV49" s="59">
        <f t="shared" si="16"/>
        <v>0.33182961243486364</v>
      </c>
      <c r="BW49" s="59">
        <f t="shared" si="16"/>
        <v>0.10498380588439733</v>
      </c>
      <c r="BX49" s="59">
        <f t="shared" si="16"/>
        <v>4.1611957836404159E-3</v>
      </c>
      <c r="BY49" s="59">
        <f t="shared" si="16"/>
        <v>0.22268461076682589</v>
      </c>
      <c r="BZ49" s="59">
        <f t="shared" si="16"/>
        <v>0.11976551217825906</v>
      </c>
      <c r="CA49" s="59">
        <f t="shared" si="32"/>
        <v>0.14466279338817772</v>
      </c>
      <c r="CB49" s="59">
        <f t="shared" si="32"/>
        <v>0.40374208199869954</v>
      </c>
      <c r="CC49" s="59">
        <f t="shared" si="32"/>
        <v>0.39860744243117674</v>
      </c>
      <c r="CD49" s="59">
        <f t="shared" si="32"/>
        <v>9.3435550264605538E-2</v>
      </c>
      <c r="CE49" s="59">
        <f t="shared" si="32"/>
        <v>0.3051718921665712</v>
      </c>
      <c r="CF49" s="59">
        <f t="shared" si="32"/>
        <v>5.1346395675228819E-3</v>
      </c>
      <c r="CG49" s="59">
        <f t="shared" si="32"/>
        <v>0</v>
      </c>
      <c r="CH49" s="59">
        <f t="shared" si="32"/>
        <v>0</v>
      </c>
      <c r="CI49" s="122">
        <f t="shared" si="6"/>
        <v>1</v>
      </c>
      <c r="CK49" s="123" t="str">
        <f t="shared" si="7"/>
        <v>南牧村</v>
      </c>
      <c r="CL49" s="124">
        <f t="shared" si="17"/>
        <v>11.565185833389961</v>
      </c>
      <c r="CM49" s="65">
        <f t="shared" si="18"/>
        <v>0</v>
      </c>
      <c r="CN49" s="66">
        <f t="shared" si="19"/>
        <v>3.6589779183373099</v>
      </c>
      <c r="CO49" s="65">
        <f t="shared" si="20"/>
        <v>0</v>
      </c>
      <c r="CP49" s="66">
        <f t="shared" si="8"/>
        <v>0.14502925815991438</v>
      </c>
      <c r="CQ49" s="65">
        <f t="shared" si="21"/>
        <v>0</v>
      </c>
      <c r="CR49" s="66">
        <f t="shared" si="9"/>
        <v>7.7611786568927368</v>
      </c>
      <c r="CS49" s="65">
        <f t="shared" si="22"/>
        <v>0</v>
      </c>
      <c r="CT49" s="66">
        <f t="shared" si="10"/>
        <v>4.1741615361244602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高山村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群馬県</v>
      </c>
      <c r="AY4" s="1038" t="str">
        <f>年度マスタ!$J4</f>
        <v>高山村</v>
      </c>
      <c r="AZ4" s="1038" t="str">
        <f>年度マスタ!$K4</f>
        <v>10428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43506</v>
      </c>
      <c r="AY13" s="18" t="str">
        <f>IF(IFERROR(比較地域マスタ!$Z6,"")=0,"",IFERROR(比較地域マスタ!$Z6,""))</f>
        <v>湯前町</v>
      </c>
      <c r="BC13" s="844" t="str">
        <f t="shared" ref="BC13:BC59" si="0">AX13</f>
        <v>43506</v>
      </c>
      <c r="BD13" s="1031" t="str">
        <f>AY13</f>
        <v>湯前町</v>
      </c>
      <c r="BE13" s="34">
        <f>VLOOKUP($BC13&amp;"_"&amp;$AZ$7,データシート1!$A:$BT,MATCH("cb_"&amp;BE$12,データシート1!$A$1:$BT$1,0),0)</f>
        <v>1126</v>
      </c>
      <c r="BF13" s="34">
        <f>VLOOKUP($BC13&amp;"_"&amp;$AZ$7,データシート1!$A:$BT,MATCH("cb_"&amp;BF$12,データシート1!$A$1:$BT$1,0),0)</f>
        <v>2929.7000000000003</v>
      </c>
      <c r="BG13" s="34">
        <f>VLOOKUP($BC13&amp;"_"&amp;$AZ$7,データシート1!$A:$BT,MATCH("cb_"&amp;BG$12,データシート1!$A$1:$BT$1,0),0)</f>
        <v>0</v>
      </c>
      <c r="BH13" s="34">
        <f>VLOOKUP($BC13&amp;"_"&amp;$AZ$7,データシート1!$A:$BT,MATCH("cb_"&amp;BH$12,データシート1!$A$1:$BT$1,0),0)</f>
        <v>2370.6999999999998</v>
      </c>
      <c r="BI13" s="34">
        <f>VLOOKUP($BC13&amp;"_"&amp;$AZ$7,データシート1!$A:$BT,MATCH("cb_"&amp;BI$12,データシート1!$A$1:$BT$1,0),0)</f>
        <v>0</v>
      </c>
      <c r="BJ13" s="34">
        <f>VLOOKUP($BC13&amp;"_"&amp;$AZ$7,データシート1!$A:$BT,MATCH("cb_"&amp;BJ$12,データシート1!$A$1:$BT$1,0),0)</f>
        <v>0</v>
      </c>
      <c r="BK13" s="34">
        <f>SUM(BE13:BJ13)</f>
        <v>6426.4</v>
      </c>
      <c r="BL13" s="36"/>
      <c r="BM13" s="844" t="str">
        <f>AX13</f>
        <v>43506</v>
      </c>
      <c r="BN13" s="1031" t="str">
        <f>AY13</f>
        <v>湯前町</v>
      </c>
      <c r="BO13" s="34">
        <f>BE13*VLOOKUP(BO$12,別紙!$B$4:$E$10,MATCH("設備利用率",別紙!$B$4:$E$4,0),0)/100*8760/10^3</f>
        <v>1351.3351200000002</v>
      </c>
      <c r="BP13" s="34">
        <f>BF13*VLOOKUP(BP$12,別紙!$B$4:$E$10,MATCH("設備利用率",別紙!$B$4:$E$4,0),0)/100*8760/10^3</f>
        <v>3875.289972</v>
      </c>
      <c r="BQ13" s="34">
        <f>BG13*VLOOKUP(BQ$12,別紙!$B$4:$E$10,MATCH("設備利用率",別紙!$B$4:$E$4,0),0)/100*8760/10^3</f>
        <v>0</v>
      </c>
      <c r="BR13" s="34">
        <f>BH13*VLOOKUP(BR$12,別紙!$B$4:$E$10,MATCH("設備利用率",別紙!$B$4:$E$4,0),0)/100*8760/10^3</f>
        <v>12460.399200000002</v>
      </c>
      <c r="BS13" s="34">
        <f>BI13*VLOOKUP(BS$12,別紙!$B$4:$E$10,MATCH("設備利用率",別紙!$B$4:$E$4,0),0)/100*8760/10^3</f>
        <v>0</v>
      </c>
      <c r="BT13" s="34">
        <f>BJ13*VLOOKUP(BT$12,別紙!$B$4:$E$10,MATCH("設備利用率",別紙!$B$4:$E$4,0),0)/100*8760/10^3</f>
        <v>0</v>
      </c>
      <c r="BU13" s="34">
        <f>SUM(BO13:BT13)</f>
        <v>17687.024292000002</v>
      </c>
      <c r="BV13" s="36"/>
      <c r="BW13" s="33" t="str">
        <f>AX13</f>
        <v>43506</v>
      </c>
      <c r="BX13" s="33" t="str">
        <f>AY13</f>
        <v>湯前町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15366.90540666603</v>
      </c>
      <c r="BZ13" s="36"/>
      <c r="CA13" s="33" t="str">
        <f>AX13</f>
        <v>43506</v>
      </c>
      <c r="CB13" s="33" t="str">
        <f>AY13</f>
        <v>湯前町</v>
      </c>
      <c r="CC13" s="223">
        <f>BO13/$BY13</f>
        <v>8.793801251706819E-2</v>
      </c>
      <c r="CD13" s="223">
        <f t="shared" ref="CD13:CH28" si="1">BP13/$BY13</f>
        <v>0.25218414960236124</v>
      </c>
      <c r="CE13" s="223">
        <f t="shared" si="1"/>
        <v>0</v>
      </c>
      <c r="CF13" s="223">
        <f t="shared" si="1"/>
        <v>0.81085936759881327</v>
      </c>
      <c r="CG13" s="223">
        <f t="shared" si="1"/>
        <v>0</v>
      </c>
      <c r="CH13" s="223">
        <f t="shared" si="1"/>
        <v>0</v>
      </c>
      <c r="CI13" s="223">
        <f>BU13/BY13</f>
        <v>1.1509815297182426</v>
      </c>
      <c r="CK13" s="18" t="str">
        <f>AX13</f>
        <v>43506</v>
      </c>
      <c r="CL13" s="18" t="str">
        <f>AY13</f>
        <v>湯前町</v>
      </c>
      <c r="CM13" s="18">
        <f>VLOOKUP($CK13&amp;"_"&amp;$AZ$7,データシート1!$A:$BT,MATCH("ca_太陽光発電（10kW未満）",データシート1!$A$1:$BT$1,0),0)</f>
        <v>206</v>
      </c>
      <c r="CN13" s="18">
        <f>VLOOKUP($CK13&amp;"_"&amp;$AZ$5,データシート1!$A:$BT,MATCH("ab_家庭",データシート1!$A$1:$BT$1,0),0)</f>
        <v>1537</v>
      </c>
      <c r="CO13" s="223">
        <f>CM13/CN13</f>
        <v>0.13402732595966169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26365</v>
      </c>
      <c r="AY14" s="18" t="str">
        <f>IF(IFERROR(比較地域マスタ!$Z7,"")=0,"",IFERROR(比較地域マスタ!$Z7,""))</f>
        <v>和束町</v>
      </c>
      <c r="BC14" s="844" t="str">
        <f t="shared" si="0"/>
        <v>26365</v>
      </c>
      <c r="BD14" s="1031" t="str">
        <f t="shared" ref="BD14:BD60" si="2">AY14</f>
        <v>和束町</v>
      </c>
      <c r="BE14" s="34">
        <f>VLOOKUP($BC14&amp;"_"&amp;$AZ$7,データシート1!$A:$BT,MATCH("cb_"&amp;BE$12,データシート1!$A$1:$BT$1,0),0)</f>
        <v>364.8</v>
      </c>
      <c r="BF14" s="34">
        <f>VLOOKUP($BC14&amp;"_"&amp;$AZ$7,データシート1!$A:$BT,MATCH("cb_"&amp;BF$12,データシート1!$A$1:$BT$1,0),0)</f>
        <v>1972.0999999999997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2336.8999999999996</v>
      </c>
      <c r="BL14" s="36"/>
      <c r="BM14" s="844" t="str">
        <f t="shared" ref="BM14:BM60" si="4">AX14</f>
        <v>26365</v>
      </c>
      <c r="BN14" s="1031" t="str">
        <f t="shared" ref="BN14:BN60" si="5">AY14</f>
        <v>和束町</v>
      </c>
      <c r="BO14" s="34">
        <f>BE14*VLOOKUP(BO$12,別紙!$B$4:$E$10,MATCH("設備利用率",別紙!$B$4:$E$4,0),0)/100*8760/10^3</f>
        <v>437.80377600000003</v>
      </c>
      <c r="BP14" s="34">
        <f>BF14*VLOOKUP(BP$12,別紙!$B$4:$E$10,MATCH("設備利用率",別紙!$B$4:$E$4,0),0)/100*8760/10^3</f>
        <v>2608.6149959999998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3046.418772</v>
      </c>
      <c r="BV14" s="36"/>
      <c r="BW14" s="33" t="str">
        <f t="shared" ref="BW14:BW60" si="7">AX14</f>
        <v>26365</v>
      </c>
      <c r="BX14" s="33" t="str">
        <f t="shared" ref="BX14:BX60" si="8">AY14</f>
        <v>和束町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13577.637174357569</v>
      </c>
      <c r="BZ14" s="36"/>
      <c r="CA14" s="33" t="str">
        <f t="shared" ref="CA14:CA60" si="9">AX14</f>
        <v>26365</v>
      </c>
      <c r="CB14" s="33" t="str">
        <f t="shared" ref="CB14:CB60" si="10">AY14</f>
        <v>和束町</v>
      </c>
      <c r="CC14" s="223">
        <f t="shared" ref="CC14:CC60" si="11">BO14/$BY14</f>
        <v>3.2244474526600751E-2</v>
      </c>
      <c r="CD14" s="223">
        <f t="shared" si="1"/>
        <v>0.19212584358393178</v>
      </c>
      <c r="CE14" s="223">
        <f t="shared" si="1"/>
        <v>0</v>
      </c>
      <c r="CF14" s="223">
        <f t="shared" si="1"/>
        <v>0</v>
      </c>
      <c r="CG14" s="223">
        <f t="shared" si="1"/>
        <v>0</v>
      </c>
      <c r="CH14" s="223">
        <f t="shared" si="1"/>
        <v>0</v>
      </c>
      <c r="CI14" s="223">
        <f t="shared" ref="CI14:CI60" si="12">BU14/BY14</f>
        <v>0.22437031811053254</v>
      </c>
      <c r="CK14" s="18" t="str">
        <f t="shared" ref="CK14:CK60" si="13">AX14</f>
        <v>26365</v>
      </c>
      <c r="CL14" s="18" t="str">
        <f t="shared" ref="CL14:CL60" si="14">AY14</f>
        <v>和束町</v>
      </c>
      <c r="CM14" s="18">
        <f>VLOOKUP($CK14&amp;"_"&amp;$AZ$7,データシート1!$A:$BT,MATCH("ca_太陽光発電（10kW未満）",データシート1!$A$1:$BT$1,0),0)</f>
        <v>80</v>
      </c>
      <c r="CN14" s="18">
        <f>VLOOKUP($CK14&amp;"_"&amp;$AZ$5,データシート1!$A:$BT,MATCH("ab_家庭",データシート1!$A$1:$BT$1,0),0)</f>
        <v>1690</v>
      </c>
      <c r="CO14" s="223">
        <f t="shared" ref="CO14:CO60" si="15">CM14/CN14</f>
        <v>4.7337278106508875E-2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45442</v>
      </c>
      <c r="AY15" s="18" t="str">
        <f>IF(IFERROR(比較地域マスタ!$Z8,"")=0,"",IFERROR(比較地域マスタ!$Z8,""))</f>
        <v>日之影町</v>
      </c>
      <c r="BC15" s="844" t="str">
        <f t="shared" si="0"/>
        <v>45442</v>
      </c>
      <c r="BD15" s="1031" t="str">
        <f t="shared" si="2"/>
        <v>日之影町</v>
      </c>
      <c r="BE15" s="34">
        <f>VLOOKUP($BC15&amp;"_"&amp;$AZ$7,データシート1!$A:$BT,MATCH("cb_"&amp;BE$12,データシート1!$A$1:$BT$1,0),0)</f>
        <v>1239.2080000000001</v>
      </c>
      <c r="BF15" s="34">
        <f>VLOOKUP($BC15&amp;"_"&amp;$AZ$7,データシート1!$A:$BT,MATCH("cb_"&amp;BF$12,データシート1!$A$1:$BT$1,0),0)</f>
        <v>514.70000000000005</v>
      </c>
      <c r="BG15" s="34">
        <f>VLOOKUP($BC15&amp;"_"&amp;$AZ$7,データシート1!$A:$BT,MATCH("cb_"&amp;BG$12,データシート1!$A$1:$BT$1,0),0)</f>
        <v>0</v>
      </c>
      <c r="BH15" s="34">
        <f>VLOOKUP($BC15&amp;"_"&amp;$AZ$7,データシート1!$A:$BT,MATCH("cb_"&amp;BH$12,データシート1!$A$1:$BT$1,0),0)</f>
        <v>15692</v>
      </c>
      <c r="BI15" s="34">
        <f>VLOOKUP($BC15&amp;"_"&amp;$AZ$7,データシート1!$A:$BT,MATCH("cb_"&amp;BI$12,データシート1!$A$1:$BT$1,0),0)</f>
        <v>0</v>
      </c>
      <c r="BJ15" s="34">
        <f>VLOOKUP($BC15&amp;"_"&amp;$AZ$7,データシート1!$A:$BT,MATCH("cb_"&amp;BJ$12,データシート1!$A$1:$BT$1,0),0)</f>
        <v>0</v>
      </c>
      <c r="BK15" s="34">
        <f t="shared" si="3"/>
        <v>17445.907999999999</v>
      </c>
      <c r="BL15" s="36"/>
      <c r="BM15" s="844" t="str">
        <f t="shared" si="4"/>
        <v>45442</v>
      </c>
      <c r="BN15" s="1031" t="str">
        <f t="shared" si="5"/>
        <v>日之影町</v>
      </c>
      <c r="BO15" s="34">
        <f>BE15*VLOOKUP(BO$12,別紙!$B$4:$E$10,MATCH("設備利用率",別紙!$B$4:$E$4,0),0)/100*8760/10^3</f>
        <v>1487.1983049600001</v>
      </c>
      <c r="BP15" s="34">
        <f>BF15*VLOOKUP(BP$12,別紙!$B$4:$E$10,MATCH("設備利用率",別紙!$B$4:$E$4,0),0)/100*8760/10^3</f>
        <v>680.82457199999999</v>
      </c>
      <c r="BQ15" s="34">
        <f>BG15*VLOOKUP(BQ$12,別紙!$B$4:$E$10,MATCH("設備利用率",別紙!$B$4:$E$4,0),0)/100*8760/10^3</f>
        <v>0</v>
      </c>
      <c r="BR15" s="34">
        <f>BH15*VLOOKUP(BR$12,別紙!$B$4:$E$10,MATCH("設備利用率",別紙!$B$4:$E$4,0),0)/100*8760/10^3</f>
        <v>82477.152000000002</v>
      </c>
      <c r="BS15" s="34">
        <f>BI15*VLOOKUP(BS$12,別紙!$B$4:$E$10,MATCH("設備利用率",別紙!$B$4:$E$4,0),0)/100*8760/10^3</f>
        <v>0</v>
      </c>
      <c r="BT15" s="34">
        <f>BJ15*VLOOKUP(BT$12,別紙!$B$4:$E$10,MATCH("設備利用率",別紙!$B$4:$E$4,0),0)/100*8760/10^3</f>
        <v>0</v>
      </c>
      <c r="BU15" s="34">
        <f t="shared" si="6"/>
        <v>84645.174876959994</v>
      </c>
      <c r="BV15" s="36"/>
      <c r="BW15" s="33" t="str">
        <f t="shared" si="7"/>
        <v>45442</v>
      </c>
      <c r="BX15" s="33" t="str">
        <f t="shared" si="8"/>
        <v>日之影町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16149.617023354896</v>
      </c>
      <c r="BZ15" s="36"/>
      <c r="CA15" s="33" t="str">
        <f t="shared" si="9"/>
        <v>45442</v>
      </c>
      <c r="CB15" s="33" t="str">
        <f t="shared" si="10"/>
        <v>日之影町</v>
      </c>
      <c r="CC15" s="223">
        <f t="shared" si="11"/>
        <v>9.2088766118061896E-2</v>
      </c>
      <c r="CD15" s="223">
        <f t="shared" si="1"/>
        <v>4.215731995473454E-2</v>
      </c>
      <c r="CE15" s="223">
        <f t="shared" si="1"/>
        <v>0</v>
      </c>
      <c r="CF15" s="223">
        <f t="shared" si="1"/>
        <v>5.1070655038274291</v>
      </c>
      <c r="CG15" s="223">
        <f t="shared" si="1"/>
        <v>0</v>
      </c>
      <c r="CH15" s="223">
        <f t="shared" si="1"/>
        <v>0</v>
      </c>
      <c r="CI15" s="223">
        <f t="shared" si="12"/>
        <v>5.2413115899002252</v>
      </c>
      <c r="CK15" s="18" t="str">
        <f t="shared" si="13"/>
        <v>45442</v>
      </c>
      <c r="CL15" s="18" t="str">
        <f t="shared" si="14"/>
        <v>日之影町</v>
      </c>
      <c r="CM15" s="18">
        <f>VLOOKUP($CK15&amp;"_"&amp;$AZ$7,データシート1!$A:$BT,MATCH("ca_太陽光発電（10kW未満）",データシート1!$A$1:$BT$1,0),0)</f>
        <v>225</v>
      </c>
      <c r="CN15" s="18">
        <f>VLOOKUP($CK15&amp;"_"&amp;$AZ$5,データシート1!$A:$BT,MATCH("ab_家庭",データシート1!$A$1:$BT$1,0),0)</f>
        <v>1613</v>
      </c>
      <c r="CO15" s="223">
        <f t="shared" si="15"/>
        <v>0.13949163050216987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20411</v>
      </c>
      <c r="AY16" s="18" t="str">
        <f>IF(IFERROR(比較地域マスタ!$Z9,"")=0,"",IFERROR(比較地域マスタ!$Z9,""))</f>
        <v>下條村</v>
      </c>
      <c r="BC16" s="844" t="str">
        <f t="shared" si="0"/>
        <v>20411</v>
      </c>
      <c r="BD16" s="1031" t="str">
        <f t="shared" si="2"/>
        <v>下條村</v>
      </c>
      <c r="BE16" s="34">
        <f>VLOOKUP($BC16&amp;"_"&amp;$AZ$7,データシート1!$A:$BT,MATCH("cb_"&amp;BE$12,データシート1!$A$1:$BT$1,0),0)</f>
        <v>942.39999999999986</v>
      </c>
      <c r="BF16" s="34">
        <f>VLOOKUP($BC16&amp;"_"&amp;$AZ$7,データシート1!$A:$BT,MATCH("cb_"&amp;BF$12,データシート1!$A$1:$BT$1,0),0)</f>
        <v>6261.9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7204.2999999999993</v>
      </c>
      <c r="BL16" s="36"/>
      <c r="BM16" s="844" t="str">
        <f t="shared" si="4"/>
        <v>20411</v>
      </c>
      <c r="BN16" s="1031" t="str">
        <f t="shared" si="5"/>
        <v>下條村</v>
      </c>
      <c r="BO16" s="34">
        <f>BE16*VLOOKUP(BO$12,別紙!$B$4:$E$10,MATCH("設備利用率",別紙!$B$4:$E$4,0),0)/100*8760/10^3</f>
        <v>1130.9930879999997</v>
      </c>
      <c r="BP16" s="34">
        <f>BF16*VLOOKUP(BP$12,別紙!$B$4:$E$10,MATCH("設備利用率",別紙!$B$4:$E$4,0),0)/100*8760/10^3</f>
        <v>8282.9908439999981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9413.9839319999974</v>
      </c>
      <c r="BV16" s="36"/>
      <c r="BW16" s="33" t="str">
        <f t="shared" si="7"/>
        <v>20411</v>
      </c>
      <c r="BX16" s="33" t="str">
        <f t="shared" si="8"/>
        <v>下條村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18490.82882598403</v>
      </c>
      <c r="BZ16" s="36"/>
      <c r="CA16" s="33" t="str">
        <f t="shared" si="9"/>
        <v>20411</v>
      </c>
      <c r="CB16" s="33" t="str">
        <f t="shared" si="10"/>
        <v>下條村</v>
      </c>
      <c r="CC16" s="223">
        <f t="shared" si="11"/>
        <v>6.116508343913088E-2</v>
      </c>
      <c r="CD16" s="223">
        <f t="shared" si="1"/>
        <v>0.44795130180213544</v>
      </c>
      <c r="CE16" s="223">
        <f t="shared" si="1"/>
        <v>0</v>
      </c>
      <c r="CF16" s="223">
        <f t="shared" si="1"/>
        <v>0</v>
      </c>
      <c r="CG16" s="223">
        <f t="shared" si="1"/>
        <v>0</v>
      </c>
      <c r="CH16" s="223">
        <f t="shared" si="1"/>
        <v>0</v>
      </c>
      <c r="CI16" s="223">
        <f t="shared" si="12"/>
        <v>0.50911638524126634</v>
      </c>
      <c r="CK16" s="18" t="str">
        <f t="shared" si="13"/>
        <v>20411</v>
      </c>
      <c r="CL16" s="18" t="str">
        <f t="shared" si="14"/>
        <v>下條村</v>
      </c>
      <c r="CM16" s="18">
        <f>VLOOKUP($CK16&amp;"_"&amp;$AZ$7,データシート1!$A:$BT,MATCH("ca_太陽光発電（10kW未満）",データシート1!$A$1:$BT$1,0),0)</f>
        <v>193</v>
      </c>
      <c r="CN16" s="18">
        <f>VLOOKUP($CK16&amp;"_"&amp;$AZ$5,データシート1!$A:$BT,MATCH("ab_家庭",データシート1!$A$1:$BT$1,0),0)</f>
        <v>1287</v>
      </c>
      <c r="CO16" s="223">
        <f t="shared" si="15"/>
        <v>0.14996114996114995</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01455</v>
      </c>
      <c r="AY17" s="18" t="str">
        <f>IF(IFERROR(比較地域マスタ!$Z10,"")=0,"",IFERROR(比較地域マスタ!$Z10,""))</f>
        <v>比布町</v>
      </c>
      <c r="BC17" s="844" t="str">
        <f t="shared" si="0"/>
        <v>01455</v>
      </c>
      <c r="BD17" s="1031" t="str">
        <f t="shared" si="2"/>
        <v>比布町</v>
      </c>
      <c r="BE17" s="34">
        <f>VLOOKUP($BC17&amp;"_"&amp;$AZ$7,データシート1!$A:$BT,MATCH("cb_"&amp;BE$12,データシート1!$A$1:$BT$1,0),0)</f>
        <v>274.44200000000001</v>
      </c>
      <c r="BF17" s="34">
        <f>VLOOKUP($BC17&amp;"_"&amp;$AZ$7,データシート1!$A:$BT,MATCH("cb_"&amp;BF$12,データシート1!$A$1:$BT$1,0),0)</f>
        <v>198.10000000000002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472.54200000000003</v>
      </c>
      <c r="BL17" s="36"/>
      <c r="BM17" s="844" t="str">
        <f t="shared" si="4"/>
        <v>01455</v>
      </c>
      <c r="BN17" s="1031" t="str">
        <f t="shared" si="5"/>
        <v>比布町</v>
      </c>
      <c r="BO17" s="34">
        <f>BE17*VLOOKUP(BO$12,別紙!$B$4:$E$10,MATCH("設備利用率",別紙!$B$4:$E$4,0),0)/100*8760/10^3</f>
        <v>329.36333303999999</v>
      </c>
      <c r="BP17" s="34">
        <f>BF17*VLOOKUP(BP$12,別紙!$B$4:$E$10,MATCH("設備利用率",別紙!$B$4:$E$4,0),0)/100*8760/10^3</f>
        <v>262.03875600000003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591.40208903999996</v>
      </c>
      <c r="BV17" s="36"/>
      <c r="BW17" s="33" t="str">
        <f t="shared" si="7"/>
        <v>01455</v>
      </c>
      <c r="BX17" s="33" t="str">
        <f t="shared" si="8"/>
        <v>比布町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15997.176229607969</v>
      </c>
      <c r="BZ17" s="36"/>
      <c r="CA17" s="33" t="str">
        <f t="shared" si="9"/>
        <v>01455</v>
      </c>
      <c r="CB17" s="33" t="str">
        <f t="shared" si="10"/>
        <v>比布町</v>
      </c>
      <c r="CC17" s="223">
        <f t="shared" si="11"/>
        <v>2.0588841950144064E-2</v>
      </c>
      <c r="CD17" s="223">
        <f t="shared" si="1"/>
        <v>1.6380313140203596E-2</v>
      </c>
      <c r="CE17" s="223">
        <f t="shared" si="1"/>
        <v>0</v>
      </c>
      <c r="CF17" s="223">
        <f t="shared" si="1"/>
        <v>0</v>
      </c>
      <c r="CG17" s="223">
        <f t="shared" si="1"/>
        <v>0</v>
      </c>
      <c r="CH17" s="223">
        <f t="shared" si="1"/>
        <v>0</v>
      </c>
      <c r="CI17" s="223">
        <f t="shared" si="12"/>
        <v>3.6969155090347657E-2</v>
      </c>
      <c r="CK17" s="18" t="str">
        <f t="shared" si="13"/>
        <v>01455</v>
      </c>
      <c r="CL17" s="18" t="str">
        <f t="shared" si="14"/>
        <v>比布町</v>
      </c>
      <c r="CM17" s="18">
        <f>VLOOKUP($CK17&amp;"_"&amp;$AZ$7,データシート1!$A:$BT,MATCH("ca_太陽光発電（10kW未満）",データシート1!$A$1:$BT$1,0),0)</f>
        <v>52</v>
      </c>
      <c r="CN17" s="18">
        <f>VLOOKUP($CK17&amp;"_"&amp;$AZ$5,データシート1!$A:$BT,MATCH("ab_家庭",データシート1!$A$1:$BT$1,0),0)</f>
        <v>1768</v>
      </c>
      <c r="CO17" s="223">
        <f t="shared" si="15"/>
        <v>2.9411764705882353E-2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01332</v>
      </c>
      <c r="AY18" s="18" t="str">
        <f>IF(IFERROR(比較地域マスタ!$Z11,"")=0,"",IFERROR(比較地域マスタ!$Z11,""))</f>
        <v>福島町</v>
      </c>
      <c r="BC18" s="844" t="str">
        <f t="shared" si="0"/>
        <v>01332</v>
      </c>
      <c r="BD18" s="1031" t="str">
        <f t="shared" si="2"/>
        <v>福島町</v>
      </c>
      <c r="BE18" s="34">
        <f>VLOOKUP($BC18&amp;"_"&amp;$AZ$7,データシート1!$A:$BT,MATCH("cb_"&amp;BE$12,データシート1!$A$1:$BT$1,0),0)</f>
        <v>80.531999999999996</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80.531999999999996</v>
      </c>
      <c r="BL18" s="36"/>
      <c r="BM18" s="844" t="str">
        <f t="shared" si="4"/>
        <v>01332</v>
      </c>
      <c r="BN18" s="1031" t="str">
        <f t="shared" si="5"/>
        <v>福島町</v>
      </c>
      <c r="BO18" s="34">
        <f>BE18*VLOOKUP(BO$12,別紙!$B$4:$E$10,MATCH("設備利用率",別紙!$B$4:$E$4,0),0)/100*8760/10^3</f>
        <v>96.648063839999992</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96.648063839999992</v>
      </c>
      <c r="BV18" s="36"/>
      <c r="BW18" s="33" t="str">
        <f t="shared" si="7"/>
        <v>01332</v>
      </c>
      <c r="BX18" s="33" t="str">
        <f t="shared" si="8"/>
        <v>福島町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16198.249712221179</v>
      </c>
      <c r="BZ18" s="36"/>
      <c r="CA18" s="33" t="str">
        <f t="shared" si="9"/>
        <v>01332</v>
      </c>
      <c r="CB18" s="33" t="str">
        <f t="shared" si="10"/>
        <v>福島町</v>
      </c>
      <c r="CC18" s="223">
        <f t="shared" si="11"/>
        <v>5.9665745100275502E-3</v>
      </c>
      <c r="CD18" s="223">
        <f t="shared" si="1"/>
        <v>0</v>
      </c>
      <c r="CE18" s="223">
        <f t="shared" si="1"/>
        <v>0</v>
      </c>
      <c r="CF18" s="223">
        <f t="shared" si="1"/>
        <v>0</v>
      </c>
      <c r="CG18" s="223">
        <f t="shared" si="1"/>
        <v>0</v>
      </c>
      <c r="CH18" s="223">
        <f t="shared" si="1"/>
        <v>0</v>
      </c>
      <c r="CI18" s="223">
        <f t="shared" si="12"/>
        <v>5.9665745100275502E-3</v>
      </c>
      <c r="CK18" s="18" t="str">
        <f t="shared" si="13"/>
        <v>01332</v>
      </c>
      <c r="CL18" s="18" t="str">
        <f t="shared" si="14"/>
        <v>福島町</v>
      </c>
      <c r="CM18" s="18">
        <f>VLOOKUP($CK18&amp;"_"&amp;$AZ$7,データシート1!$A:$BT,MATCH("ca_太陽光発電（10kW未満）",データシート1!$A$1:$BT$1,0),0)</f>
        <v>14</v>
      </c>
      <c r="CN18" s="18">
        <f>VLOOKUP($CK18&amp;"_"&amp;$AZ$5,データシート1!$A:$BT,MATCH("ab_家庭",データシート1!$A$1:$BT$1,0),0)</f>
        <v>1948</v>
      </c>
      <c r="CO18" s="223">
        <f t="shared" si="15"/>
        <v>7.1868583162217657E-3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01363</v>
      </c>
      <c r="AY19" s="18" t="str">
        <f>IF(IFERROR(比較地域マスタ!$Z12,"")=0,"",IFERROR(比較地域マスタ!$Z12,""))</f>
        <v>厚沢部町</v>
      </c>
      <c r="BC19" s="844" t="str">
        <f t="shared" si="0"/>
        <v>01363</v>
      </c>
      <c r="BD19" s="1031" t="str">
        <f t="shared" si="2"/>
        <v>厚沢部町</v>
      </c>
      <c r="BE19" s="34">
        <f>VLOOKUP($BC19&amp;"_"&amp;$AZ$7,データシート1!$A:$BT,MATCH("cb_"&amp;BE$12,データシート1!$A$1:$BT$1,0),0)</f>
        <v>133.40600000000003</v>
      </c>
      <c r="BF19" s="34">
        <f>VLOOKUP($BC19&amp;"_"&amp;$AZ$7,データシート1!$A:$BT,MATCH("cb_"&amp;BF$12,データシート1!$A$1:$BT$1,0),0)</f>
        <v>2717.3999999999996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2850.8059999999996</v>
      </c>
      <c r="BL19" s="36"/>
      <c r="BM19" s="844" t="str">
        <f t="shared" si="4"/>
        <v>01363</v>
      </c>
      <c r="BN19" s="1031" t="str">
        <f t="shared" si="5"/>
        <v>厚沢部町</v>
      </c>
      <c r="BO19" s="34">
        <f>BE19*VLOOKUP(BO$12,別紙!$B$4:$E$10,MATCH("設備利用率",別紙!$B$4:$E$4,0),0)/100*8760/10^3</f>
        <v>160.10320872000003</v>
      </c>
      <c r="BP19" s="34">
        <f>BF19*VLOOKUP(BP$12,別紙!$B$4:$E$10,MATCH("設備利用率",別紙!$B$4:$E$4,0),0)/100*8760/10^3</f>
        <v>3594.4680239999993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3754.5712327199994</v>
      </c>
      <c r="BV19" s="36"/>
      <c r="BW19" s="33" t="str">
        <f t="shared" si="7"/>
        <v>01363</v>
      </c>
      <c r="BX19" s="33" t="str">
        <f t="shared" si="8"/>
        <v>厚沢部町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17727.379525532768</v>
      </c>
      <c r="BZ19" s="36"/>
      <c r="CA19" s="33" t="str">
        <f t="shared" si="9"/>
        <v>01363</v>
      </c>
      <c r="CB19" s="33" t="str">
        <f t="shared" si="10"/>
        <v>厚沢部町</v>
      </c>
      <c r="CC19" s="223">
        <f t="shared" si="11"/>
        <v>9.031408646122974E-3</v>
      </c>
      <c r="CD19" s="223">
        <f t="shared" si="1"/>
        <v>0.20276364133925617</v>
      </c>
      <c r="CE19" s="223">
        <f t="shared" si="1"/>
        <v>0</v>
      </c>
      <c r="CF19" s="223">
        <f t="shared" si="1"/>
        <v>0</v>
      </c>
      <c r="CG19" s="223">
        <f t="shared" si="1"/>
        <v>0</v>
      </c>
      <c r="CH19" s="223">
        <f t="shared" si="1"/>
        <v>0</v>
      </c>
      <c r="CI19" s="223">
        <f t="shared" si="12"/>
        <v>0.21179504998537915</v>
      </c>
      <c r="CK19" s="18" t="str">
        <f t="shared" si="13"/>
        <v>01363</v>
      </c>
      <c r="CL19" s="18" t="str">
        <f t="shared" si="14"/>
        <v>厚沢部町</v>
      </c>
      <c r="CM19" s="18">
        <f>VLOOKUP($CK19&amp;"_"&amp;$AZ$7,データシート1!$A:$BT,MATCH("ca_太陽光発電（10kW未満）",データシート1!$A$1:$BT$1,0),0)</f>
        <v>22</v>
      </c>
      <c r="CN19" s="18">
        <f>VLOOKUP($CK19&amp;"_"&amp;$AZ$5,データシート1!$A:$BT,MATCH("ab_家庭",データシート1!$A$1:$BT$1,0),0)</f>
        <v>1815</v>
      </c>
      <c r="CO19" s="223">
        <f t="shared" si="15"/>
        <v>1.2121212121212121E-2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45443</v>
      </c>
      <c r="AY20" s="18" t="str">
        <f>IF(IFERROR(比較地域マスタ!$Z13,"")=0,"",IFERROR(比較地域マスタ!$Z13,""))</f>
        <v>五ヶ瀬町</v>
      </c>
      <c r="BC20" s="844" t="str">
        <f t="shared" si="0"/>
        <v>45443</v>
      </c>
      <c r="BD20" s="1031" t="str">
        <f t="shared" si="2"/>
        <v>五ヶ瀬町</v>
      </c>
      <c r="BE20" s="34">
        <f>VLOOKUP($BC20&amp;"_"&amp;$AZ$7,データシート1!$A:$BT,MATCH("cb_"&amp;BE$12,データシート1!$A$1:$BT$1,0),0)</f>
        <v>545.84999999999991</v>
      </c>
      <c r="BF20" s="34">
        <f>VLOOKUP($BC20&amp;"_"&amp;$AZ$7,データシート1!$A:$BT,MATCH("cb_"&amp;BF$12,データシート1!$A$1:$BT$1,0),0)</f>
        <v>260.89999999999998</v>
      </c>
      <c r="BG20" s="34">
        <f>VLOOKUP($BC20&amp;"_"&amp;$AZ$7,データシート1!$A:$BT,MATCH("cb_"&amp;BG$12,データシート1!$A$1:$BT$1,0),0)</f>
        <v>16000</v>
      </c>
      <c r="BH20" s="34">
        <f>VLOOKUP($BC20&amp;"_"&amp;$AZ$7,データシート1!$A:$BT,MATCH("cb_"&amp;BH$12,データシート1!$A$1:$BT$1,0),0)</f>
        <v>2500.5</v>
      </c>
      <c r="BI20" s="34">
        <f>VLOOKUP($BC20&amp;"_"&amp;$AZ$7,データシート1!$A:$BT,MATCH("cb_"&amp;BI$12,データシート1!$A$1:$BT$1,0),0)</f>
        <v>0</v>
      </c>
      <c r="BJ20" s="34">
        <f>VLOOKUP($BC20&amp;"_"&amp;$AZ$7,データシート1!$A:$BT,MATCH("cb_"&amp;BJ$12,データシート1!$A$1:$BT$1,0),0)</f>
        <v>0</v>
      </c>
      <c r="BK20" s="34">
        <f t="shared" si="3"/>
        <v>19307.25</v>
      </c>
      <c r="BL20" s="36"/>
      <c r="BM20" s="844" t="str">
        <f t="shared" si="4"/>
        <v>45443</v>
      </c>
      <c r="BN20" s="1031" t="str">
        <f t="shared" si="5"/>
        <v>五ヶ瀬町</v>
      </c>
      <c r="BO20" s="34">
        <f>BE20*VLOOKUP(BO$12,別紙!$B$4:$E$10,MATCH("設備利用率",別紙!$B$4:$E$4,0),0)/100*8760/10^3</f>
        <v>655.08550200000002</v>
      </c>
      <c r="BP20" s="34">
        <f>BF20*VLOOKUP(BP$12,別紙!$B$4:$E$10,MATCH("設備利用率",別紙!$B$4:$E$4,0),0)/100*8760/10^3</f>
        <v>345.10808399999996</v>
      </c>
      <c r="BQ20" s="34">
        <f>BG20*VLOOKUP(BQ$12,別紙!$B$4:$E$10,MATCH("設備利用率",別紙!$B$4:$E$4,0),0)/100*8760/10^3</f>
        <v>34759.68</v>
      </c>
      <c r="BR20" s="34">
        <f>BH20*VLOOKUP(BR$12,別紙!$B$4:$E$10,MATCH("設備利用率",別紙!$B$4:$E$4,0),0)/100*8760/10^3</f>
        <v>13142.628000000001</v>
      </c>
      <c r="BS20" s="34">
        <f>BI20*VLOOKUP(BS$12,別紙!$B$4:$E$10,MATCH("設備利用率",別紙!$B$4:$E$4,0),0)/100*8760/10^3</f>
        <v>0</v>
      </c>
      <c r="BT20" s="34">
        <f>BJ20*VLOOKUP(BT$12,別紙!$B$4:$E$10,MATCH("設備利用率",別紙!$B$4:$E$4,0),0)/100*8760/10^3</f>
        <v>0</v>
      </c>
      <c r="BU20" s="34">
        <f t="shared" si="6"/>
        <v>48902.501585999998</v>
      </c>
      <c r="BV20" s="36"/>
      <c r="BW20" s="33" t="str">
        <f t="shared" si="7"/>
        <v>45443</v>
      </c>
      <c r="BX20" s="33" t="str">
        <f t="shared" si="8"/>
        <v>五ヶ瀬町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16304.405530189275</v>
      </c>
      <c r="BZ20" s="36"/>
      <c r="CA20" s="33" t="str">
        <f t="shared" si="9"/>
        <v>45443</v>
      </c>
      <c r="CB20" s="33" t="str">
        <f t="shared" si="10"/>
        <v>五ヶ瀬町</v>
      </c>
      <c r="CC20" s="223">
        <f t="shared" si="11"/>
        <v>4.017843525708694E-2</v>
      </c>
      <c r="CD20" s="223">
        <f t="shared" si="1"/>
        <v>2.1166554239649953E-2</v>
      </c>
      <c r="CE20" s="223">
        <f t="shared" si="1"/>
        <v>2.1319194947426263</v>
      </c>
      <c r="CF20" s="223">
        <f t="shared" si="1"/>
        <v>0.80607833113970828</v>
      </c>
      <c r="CG20" s="223">
        <f t="shared" si="1"/>
        <v>0</v>
      </c>
      <c r="CH20" s="223">
        <f t="shared" si="1"/>
        <v>0</v>
      </c>
      <c r="CI20" s="223">
        <f t="shared" si="12"/>
        <v>2.9993428153790713</v>
      </c>
      <c r="CK20" s="18" t="str">
        <f t="shared" si="13"/>
        <v>45443</v>
      </c>
      <c r="CL20" s="18" t="str">
        <f t="shared" si="14"/>
        <v>五ヶ瀬町</v>
      </c>
      <c r="CM20" s="18">
        <f>VLOOKUP($CK20&amp;"_"&amp;$AZ$7,データシート1!$A:$BT,MATCH("ca_太陽光発電（10kW未満）",データシート1!$A$1:$BT$1,0),0)</f>
        <v>100</v>
      </c>
      <c r="CN20" s="18">
        <f>VLOOKUP($CK20&amp;"_"&amp;$AZ$5,データシート1!$A:$BT,MATCH("ab_家庭",データシート1!$A$1:$BT$1,0),0)</f>
        <v>1513</v>
      </c>
      <c r="CO20" s="223">
        <f t="shared" si="15"/>
        <v>6.6093853271645742E-2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20430</v>
      </c>
      <c r="AY21" s="18" t="str">
        <f>IF(IFERROR(比較地域マスタ!$Z14,"")=0,"",IFERROR(比較地域マスタ!$Z14,""))</f>
        <v>大桑村</v>
      </c>
      <c r="BC21" s="844" t="str">
        <f t="shared" si="0"/>
        <v>20430</v>
      </c>
      <c r="BD21" s="1031" t="str">
        <f t="shared" si="2"/>
        <v>大桑村</v>
      </c>
      <c r="BE21" s="34">
        <f>VLOOKUP($BC21&amp;"_"&amp;$AZ$7,データシート1!$A:$BT,MATCH("cb_"&amp;BE$12,データシート1!$A$1:$BT$1,0),0)</f>
        <v>523.39999999999986</v>
      </c>
      <c r="BF21" s="34">
        <f>VLOOKUP($BC21&amp;"_"&amp;$AZ$7,データシート1!$A:$BT,MATCH("cb_"&amp;BF$12,データシート1!$A$1:$BT$1,0),0)</f>
        <v>1598.7</v>
      </c>
      <c r="BG21" s="34">
        <f>VLOOKUP($BC21&amp;"_"&amp;$AZ$7,データシート1!$A:$BT,MATCH("cb_"&amp;BG$12,データシート1!$A$1:$BT$1,0),0)</f>
        <v>0</v>
      </c>
      <c r="BH21" s="34">
        <f>VLOOKUP($BC21&amp;"_"&amp;$AZ$7,データシート1!$A:$BT,MATCH("cb_"&amp;BH$12,データシート1!$A$1:$BT$1,0),0)</f>
        <v>490</v>
      </c>
      <c r="BI21" s="34">
        <f>VLOOKUP($BC21&amp;"_"&amp;$AZ$7,データシート1!$A:$BT,MATCH("cb_"&amp;BI$12,データシート1!$A$1:$BT$1,0),0)</f>
        <v>0</v>
      </c>
      <c r="BJ21" s="34">
        <f>VLOOKUP($BC21&amp;"_"&amp;$AZ$7,データシート1!$A:$BT,MATCH("cb_"&amp;BJ$12,データシート1!$A$1:$BT$1,0),0)</f>
        <v>0</v>
      </c>
      <c r="BK21" s="34">
        <f t="shared" si="3"/>
        <v>2612.1</v>
      </c>
      <c r="BL21" s="36"/>
      <c r="BM21" s="844" t="str">
        <f t="shared" si="4"/>
        <v>20430</v>
      </c>
      <c r="BN21" s="1031" t="str">
        <f t="shared" si="5"/>
        <v>大桑村</v>
      </c>
      <c r="BO21" s="34">
        <f>BE21*VLOOKUP(BO$12,別紙!$B$4:$E$10,MATCH("設備利用率",別紙!$B$4:$E$4,0),0)/100*8760/10^3</f>
        <v>628.14280799999983</v>
      </c>
      <c r="BP21" s="34">
        <f>BF21*VLOOKUP(BP$12,別紙!$B$4:$E$10,MATCH("設備利用率",別紙!$B$4:$E$4,0),0)/100*8760/10^3</f>
        <v>2114.6964120000002</v>
      </c>
      <c r="BQ21" s="34">
        <f>BG21*VLOOKUP(BQ$12,別紙!$B$4:$E$10,MATCH("設備利用率",別紙!$B$4:$E$4,0),0)/100*8760/10^3</f>
        <v>0</v>
      </c>
      <c r="BR21" s="34">
        <f>BH21*VLOOKUP(BR$12,別紙!$B$4:$E$10,MATCH("設備利用率",別紙!$B$4:$E$4,0),0)/100*8760/10^3</f>
        <v>2575.44</v>
      </c>
      <c r="BS21" s="34">
        <f>BI21*VLOOKUP(BS$12,別紙!$B$4:$E$10,MATCH("設備利用率",別紙!$B$4:$E$4,0),0)/100*8760/10^3</f>
        <v>0</v>
      </c>
      <c r="BT21" s="34">
        <f>BJ21*VLOOKUP(BT$12,別紙!$B$4:$E$10,MATCH("設備利用率",別紙!$B$4:$E$4,0),0)/100*8760/10^3</f>
        <v>0</v>
      </c>
      <c r="BU21" s="34">
        <f t="shared" si="6"/>
        <v>5318.2792200000004</v>
      </c>
      <c r="BV21" s="36"/>
      <c r="BW21" s="33" t="str">
        <f t="shared" si="7"/>
        <v>20430</v>
      </c>
      <c r="BX21" s="33" t="str">
        <f t="shared" si="8"/>
        <v>大桑村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29005.339678031942</v>
      </c>
      <c r="BZ21" s="36"/>
      <c r="CA21" s="33" t="str">
        <f t="shared" si="9"/>
        <v>20430</v>
      </c>
      <c r="CB21" s="33" t="str">
        <f t="shared" si="10"/>
        <v>大桑村</v>
      </c>
      <c r="CC21" s="223">
        <f t="shared" si="11"/>
        <v>2.1656109356848613E-2</v>
      </c>
      <c r="CD21" s="223">
        <f t="shared" si="1"/>
        <v>7.2907141770231651E-2</v>
      </c>
      <c r="CE21" s="223">
        <f t="shared" si="1"/>
        <v>0</v>
      </c>
      <c r="CF21" s="223">
        <f t="shared" si="1"/>
        <v>8.8791926886158348E-2</v>
      </c>
      <c r="CG21" s="223">
        <f t="shared" si="1"/>
        <v>0</v>
      </c>
      <c r="CH21" s="223">
        <f t="shared" si="1"/>
        <v>0</v>
      </c>
      <c r="CI21" s="223">
        <f t="shared" si="12"/>
        <v>0.18335517801323864</v>
      </c>
      <c r="CK21" s="18" t="str">
        <f t="shared" si="13"/>
        <v>20430</v>
      </c>
      <c r="CL21" s="18" t="str">
        <f t="shared" si="14"/>
        <v>大桑村</v>
      </c>
      <c r="CM21" s="18">
        <f>VLOOKUP($CK21&amp;"_"&amp;$AZ$7,データシート1!$A:$BT,MATCH("ca_太陽光発電（10kW未満）",データシート1!$A$1:$BT$1,0),0)</f>
        <v>108</v>
      </c>
      <c r="CN21" s="18">
        <f>VLOOKUP($CK21&amp;"_"&amp;$AZ$5,データシート1!$A:$BT,MATCH("ab_家庭",データシート1!$A$1:$BT$1,0),0)</f>
        <v>1500</v>
      </c>
      <c r="CO21" s="223">
        <f t="shared" si="15"/>
        <v>7.1999999999999995E-2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01512</v>
      </c>
      <c r="AY22" s="18" t="str">
        <f>IF(IFERROR(比較地域マスタ!$Z15,"")=0,"",IFERROR(比較地域マスタ!$Z15,""))</f>
        <v>浜頓別町</v>
      </c>
      <c r="BC22" s="844" t="str">
        <f t="shared" si="0"/>
        <v>01512</v>
      </c>
      <c r="BD22" s="1031" t="str">
        <f t="shared" si="2"/>
        <v>浜頓別町</v>
      </c>
      <c r="BE22" s="34">
        <f>VLOOKUP($BC22&amp;"_"&amp;$AZ$7,データシート1!$A:$BT,MATCH("cb_"&amp;BE$12,データシート1!$A$1:$BT$1,0),0)</f>
        <v>83.289999999999992</v>
      </c>
      <c r="BF22" s="34">
        <f>VLOOKUP($BC22&amp;"_"&amp;$AZ$7,データシート1!$A:$BT,MATCH("cb_"&amp;BF$12,データシート1!$A$1:$BT$1,0),0)</f>
        <v>2007.5</v>
      </c>
      <c r="BG22" s="34">
        <f>VLOOKUP($BC22&amp;"_"&amp;$AZ$7,データシート1!$A:$BT,MATCH("cb_"&amp;BG$12,データシート1!$A$1:$BT$1,0),0)</f>
        <v>8084.8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10175.59</v>
      </c>
      <c r="BL22" s="36"/>
      <c r="BM22" s="844" t="str">
        <f t="shared" si="4"/>
        <v>01512</v>
      </c>
      <c r="BN22" s="1031" t="str">
        <f t="shared" si="5"/>
        <v>浜頓別町</v>
      </c>
      <c r="BO22" s="34">
        <f>BE22*VLOOKUP(BO$12,別紙!$B$4:$E$10,MATCH("設備利用率",別紙!$B$4:$E$4,0),0)/100*8760/10^3</f>
        <v>99.95799479999998</v>
      </c>
      <c r="BP22" s="34">
        <f>BF22*VLOOKUP(BP$12,別紙!$B$4:$E$10,MATCH("設備利用率",別紙!$B$4:$E$4,0),0)/100*8760/10^3</f>
        <v>2655.4406999999997</v>
      </c>
      <c r="BQ22" s="34">
        <f>BG22*VLOOKUP(BQ$12,別紙!$B$4:$E$10,MATCH("設備利用率",別紙!$B$4:$E$4,0),0)/100*8760/10^3</f>
        <v>17564.066304</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20319.464998799998</v>
      </c>
      <c r="BV22" s="36"/>
      <c r="BW22" s="33" t="str">
        <f t="shared" si="7"/>
        <v>01512</v>
      </c>
      <c r="BX22" s="33" t="str">
        <f t="shared" si="8"/>
        <v>浜頓別町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25753.649302443151</v>
      </c>
      <c r="BZ22" s="36"/>
      <c r="CA22" s="33" t="str">
        <f t="shared" si="9"/>
        <v>01512</v>
      </c>
      <c r="CB22" s="33" t="str">
        <f t="shared" si="10"/>
        <v>浜頓別町</v>
      </c>
      <c r="CC22" s="223">
        <f t="shared" si="11"/>
        <v>3.8813138140588619E-3</v>
      </c>
      <c r="CD22" s="223">
        <f t="shared" si="1"/>
        <v>0.10310929798007648</v>
      </c>
      <c r="CE22" s="223">
        <f t="shared" si="1"/>
        <v>0.68200300849533446</v>
      </c>
      <c r="CF22" s="223">
        <f t="shared" si="1"/>
        <v>0</v>
      </c>
      <c r="CG22" s="223">
        <f t="shared" si="1"/>
        <v>0</v>
      </c>
      <c r="CH22" s="223">
        <f t="shared" si="1"/>
        <v>0</v>
      </c>
      <c r="CI22" s="223">
        <f t="shared" si="12"/>
        <v>0.78899362028946973</v>
      </c>
      <c r="CK22" s="18" t="str">
        <f t="shared" si="13"/>
        <v>01512</v>
      </c>
      <c r="CL22" s="18" t="str">
        <f t="shared" si="14"/>
        <v>浜頓別町</v>
      </c>
      <c r="CM22" s="18">
        <f>VLOOKUP($CK22&amp;"_"&amp;$AZ$7,データシート1!$A:$BT,MATCH("ca_太陽光発電（10kW未満）",データシート1!$A$1:$BT$1,0),0)</f>
        <v>11</v>
      </c>
      <c r="CN22" s="18">
        <f>VLOOKUP($CK22&amp;"_"&amp;$AZ$5,データシート1!$A:$BT,MATCH("ab_家庭",データシート1!$A$1:$BT$1,0),0)</f>
        <v>1846</v>
      </c>
      <c r="CO22" s="223">
        <f t="shared" si="15"/>
        <v>5.9588299024918743E-3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16321</v>
      </c>
      <c r="AY23" s="18" t="str">
        <f>IF(IFERROR(比較地域マスタ!$Z16,"")=0,"",IFERROR(比較地域マスタ!$Z16,""))</f>
        <v>舟橋村</v>
      </c>
      <c r="BC23" s="844" t="str">
        <f t="shared" si="0"/>
        <v>16321</v>
      </c>
      <c r="BD23" s="1031" t="str">
        <f t="shared" si="2"/>
        <v>舟橋村</v>
      </c>
      <c r="BE23" s="34">
        <f>VLOOKUP($BC23&amp;"_"&amp;$AZ$7,データシート1!$A:$BT,MATCH("cb_"&amp;BE$12,データシート1!$A$1:$BT$1,0),0)</f>
        <v>214.7</v>
      </c>
      <c r="BF23" s="34">
        <f>VLOOKUP($BC23&amp;"_"&amp;$AZ$7,データシート1!$A:$BT,MATCH("cb_"&amp;BF$12,データシート1!$A$1:$BT$1,0),0)</f>
        <v>511.8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726.5</v>
      </c>
      <c r="BL23" s="36"/>
      <c r="BM23" s="844" t="str">
        <f t="shared" si="4"/>
        <v>16321</v>
      </c>
      <c r="BN23" s="1031" t="str">
        <f t="shared" si="5"/>
        <v>舟橋村</v>
      </c>
      <c r="BO23" s="34">
        <f>BE23*VLOOKUP(BO$12,別紙!$B$4:$E$10,MATCH("設備利用率",別紙!$B$4:$E$4,0),0)/100*8760/10^3</f>
        <v>257.66576399999997</v>
      </c>
      <c r="BP23" s="34">
        <f>BF23*VLOOKUP(BP$12,別紙!$B$4:$E$10,MATCH("設備利用率",別紙!$B$4:$E$4,0),0)/100*8760/10^3</f>
        <v>676.9885680000001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934.65433200000007</v>
      </c>
      <c r="BV23" s="36"/>
      <c r="BW23" s="33" t="str">
        <f t="shared" si="7"/>
        <v>16321</v>
      </c>
      <c r="BX23" s="33" t="str">
        <f t="shared" si="8"/>
        <v>舟橋村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16952.381006787971</v>
      </c>
      <c r="BZ23" s="36"/>
      <c r="CA23" s="33" t="str">
        <f t="shared" si="9"/>
        <v>16321</v>
      </c>
      <c r="CB23" s="33" t="str">
        <f t="shared" si="10"/>
        <v>舟橋村</v>
      </c>
      <c r="CC23" s="223">
        <f t="shared" si="11"/>
        <v>1.519938490627523E-2</v>
      </c>
      <c r="CD23" s="223">
        <f t="shared" si="1"/>
        <v>3.9934718770709809E-2</v>
      </c>
      <c r="CE23" s="223">
        <f t="shared" si="1"/>
        <v>0</v>
      </c>
      <c r="CF23" s="223">
        <f t="shared" si="1"/>
        <v>0</v>
      </c>
      <c r="CG23" s="223">
        <f t="shared" si="1"/>
        <v>0</v>
      </c>
      <c r="CH23" s="223">
        <f t="shared" si="1"/>
        <v>0</v>
      </c>
      <c r="CI23" s="223">
        <f t="shared" si="12"/>
        <v>5.5134103676985041E-2</v>
      </c>
      <c r="CK23" s="18" t="str">
        <f t="shared" si="13"/>
        <v>16321</v>
      </c>
      <c r="CL23" s="18" t="str">
        <f t="shared" si="14"/>
        <v>舟橋村</v>
      </c>
      <c r="CM23" s="18">
        <f>VLOOKUP($CK23&amp;"_"&amp;$AZ$7,データシート1!$A:$BT,MATCH("ca_太陽光発電（10kW未満）",データシート1!$A$1:$BT$1,0),0)</f>
        <v>45</v>
      </c>
      <c r="CN23" s="18">
        <f>VLOOKUP($CK23&amp;"_"&amp;$AZ$5,データシート1!$A:$BT,MATCH("ab_家庭",データシート1!$A$1:$BT$1,0),0)</f>
        <v>1174</v>
      </c>
      <c r="CO23" s="223">
        <f t="shared" si="15"/>
        <v>3.8330494037478707E-2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21504</v>
      </c>
      <c r="AY24" s="18" t="str">
        <f>IF(IFERROR(比較地域マスタ!$Z17,"")=0,"",IFERROR(比較地域マスタ!$Z17,""))</f>
        <v>七宗町</v>
      </c>
      <c r="BC24" s="844" t="str">
        <f t="shared" si="0"/>
        <v>21504</v>
      </c>
      <c r="BD24" s="1031" t="str">
        <f t="shared" si="2"/>
        <v>七宗町</v>
      </c>
      <c r="BE24" s="34">
        <f>VLOOKUP($BC24&amp;"_"&amp;$AZ$7,データシート1!$A:$BT,MATCH("cb_"&amp;BE$12,データシート1!$A$1:$BT$1,0),0)</f>
        <v>331.5</v>
      </c>
      <c r="BF24" s="34">
        <f>VLOOKUP($BC24&amp;"_"&amp;$AZ$7,データシート1!$A:$BT,MATCH("cb_"&amp;BF$12,データシート1!$A$1:$BT$1,0),0)</f>
        <v>5005.7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5337.2</v>
      </c>
      <c r="BL24" s="36"/>
      <c r="BM24" s="844" t="str">
        <f t="shared" si="4"/>
        <v>21504</v>
      </c>
      <c r="BN24" s="1031" t="str">
        <f t="shared" si="5"/>
        <v>七宗町</v>
      </c>
      <c r="BO24" s="34">
        <f>BE24*VLOOKUP(BO$12,別紙!$B$4:$E$10,MATCH("設備利用率",別紙!$B$4:$E$4,0),0)/100*8760/10^3</f>
        <v>397.83978000000002</v>
      </c>
      <c r="BP24" s="34">
        <f>BF24*VLOOKUP(BP$12,別紙!$B$4:$E$10,MATCH("設備利用率",別紙!$B$4:$E$4,0),0)/100*8760/10^3</f>
        <v>6621.3397319999995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7019.1795119999997</v>
      </c>
      <c r="BV24" s="36"/>
      <c r="BW24" s="33" t="str">
        <f t="shared" si="7"/>
        <v>21504</v>
      </c>
      <c r="BX24" s="33" t="str">
        <f t="shared" si="8"/>
        <v>七宗町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17832.663199153896</v>
      </c>
      <c r="BZ24" s="36"/>
      <c r="CA24" s="33" t="str">
        <f t="shared" si="9"/>
        <v>21504</v>
      </c>
      <c r="CB24" s="33" t="str">
        <f t="shared" si="10"/>
        <v>七宗町</v>
      </c>
      <c r="CC24" s="223">
        <f t="shared" si="11"/>
        <v>2.2309611052311933E-2</v>
      </c>
      <c r="CD24" s="223">
        <f t="shared" si="1"/>
        <v>0.37130403115077959</v>
      </c>
      <c r="CE24" s="223">
        <f t="shared" si="1"/>
        <v>0</v>
      </c>
      <c r="CF24" s="223">
        <f t="shared" si="1"/>
        <v>0</v>
      </c>
      <c r="CG24" s="223">
        <f t="shared" si="1"/>
        <v>0</v>
      </c>
      <c r="CH24" s="223">
        <f t="shared" si="1"/>
        <v>0</v>
      </c>
      <c r="CI24" s="223">
        <f t="shared" si="12"/>
        <v>0.39361364220309153</v>
      </c>
      <c r="CK24" s="18" t="str">
        <f t="shared" si="13"/>
        <v>21504</v>
      </c>
      <c r="CL24" s="18" t="str">
        <f t="shared" si="14"/>
        <v>七宗町</v>
      </c>
      <c r="CM24" s="18">
        <f>VLOOKUP($CK24&amp;"_"&amp;$AZ$7,データシート1!$A:$BT,MATCH("ca_太陽光発電（10kW未満）",データシート1!$A$1:$BT$1,0),0)</f>
        <v>69</v>
      </c>
      <c r="CN24" s="18">
        <f>VLOOKUP($CK24&amp;"_"&amp;$AZ$5,データシート1!$A:$BT,MATCH("ab_家庭",データシート1!$A$1:$BT$1,0),0)</f>
        <v>1422</v>
      </c>
      <c r="CO24" s="223">
        <f t="shared" si="15"/>
        <v>4.852320675105485E-2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10428</v>
      </c>
      <c r="AY25" s="18" t="str">
        <f>IF(IFERROR(比較地域マスタ!$Z18,"")=0,"",IFERROR(比較地域マスタ!$Z18,""))</f>
        <v>高山村</v>
      </c>
      <c r="BC25" s="844" t="str">
        <f t="shared" si="0"/>
        <v>10428</v>
      </c>
      <c r="BD25" s="1031" t="str">
        <f t="shared" si="2"/>
        <v>高山村</v>
      </c>
      <c r="BE25" s="34">
        <f>VLOOKUP($BC25&amp;"_"&amp;$AZ$7,データシート1!$A:$BT,MATCH("cb_"&amp;BE$12,データシート1!$A$1:$BT$1,0),0)</f>
        <v>440.29999999999995</v>
      </c>
      <c r="BF25" s="34">
        <f>VLOOKUP($BC25&amp;"_"&amp;$AZ$7,データシート1!$A:$BT,MATCH("cb_"&amp;BF$12,データシート1!$A$1:$BT$1,0),0)</f>
        <v>38030.899999999994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38471.199999999997</v>
      </c>
      <c r="BL25" s="36"/>
      <c r="BM25" s="844" t="str">
        <f t="shared" si="4"/>
        <v>10428</v>
      </c>
      <c r="BN25" s="1031" t="str">
        <f t="shared" si="5"/>
        <v>高山村</v>
      </c>
      <c r="BO25" s="34">
        <f>BE25*VLOOKUP(BO$12,別紙!$B$4:$E$10,MATCH("設備利用率",別紙!$B$4:$E$4,0),0)/100*8760/10^3</f>
        <v>528.41283599999986</v>
      </c>
      <c r="BP25" s="34">
        <f>BF25*VLOOKUP(BP$12,別紙!$B$4:$E$10,MATCH("設備利用率",別紙!$B$4:$E$4,0),0)/100*8760/10^3</f>
        <v>50305.753283999984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50834.166119999987</v>
      </c>
      <c r="BV25" s="36"/>
      <c r="BW25" s="33" t="str">
        <f t="shared" si="7"/>
        <v>10428</v>
      </c>
      <c r="BX25" s="33" t="str">
        <f t="shared" si="8"/>
        <v>高山村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20072.373977423951</v>
      </c>
      <c r="BZ25" s="36"/>
      <c r="CA25" s="33" t="str">
        <f t="shared" si="9"/>
        <v>10428</v>
      </c>
      <c r="CB25" s="33" t="str">
        <f t="shared" si="10"/>
        <v>高山村</v>
      </c>
      <c r="CC25" s="223">
        <f t="shared" si="11"/>
        <v>2.632537818368285E-2</v>
      </c>
      <c r="CD25" s="223">
        <f t="shared" si="1"/>
        <v>2.5062184144526447</v>
      </c>
      <c r="CE25" s="223">
        <f t="shared" si="1"/>
        <v>0</v>
      </c>
      <c r="CF25" s="223">
        <f t="shared" si="1"/>
        <v>0</v>
      </c>
      <c r="CG25" s="223">
        <f t="shared" si="1"/>
        <v>0</v>
      </c>
      <c r="CH25" s="223">
        <f t="shared" si="1"/>
        <v>0</v>
      </c>
      <c r="CI25" s="223">
        <f t="shared" si="12"/>
        <v>2.5325437926363281</v>
      </c>
      <c r="CK25" s="18" t="str">
        <f t="shared" si="13"/>
        <v>10428</v>
      </c>
      <c r="CL25" s="18" t="str">
        <f t="shared" si="14"/>
        <v>高山村</v>
      </c>
      <c r="CM25" s="18">
        <f>VLOOKUP($CK25&amp;"_"&amp;$AZ$7,データシート1!$A:$BT,MATCH("ca_太陽光発電（10kW未満）",データシート1!$A$1:$BT$1,0),0)</f>
        <v>85</v>
      </c>
      <c r="CN25" s="18">
        <f>VLOOKUP($CK25&amp;"_"&amp;$AZ$5,データシート1!$A:$BT,MATCH("ab_家庭",データシート1!$A$1:$BT$1,0),0)</f>
        <v>1360</v>
      </c>
      <c r="CO25" s="223">
        <f t="shared" si="15"/>
        <v>6.25E-2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01364</v>
      </c>
      <c r="AY26" s="18" t="str">
        <f>IF(IFERROR(比較地域マスタ!$Z19,"")=0,"",IFERROR(比較地域マスタ!$Z19,""))</f>
        <v>乙部町</v>
      </c>
      <c r="BC26" s="844" t="str">
        <f t="shared" si="0"/>
        <v>01364</v>
      </c>
      <c r="BD26" s="1031" t="str">
        <f t="shared" si="2"/>
        <v>乙部町</v>
      </c>
      <c r="BE26" s="34">
        <f>VLOOKUP($BC26&amp;"_"&amp;$AZ$7,データシート1!$A:$BT,MATCH("cb_"&amp;BE$12,データシート1!$A$1:$BT$1,0),0)</f>
        <v>63.445</v>
      </c>
      <c r="BF26" s="34">
        <f>VLOOKUP($BC26&amp;"_"&amp;$AZ$7,データシート1!$A:$BT,MATCH("cb_"&amp;BF$12,データシート1!$A$1:$BT$1,0),0)</f>
        <v>162</v>
      </c>
      <c r="BG26" s="34">
        <f>VLOOKUP($BC26&amp;"_"&amp;$AZ$7,データシート1!$A:$BT,MATCH("cb_"&amp;BG$12,データシート1!$A$1:$BT$1,0),0)</f>
        <v>4600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4825.4449999999997</v>
      </c>
      <c r="BL26" s="36"/>
      <c r="BM26" s="844" t="str">
        <f t="shared" si="4"/>
        <v>01364</v>
      </c>
      <c r="BN26" s="1031" t="str">
        <f t="shared" si="5"/>
        <v>乙部町</v>
      </c>
      <c r="BO26" s="34">
        <f>BE26*VLOOKUP(BO$12,別紙!$B$4:$E$10,MATCH("設備利用率",別紙!$B$4:$E$4,0),0)/100*8760/10^3</f>
        <v>76.141613399999997</v>
      </c>
      <c r="BP26" s="34">
        <f>BF26*VLOOKUP(BP$12,別紙!$B$4:$E$10,MATCH("設備利用率",別紙!$B$4:$E$4,0),0)/100*8760/10^3</f>
        <v>214.28711999999999</v>
      </c>
      <c r="BQ26" s="34">
        <f>BG26*VLOOKUP(BQ$12,別紙!$B$4:$E$10,MATCH("設備利用率",別紙!$B$4:$E$4,0),0)/100*8760/10^3</f>
        <v>9993.4079999999994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10283.8367334</v>
      </c>
      <c r="BV26" s="36"/>
      <c r="BW26" s="33" t="str">
        <f t="shared" si="7"/>
        <v>01364</v>
      </c>
      <c r="BX26" s="33" t="str">
        <f t="shared" si="8"/>
        <v>乙部町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15315.01810382837</v>
      </c>
      <c r="BZ26" s="36"/>
      <c r="CA26" s="33" t="str">
        <f t="shared" si="9"/>
        <v>01364</v>
      </c>
      <c r="CB26" s="33" t="str">
        <f t="shared" si="10"/>
        <v>乙部町</v>
      </c>
      <c r="CC26" s="223">
        <f t="shared" si="11"/>
        <v>4.9716959447123673E-3</v>
      </c>
      <c r="CD26" s="223">
        <f t="shared" si="1"/>
        <v>1.3991959953768097E-2</v>
      </c>
      <c r="CE26" s="223">
        <f t="shared" si="1"/>
        <v>0.6525234206221342</v>
      </c>
      <c r="CF26" s="223">
        <f t="shared" si="1"/>
        <v>0</v>
      </c>
      <c r="CG26" s="223">
        <f t="shared" si="1"/>
        <v>0</v>
      </c>
      <c r="CH26" s="223">
        <f t="shared" si="1"/>
        <v>0</v>
      </c>
      <c r="CI26" s="223">
        <f t="shared" si="12"/>
        <v>0.67148707652061468</v>
      </c>
      <c r="CK26" s="18" t="str">
        <f t="shared" si="13"/>
        <v>01364</v>
      </c>
      <c r="CL26" s="18" t="str">
        <f t="shared" si="14"/>
        <v>乙部町</v>
      </c>
      <c r="CM26" s="18">
        <f>VLOOKUP($CK26&amp;"_"&amp;$AZ$7,データシート1!$A:$BT,MATCH("ca_太陽光発電（10kW未満）",データシート1!$A$1:$BT$1,0),0)</f>
        <v>13</v>
      </c>
      <c r="CN26" s="18">
        <f>VLOOKUP($CK26&amp;"_"&amp;$AZ$5,データシート1!$A:$BT,MATCH("ab_家庭",データシート1!$A$1:$BT$1,0),0)</f>
        <v>1791</v>
      </c>
      <c r="CO26" s="223">
        <f t="shared" si="15"/>
        <v>7.2585147962032385E-3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07407</v>
      </c>
      <c r="AY27" s="18" t="str">
        <f>IF(IFERROR(比較地域マスタ!$Z20,"")=0,"",IFERROR(比較地域マスタ!$Z20,""))</f>
        <v>磐梯町</v>
      </c>
      <c r="BC27" s="844" t="str">
        <f t="shared" si="0"/>
        <v>07407</v>
      </c>
      <c r="BD27" s="1031" t="str">
        <f t="shared" si="2"/>
        <v>磐梯町</v>
      </c>
      <c r="BE27" s="34">
        <f>VLOOKUP($BC27&amp;"_"&amp;$AZ$7,データシート1!$A:$BT,MATCH("cb_"&amp;BE$12,データシート1!$A$1:$BT$1,0),0)</f>
        <v>399.00000000000006</v>
      </c>
      <c r="BF27" s="34">
        <f>VLOOKUP($BC27&amp;"_"&amp;$AZ$7,データシート1!$A:$BT,MATCH("cb_"&amp;BF$12,データシート1!$A$1:$BT$1,0),0)</f>
        <v>38328.1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38727.1</v>
      </c>
      <c r="BL27" s="36"/>
      <c r="BM27" s="844" t="str">
        <f t="shared" si="4"/>
        <v>07407</v>
      </c>
      <c r="BN27" s="1031" t="str">
        <f t="shared" si="5"/>
        <v>磐梯町</v>
      </c>
      <c r="BO27" s="34">
        <f>BE27*VLOOKUP(BO$12,別紙!$B$4:$E$10,MATCH("設備利用率",別紙!$B$4:$E$4,0),0)/100*8760/10^3</f>
        <v>478.84788000000003</v>
      </c>
      <c r="BP27" s="34">
        <f>BF27*VLOOKUP(BP$12,別紙!$B$4:$E$10,MATCH("設備利用率",別紙!$B$4:$E$4,0),0)/100*8760/10^3</f>
        <v>50698.877555999992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51177.725435999993</v>
      </c>
      <c r="BV27" s="36"/>
      <c r="BW27" s="33" t="str">
        <f t="shared" si="7"/>
        <v>07407</v>
      </c>
      <c r="BX27" s="33" t="str">
        <f t="shared" si="8"/>
        <v>磐梯町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46919.93832229868</v>
      </c>
      <c r="BZ27" s="36"/>
      <c r="CA27" s="33" t="str">
        <f t="shared" si="9"/>
        <v>07407</v>
      </c>
      <c r="CB27" s="33" t="str">
        <f t="shared" si="10"/>
        <v>磐梯町</v>
      </c>
      <c r="CC27" s="223">
        <f t="shared" si="11"/>
        <v>1.0205637456527255E-2</v>
      </c>
      <c r="CD27" s="223">
        <f t="shared" si="1"/>
        <v>1.080540157741541</v>
      </c>
      <c r="CE27" s="223">
        <f t="shared" si="1"/>
        <v>0</v>
      </c>
      <c r="CF27" s="223">
        <f t="shared" si="1"/>
        <v>0</v>
      </c>
      <c r="CG27" s="223">
        <f t="shared" si="1"/>
        <v>0</v>
      </c>
      <c r="CH27" s="223">
        <f t="shared" si="1"/>
        <v>0</v>
      </c>
      <c r="CI27" s="223">
        <f t="shared" si="12"/>
        <v>1.0907457951980684</v>
      </c>
      <c r="CK27" s="18" t="str">
        <f t="shared" si="13"/>
        <v>07407</v>
      </c>
      <c r="CL27" s="18" t="str">
        <f t="shared" si="14"/>
        <v>磐梯町</v>
      </c>
      <c r="CM27" s="18">
        <f>VLOOKUP($CK27&amp;"_"&amp;$AZ$7,データシート1!$A:$BT,MATCH("ca_太陽光発電（10kW未満）",データシート1!$A$1:$BT$1,0),0)</f>
        <v>78</v>
      </c>
      <c r="CN27" s="18">
        <f>VLOOKUP($CK27&amp;"_"&amp;$AZ$5,データシート1!$A:$BT,MATCH("ab_家庭",データシート1!$A$1:$BT$1,0),0)</f>
        <v>1197</v>
      </c>
      <c r="CO27" s="223">
        <f t="shared" si="15"/>
        <v>6.5162907268170422E-2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43512</v>
      </c>
      <c r="AY28" s="18" t="str">
        <f>IF(IFERROR(比較地域マスタ!$Z21,"")=0,"",IFERROR(比較地域マスタ!$Z21,""))</f>
        <v>山江村</v>
      </c>
      <c r="BC28" s="844" t="str">
        <f t="shared" si="0"/>
        <v>43512</v>
      </c>
      <c r="BD28" s="1031" t="str">
        <f t="shared" si="2"/>
        <v>山江村</v>
      </c>
      <c r="BE28" s="34">
        <f>VLOOKUP($BC28&amp;"_"&amp;$AZ$7,データシート1!$A:$BT,MATCH("cb_"&amp;BE$12,データシート1!$A$1:$BT$1,0),0)</f>
        <v>762.64</v>
      </c>
      <c r="BF28" s="34">
        <f>VLOOKUP($BC28&amp;"_"&amp;$AZ$7,データシート1!$A:$BT,MATCH("cb_"&amp;BF$12,データシート1!$A$1:$BT$1,0),0)</f>
        <v>2430.4999999999995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3193.1399999999994</v>
      </c>
      <c r="BL28" s="36"/>
      <c r="BM28" s="844" t="str">
        <f t="shared" si="4"/>
        <v>43512</v>
      </c>
      <c r="BN28" s="1031" t="str">
        <f t="shared" si="5"/>
        <v>山江村</v>
      </c>
      <c r="BO28" s="34">
        <f>BE28*VLOOKUP(BO$12,別紙!$B$4:$E$10,MATCH("設備利用率",別紙!$B$4:$E$4,0),0)/100*8760/10^3</f>
        <v>915.25951680000003</v>
      </c>
      <c r="BP28" s="34">
        <f>BF28*VLOOKUP(BP$12,別紙!$B$4:$E$10,MATCH("設備利用率",別紙!$B$4:$E$4,0),0)/100*8760/10^3</f>
        <v>3214.9681799999998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4130.2276967999996</v>
      </c>
      <c r="BV28" s="36"/>
      <c r="BW28" s="33" t="str">
        <f t="shared" si="7"/>
        <v>43512</v>
      </c>
      <c r="BX28" s="33" t="str">
        <f t="shared" si="8"/>
        <v>山江村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9973.475007340654</v>
      </c>
      <c r="BZ28" s="36"/>
      <c r="CA28" s="33" t="str">
        <f t="shared" si="9"/>
        <v>43512</v>
      </c>
      <c r="CB28" s="33" t="str">
        <f t="shared" si="10"/>
        <v>山江村</v>
      </c>
      <c r="CC28" s="223">
        <f t="shared" si="11"/>
        <v>9.1769369866205389E-2</v>
      </c>
      <c r="CD28" s="223">
        <f t="shared" si="1"/>
        <v>0.32235185606157596</v>
      </c>
      <c r="CE28" s="223">
        <f t="shared" si="1"/>
        <v>0</v>
      </c>
      <c r="CF28" s="223">
        <f t="shared" si="1"/>
        <v>0</v>
      </c>
      <c r="CG28" s="223">
        <f t="shared" si="1"/>
        <v>0</v>
      </c>
      <c r="CH28" s="223">
        <f t="shared" si="1"/>
        <v>0</v>
      </c>
      <c r="CI28" s="223">
        <f t="shared" si="12"/>
        <v>0.41412122592778133</v>
      </c>
      <c r="CK28" s="18" t="str">
        <f t="shared" si="13"/>
        <v>43512</v>
      </c>
      <c r="CL28" s="18" t="str">
        <f t="shared" si="14"/>
        <v>山江村</v>
      </c>
      <c r="CM28" s="18">
        <f>VLOOKUP($CK28&amp;"_"&amp;$AZ$7,データシート1!$A:$BT,MATCH("ca_太陽光発電（10kW未満）",データシート1!$A$1:$BT$1,0),0)</f>
        <v>146</v>
      </c>
      <c r="CN28" s="18">
        <f>VLOOKUP($CK28&amp;"_"&amp;$AZ$5,データシート1!$A:$BT,MATCH("ab_家庭",データシート1!$A$1:$BT$1,0),0)</f>
        <v>1200</v>
      </c>
      <c r="CO28" s="223">
        <f t="shared" si="15"/>
        <v>0.12166666666666667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39341</v>
      </c>
      <c r="AY29" s="18" t="str">
        <f>IF(IFERROR(比較地域マスタ!$Z22,"")=0,"",IFERROR(比較地域マスタ!$Z22,""))</f>
        <v>本山町</v>
      </c>
      <c r="BC29" s="844" t="str">
        <f t="shared" si="0"/>
        <v>39341</v>
      </c>
      <c r="BD29" s="1031" t="str">
        <f t="shared" si="2"/>
        <v>本山町</v>
      </c>
      <c r="BE29" s="34">
        <f>VLOOKUP($BC29&amp;"_"&amp;$AZ$7,データシート1!$A:$BT,MATCH("cb_"&amp;BE$12,データシート1!$A$1:$BT$1,0),0)</f>
        <v>387.89300000000009</v>
      </c>
      <c r="BF29" s="34">
        <f>VLOOKUP($BC29&amp;"_"&amp;$AZ$7,データシート1!$A:$BT,MATCH("cb_"&amp;BF$12,データシート1!$A$1:$BT$1,0),0)</f>
        <v>2446.5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1990</v>
      </c>
      <c r="BK29" s="34">
        <f t="shared" si="3"/>
        <v>4824.393</v>
      </c>
      <c r="BL29" s="36"/>
      <c r="BM29" s="844" t="str">
        <f t="shared" si="4"/>
        <v>39341</v>
      </c>
      <c r="BN29" s="1031" t="str">
        <f t="shared" si="5"/>
        <v>本山町</v>
      </c>
      <c r="BO29" s="34">
        <f>BE29*VLOOKUP(BO$12,別紙!$B$4:$E$10,MATCH("設備利用率",別紙!$B$4:$E$4,0),0)/100*8760/10^3</f>
        <v>465.51814716000013</v>
      </c>
      <c r="BP29" s="34">
        <f>BF29*VLOOKUP(BP$12,別紙!$B$4:$E$10,MATCH("設備利用率",別紙!$B$4:$E$4,0),0)/100*8760/10^3</f>
        <v>3236.1323400000001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13945.92</v>
      </c>
      <c r="BU29" s="34">
        <f t="shared" si="6"/>
        <v>17647.570487159999</v>
      </c>
      <c r="BV29" s="36"/>
      <c r="BW29" s="33" t="str">
        <f t="shared" si="7"/>
        <v>39341</v>
      </c>
      <c r="BX29" s="33" t="str">
        <f t="shared" si="8"/>
        <v>本山町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18102.880186616712</v>
      </c>
      <c r="BZ29" s="36"/>
      <c r="CA29" s="33" t="str">
        <f t="shared" si="9"/>
        <v>39341</v>
      </c>
      <c r="CB29" s="33" t="str">
        <f t="shared" si="10"/>
        <v>本山町</v>
      </c>
      <c r="CC29" s="223">
        <f t="shared" si="11"/>
        <v>2.5715142693379437E-2</v>
      </c>
      <c r="CD29" s="223">
        <f t="shared" ref="CD29:CD60" si="16">BP29/$BY29</f>
        <v>0.1787633960253707</v>
      </c>
      <c r="CE29" s="223">
        <f t="shared" ref="CE29:CE60" si="17">BQ29/$BY29</f>
        <v>0</v>
      </c>
      <c r="CF29" s="223">
        <f t="shared" ref="CF29:CF60" si="18">BR29/$BY29</f>
        <v>0</v>
      </c>
      <c r="CG29" s="223">
        <f t="shared" ref="CG29:CG60" si="19">BS29/$BY29</f>
        <v>0</v>
      </c>
      <c r="CH29" s="223">
        <f t="shared" ref="CH29:CH60" si="20">BT29/$BY29</f>
        <v>0.77037023149001926</v>
      </c>
      <c r="CI29" s="223">
        <f t="shared" si="12"/>
        <v>0.97484877020876937</v>
      </c>
      <c r="CK29" s="18" t="str">
        <f t="shared" si="13"/>
        <v>39341</v>
      </c>
      <c r="CL29" s="18" t="str">
        <f t="shared" si="14"/>
        <v>本山町</v>
      </c>
      <c r="CM29" s="18">
        <f>VLOOKUP($CK29&amp;"_"&amp;$AZ$7,データシート1!$A:$BT,MATCH("ca_太陽光発電（10kW未満）",データシート1!$A$1:$BT$1,0),0)</f>
        <v>81</v>
      </c>
      <c r="CN29" s="18">
        <f>VLOOKUP($CK29&amp;"_"&amp;$AZ$5,データシート1!$A:$BT,MATCH("ab_家庭",データシート1!$A$1:$BT$1,0),0)</f>
        <v>1847</v>
      </c>
      <c r="CO29" s="223">
        <f t="shared" si="15"/>
        <v>4.3854899837574443E-2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39405</v>
      </c>
      <c r="AY30" s="18" t="str">
        <f>IF(IFERROR(比較地域マスタ!$Z23,"")=0,"",IFERROR(比較地域マスタ!$Z23,""))</f>
        <v>梼原町</v>
      </c>
      <c r="BC30" s="844" t="str">
        <f t="shared" si="0"/>
        <v>39405</v>
      </c>
      <c r="BD30" s="1031" t="str">
        <f t="shared" si="2"/>
        <v>梼原町</v>
      </c>
      <c r="BE30" s="34">
        <f>VLOOKUP($BC30&amp;"_"&amp;$AZ$7,データシート1!$A:$BT,MATCH("cb_"&amp;BE$12,データシート1!$A$1:$BT$1,0),0)</f>
        <v>903.09200000000021</v>
      </c>
      <c r="BF30" s="34">
        <f>VLOOKUP($BC30&amp;"_"&amp;$AZ$7,データシート1!$A:$BT,MATCH("cb_"&amp;BF$12,データシート1!$A$1:$BT$1,0),0)</f>
        <v>762.41600000000017</v>
      </c>
      <c r="BG30" s="34">
        <f>VLOOKUP($BC30&amp;"_"&amp;$AZ$7,データシート1!$A:$BT,MATCH("cb_"&amp;BG$12,データシート1!$A$1:$BT$1,0),0)</f>
        <v>3190</v>
      </c>
      <c r="BH30" s="34">
        <f>VLOOKUP($BC30&amp;"_"&amp;$AZ$7,データシート1!$A:$BT,MATCH("cb_"&amp;BH$12,データシート1!$A$1:$BT$1,0),0)</f>
        <v>7556.4</v>
      </c>
      <c r="BI30" s="34">
        <f>VLOOKUP($BC30&amp;"_"&amp;$AZ$7,データシート1!$A:$BT,MATCH("cb_"&amp;BI$12,データシート1!$A$1:$BT$1,0),0)</f>
        <v>0</v>
      </c>
      <c r="BJ30" s="34">
        <f>VLOOKUP($BC30&amp;"_"&amp;$AZ$7,データシート1!$A:$BT,MATCH("cb_"&amp;BJ$12,データシート1!$A$1:$BT$1,0),0)</f>
        <v>0</v>
      </c>
      <c r="BK30" s="34">
        <f t="shared" si="3"/>
        <v>12411.907999999999</v>
      </c>
      <c r="BL30" s="36"/>
      <c r="BM30" s="844" t="str">
        <f t="shared" si="4"/>
        <v>39405</v>
      </c>
      <c r="BN30" s="1031" t="str">
        <f t="shared" si="5"/>
        <v>梼原町</v>
      </c>
      <c r="BO30" s="34">
        <f>BE30*VLOOKUP(BO$12,別紙!$B$4:$E$10,MATCH("設備利用率",別紙!$B$4:$E$4,0),0)/100*8760/10^3</f>
        <v>1083.81877104</v>
      </c>
      <c r="BP30" s="34">
        <f>BF30*VLOOKUP(BP$12,別紙!$B$4:$E$10,MATCH("設備利用率",別紙!$B$4:$E$4,0),0)/100*8760/10^3</f>
        <v>1008.4933881600002</v>
      </c>
      <c r="BQ30" s="34">
        <f>BG30*VLOOKUP(BQ$12,別紙!$B$4:$E$10,MATCH("設備利用率",別紙!$B$4:$E$4,0),0)/100*8760/10^3</f>
        <v>6930.2111999999997</v>
      </c>
      <c r="BR30" s="34">
        <f>BH30*VLOOKUP(BR$12,別紙!$B$4:$E$10,MATCH("設備利用率",別紙!$B$4:$E$4,0),0)/100*8760/10^3</f>
        <v>39716.438399999999</v>
      </c>
      <c r="BS30" s="34">
        <f>BI30*VLOOKUP(BS$12,別紙!$B$4:$E$10,MATCH("設備利用率",別紙!$B$4:$E$4,0),0)/100*8760/10^3</f>
        <v>0</v>
      </c>
      <c r="BT30" s="34">
        <f>BJ30*VLOOKUP(BT$12,別紙!$B$4:$E$10,MATCH("設備利用率",別紙!$B$4:$E$4,0),0)/100*8760/10^3</f>
        <v>0</v>
      </c>
      <c r="BU30" s="34">
        <f t="shared" si="6"/>
        <v>48738.9617592</v>
      </c>
      <c r="BV30" s="36"/>
      <c r="BW30" s="33" t="str">
        <f t="shared" si="7"/>
        <v>39405</v>
      </c>
      <c r="BX30" s="33" t="str">
        <f t="shared" si="8"/>
        <v>梼原町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18221.280350863148</v>
      </c>
      <c r="BZ30" s="36"/>
      <c r="CA30" s="33" t="str">
        <f t="shared" si="9"/>
        <v>39405</v>
      </c>
      <c r="CB30" s="33" t="str">
        <f t="shared" si="10"/>
        <v>梼原町</v>
      </c>
      <c r="CC30" s="223">
        <f t="shared" si="11"/>
        <v>5.9480933840560725E-2</v>
      </c>
      <c r="CD30" s="223">
        <f t="shared" si="16"/>
        <v>5.5347010129956513E-2</v>
      </c>
      <c r="CE30" s="223">
        <f t="shared" si="17"/>
        <v>0.38033612713015053</v>
      </c>
      <c r="CF30" s="223">
        <f t="shared" si="18"/>
        <v>2.1796733069923167</v>
      </c>
      <c r="CG30" s="223">
        <f t="shared" si="19"/>
        <v>0</v>
      </c>
      <c r="CH30" s="223">
        <f t="shared" si="20"/>
        <v>0</v>
      </c>
      <c r="CI30" s="223">
        <f t="shared" si="12"/>
        <v>2.6748373780929846</v>
      </c>
      <c r="CK30" s="18" t="str">
        <f t="shared" si="13"/>
        <v>39405</v>
      </c>
      <c r="CL30" s="18" t="str">
        <f t="shared" si="14"/>
        <v>梼原町</v>
      </c>
      <c r="CM30" s="18">
        <f>VLOOKUP($CK30&amp;"_"&amp;$AZ$7,データシート1!$A:$BT,MATCH("ca_太陽光発電（10kW未満）",データシート1!$A$1:$BT$1,0),0)</f>
        <v>204</v>
      </c>
      <c r="CN30" s="18">
        <f>VLOOKUP($CK30&amp;"_"&amp;$AZ$5,データシート1!$A:$BT,MATCH("ab_家庭",データシート1!$A$1:$BT$1,0),0)</f>
        <v>1719</v>
      </c>
      <c r="CO30" s="223">
        <f t="shared" si="15"/>
        <v>0.11867364746945899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01457</v>
      </c>
      <c r="AY31" s="18" t="str">
        <f>IF(IFERROR(比較地域マスタ!$Z24,"")=0,"",IFERROR(比較地域マスタ!$Z24,""))</f>
        <v>上川町</v>
      </c>
      <c r="BC31" s="844" t="str">
        <f t="shared" si="0"/>
        <v>01457</v>
      </c>
      <c r="BD31" s="1031" t="str">
        <f t="shared" si="2"/>
        <v>上川町</v>
      </c>
      <c r="BE31" s="34">
        <f>VLOOKUP($BC31&amp;"_"&amp;$AZ$7,データシート1!$A:$BT,MATCH("cb_"&amp;BE$12,データシート1!$A$1:$BT$1,0),0)</f>
        <v>67.599999999999994</v>
      </c>
      <c r="BF31" s="34">
        <f>VLOOKUP($BC31&amp;"_"&amp;$AZ$7,データシート1!$A:$BT,MATCH("cb_"&amp;BF$12,データシート1!$A$1:$BT$1,0),0)</f>
        <v>1188.5</v>
      </c>
      <c r="BG31" s="34">
        <f>VLOOKUP($BC31&amp;"_"&amp;$AZ$7,データシート1!$A:$BT,MATCH("cb_"&amp;BG$12,データシート1!$A$1:$BT$1,0),0)</f>
        <v>0</v>
      </c>
      <c r="BH31" s="34">
        <f>VLOOKUP($BC31&amp;"_"&amp;$AZ$7,データシート1!$A:$BT,MATCH("cb_"&amp;BH$12,データシート1!$A$1:$BT$1,0),0)</f>
        <v>25400</v>
      </c>
      <c r="BI31" s="34">
        <f>VLOOKUP($BC31&amp;"_"&amp;$AZ$7,データシート1!$A:$BT,MATCH("cb_"&amp;BI$12,データシート1!$A$1:$BT$1,0),0)</f>
        <v>0</v>
      </c>
      <c r="BJ31" s="34">
        <f>VLOOKUP($BC31&amp;"_"&amp;$AZ$7,データシート1!$A:$BT,MATCH("cb_"&amp;BJ$12,データシート1!$A$1:$BT$1,0),0)</f>
        <v>0</v>
      </c>
      <c r="BK31" s="34">
        <f t="shared" si="3"/>
        <v>26656.1</v>
      </c>
      <c r="BL31" s="36"/>
      <c r="BM31" s="844" t="str">
        <f t="shared" si="4"/>
        <v>01457</v>
      </c>
      <c r="BN31" s="1031" t="str">
        <f t="shared" si="5"/>
        <v>上川町</v>
      </c>
      <c r="BO31" s="34">
        <f>BE31*VLOOKUP(BO$12,別紙!$B$4:$E$10,MATCH("設備利用率",別紙!$B$4:$E$4,0),0)/100*8760/10^3</f>
        <v>81.128111999999987</v>
      </c>
      <c r="BP31" s="34">
        <f>BF31*VLOOKUP(BP$12,別紙!$B$4:$E$10,MATCH("設備利用率",別紙!$B$4:$E$4,0),0)/100*8760/10^3</f>
        <v>1572.1002599999997</v>
      </c>
      <c r="BQ31" s="34">
        <f>BG31*VLOOKUP(BQ$12,別紙!$B$4:$E$10,MATCH("設備利用率",別紙!$B$4:$E$4,0),0)/100*8760/10^3</f>
        <v>0</v>
      </c>
      <c r="BR31" s="34">
        <f>BH31*VLOOKUP(BR$12,別紙!$B$4:$E$10,MATCH("設備利用率",別紙!$B$4:$E$4,0),0)/100*8760/10^3</f>
        <v>133502.39999999999</v>
      </c>
      <c r="BS31" s="34">
        <f>BI31*VLOOKUP(BS$12,別紙!$B$4:$E$10,MATCH("設備利用率",別紙!$B$4:$E$4,0),0)/100*8760/10^3</f>
        <v>0</v>
      </c>
      <c r="BT31" s="34">
        <f>BJ31*VLOOKUP(BT$12,別紙!$B$4:$E$10,MATCH("設備利用率",別紙!$B$4:$E$4,0),0)/100*8760/10^3</f>
        <v>0</v>
      </c>
      <c r="BU31" s="34">
        <f t="shared" si="6"/>
        <v>135155.62837200001</v>
      </c>
      <c r="BV31" s="36"/>
      <c r="BW31" s="33" t="str">
        <f t="shared" si="7"/>
        <v>01457</v>
      </c>
      <c r="BX31" s="33" t="str">
        <f t="shared" si="8"/>
        <v>上川町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19011.858655055501</v>
      </c>
      <c r="BZ31" s="36"/>
      <c r="CA31" s="33" t="str">
        <f t="shared" si="9"/>
        <v>01457</v>
      </c>
      <c r="CB31" s="33" t="str">
        <f t="shared" si="10"/>
        <v>上川町</v>
      </c>
      <c r="CC31" s="223">
        <f t="shared" si="11"/>
        <v>4.2672372792139906E-3</v>
      </c>
      <c r="CD31" s="223">
        <f t="shared" si="16"/>
        <v>8.2690508514903033E-2</v>
      </c>
      <c r="CE31" s="223">
        <f t="shared" si="17"/>
        <v>0</v>
      </c>
      <c r="CF31" s="223">
        <f t="shared" si="18"/>
        <v>7.0220593589622533</v>
      </c>
      <c r="CG31" s="223">
        <f t="shared" si="19"/>
        <v>0</v>
      </c>
      <c r="CH31" s="223">
        <f t="shared" si="20"/>
        <v>0</v>
      </c>
      <c r="CI31" s="223">
        <f t="shared" si="12"/>
        <v>7.1090171047563704</v>
      </c>
      <c r="CK31" s="18" t="str">
        <f t="shared" si="13"/>
        <v>01457</v>
      </c>
      <c r="CL31" s="18" t="str">
        <f t="shared" si="14"/>
        <v>上川町</v>
      </c>
      <c r="CM31" s="18">
        <f>VLOOKUP($CK31&amp;"_"&amp;$AZ$7,データシート1!$A:$BT,MATCH("ca_太陽光発電（10kW未満）",データシート1!$A$1:$BT$1,0),0)</f>
        <v>12</v>
      </c>
      <c r="CN31" s="18">
        <f>VLOOKUP($CK31&amp;"_"&amp;$AZ$5,データシート1!$A:$BT,MATCH("ab_家庭",データシート1!$A$1:$BT$1,0),0)</f>
        <v>1891</v>
      </c>
      <c r="CO31" s="223">
        <f t="shared" si="15"/>
        <v>6.345848757271285E-3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29322</v>
      </c>
      <c r="AY32" s="18" t="str">
        <f>IF(IFERROR(比較地域マスタ!$Z25,"")=0,"",IFERROR(比較地域マスタ!$Z25,""))</f>
        <v>山添村</v>
      </c>
      <c r="AZ32" s="22"/>
      <c r="BA32" s="22"/>
      <c r="BB32" s="22"/>
      <c r="BC32" s="844" t="str">
        <f t="shared" si="0"/>
        <v>29322</v>
      </c>
      <c r="BD32" s="1031" t="str">
        <f t="shared" si="2"/>
        <v>山添村</v>
      </c>
      <c r="BE32" s="34">
        <f>VLOOKUP($BC32&amp;"_"&amp;$AZ$7,データシート1!$A:$BT,MATCH("cb_"&amp;BE$12,データシート1!$A$1:$BT$1,0),0)</f>
        <v>318.5</v>
      </c>
      <c r="BF32" s="34">
        <f>VLOOKUP($BC32&amp;"_"&amp;$AZ$7,データシート1!$A:$BT,MATCH("cb_"&amp;BF$12,データシート1!$A$1:$BT$1,0),0)</f>
        <v>6316.5</v>
      </c>
      <c r="BG32" s="34">
        <f>VLOOKUP($BC32&amp;"_"&amp;$AZ$7,データシート1!$A:$BT,MATCH("cb_"&amp;BG$12,データシート1!$A$1:$BT$1,0),0)</f>
        <v>0</v>
      </c>
      <c r="BH32" s="34">
        <f>VLOOKUP($BC32&amp;"_"&amp;$AZ$7,データシート1!$A:$BT,MATCH("cb_"&amp;BH$12,データシート1!$A$1:$BT$1,0),0)</f>
        <v>60</v>
      </c>
      <c r="BI32" s="34">
        <f>VLOOKUP($BC32&amp;"_"&amp;$AZ$7,データシート1!$A:$BT,MATCH("cb_"&amp;BI$12,データシート1!$A$1:$BT$1,0),0)</f>
        <v>0</v>
      </c>
      <c r="BJ32" s="34">
        <f>VLOOKUP($BC32&amp;"_"&amp;$AZ$7,データシート1!$A:$BT,MATCH("cb_"&amp;BJ$12,データシート1!$A$1:$BT$1,0),0)</f>
        <v>0</v>
      </c>
      <c r="BK32" s="34">
        <f t="shared" si="3"/>
        <v>6695</v>
      </c>
      <c r="BL32" s="36"/>
      <c r="BM32" s="844" t="str">
        <f t="shared" si="4"/>
        <v>29322</v>
      </c>
      <c r="BN32" s="1031" t="str">
        <f t="shared" si="5"/>
        <v>山添村</v>
      </c>
      <c r="BO32" s="34">
        <f>BE32*VLOOKUP(BO$12,別紙!$B$4:$E$10,MATCH("設備利用率",別紙!$B$4:$E$4,0),0)/100*8760/10^3</f>
        <v>382.23821999999996</v>
      </c>
      <c r="BP32" s="34">
        <f>BF32*VLOOKUP(BP$12,別紙!$B$4:$E$10,MATCH("設備利用率",別紙!$B$4:$E$4,0),0)/100*8760/10^3</f>
        <v>8355.2135399999988</v>
      </c>
      <c r="BQ32" s="34">
        <f>BG32*VLOOKUP(BQ$12,別紙!$B$4:$E$10,MATCH("設備利用率",別紙!$B$4:$E$4,0),0)/100*8760/10^3</f>
        <v>0</v>
      </c>
      <c r="BR32" s="34">
        <f>BH32*VLOOKUP(BR$12,別紙!$B$4:$E$10,MATCH("設備利用率",別紙!$B$4:$E$4,0),0)/100*8760/10^3</f>
        <v>315.36</v>
      </c>
      <c r="BS32" s="34">
        <f>BI32*VLOOKUP(BS$12,別紙!$B$4:$E$10,MATCH("設備利用率",別紙!$B$4:$E$4,0),0)/100*8760/10^3</f>
        <v>0</v>
      </c>
      <c r="BT32" s="34">
        <f>BJ32*VLOOKUP(BT$12,別紙!$B$4:$E$10,MATCH("設備利用率",別紙!$B$4:$E$4,0),0)/100*8760/10^3</f>
        <v>0</v>
      </c>
      <c r="BU32" s="34">
        <f t="shared" si="6"/>
        <v>9052.8117599999987</v>
      </c>
      <c r="BV32" s="36"/>
      <c r="BW32" s="33" t="str">
        <f t="shared" si="7"/>
        <v>29322</v>
      </c>
      <c r="BX32" s="33" t="str">
        <f t="shared" si="8"/>
        <v>山添村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22618.909119118092</v>
      </c>
      <c r="BZ32" s="36"/>
      <c r="CA32" s="33" t="str">
        <f t="shared" si="9"/>
        <v>29322</v>
      </c>
      <c r="CB32" s="33" t="str">
        <f t="shared" si="10"/>
        <v>山添村</v>
      </c>
      <c r="CC32" s="223">
        <f t="shared" si="11"/>
        <v>1.6899056359748234E-2</v>
      </c>
      <c r="CD32" s="223">
        <f t="shared" si="16"/>
        <v>0.36939064992033388</v>
      </c>
      <c r="CE32" s="223">
        <f t="shared" si="17"/>
        <v>0</v>
      </c>
      <c r="CF32" s="223">
        <f t="shared" si="18"/>
        <v>1.3942316949912032E-2</v>
      </c>
      <c r="CG32" s="223">
        <f t="shared" si="19"/>
        <v>0</v>
      </c>
      <c r="CH32" s="223">
        <f t="shared" si="20"/>
        <v>0</v>
      </c>
      <c r="CI32" s="223">
        <f t="shared" si="12"/>
        <v>0.40023202322999413</v>
      </c>
      <c r="CJ32" s="22"/>
      <c r="CK32" s="18" t="str">
        <f t="shared" si="13"/>
        <v>29322</v>
      </c>
      <c r="CL32" s="18" t="str">
        <f t="shared" si="14"/>
        <v>山添村</v>
      </c>
      <c r="CM32" s="18">
        <f>VLOOKUP($CK32&amp;"_"&amp;$AZ$7,データシート1!$A:$BT,MATCH("ca_太陽光発電（10kW未満）",データシート1!$A$1:$BT$1,0),0)</f>
        <v>65</v>
      </c>
      <c r="CN32" s="18">
        <f>VLOOKUP($CK32&amp;"_"&amp;$AZ$5,データシート1!$A:$BT,MATCH("ab_家庭",データシート1!$A$1:$BT$1,0),0)</f>
        <v>1335</v>
      </c>
      <c r="CO32" s="223">
        <f t="shared" si="15"/>
        <v>4.8689138576779027E-2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01639</v>
      </c>
      <c r="AY33" s="18" t="str">
        <f>IF(IFERROR(比較地域マスタ!$Z26,"")=0,"",IFERROR(比較地域マスタ!$Z26,""))</f>
        <v>更別村</v>
      </c>
      <c r="BC33" s="844" t="str">
        <f t="shared" si="0"/>
        <v>01639</v>
      </c>
      <c r="BD33" s="1031" t="str">
        <f t="shared" si="2"/>
        <v>更別村</v>
      </c>
      <c r="BE33" s="34">
        <f>VLOOKUP($BC33&amp;"_"&amp;$AZ$7,データシート1!$A:$BT,MATCH("cb_"&amp;BE$12,データシート1!$A$1:$BT$1,0),0)</f>
        <v>888.98899999999969</v>
      </c>
      <c r="BF33" s="34">
        <f>VLOOKUP($BC33&amp;"_"&amp;$AZ$7,データシート1!$A:$BT,MATCH("cb_"&amp;BF$12,データシート1!$A$1:$BT$1,0),0)</f>
        <v>29267.200000000004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30156.189000000006</v>
      </c>
      <c r="BL33" s="36"/>
      <c r="BM33" s="844" t="str">
        <f t="shared" si="4"/>
        <v>01639</v>
      </c>
      <c r="BN33" s="1031" t="str">
        <f t="shared" si="5"/>
        <v>更別村</v>
      </c>
      <c r="BO33" s="34">
        <f>BE33*VLOOKUP(BO$12,別紙!$B$4:$E$10,MATCH("設備利用率",別紙!$B$4:$E$4,0),0)/100*8760/10^3</f>
        <v>1066.8934786799998</v>
      </c>
      <c r="BP33" s="34">
        <f>BF33*VLOOKUP(BP$12,別紙!$B$4:$E$10,MATCH("設備利用率",別紙!$B$4:$E$4,0),0)/100*8760/10^3</f>
        <v>38713.481471999999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39780.374950680001</v>
      </c>
      <c r="BV33" s="36"/>
      <c r="BW33" s="33" t="str">
        <f t="shared" si="7"/>
        <v>01639</v>
      </c>
      <c r="BX33" s="33" t="str">
        <f t="shared" si="8"/>
        <v>更別村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15239.643672460872</v>
      </c>
      <c r="BZ33" s="36"/>
      <c r="CA33" s="33" t="str">
        <f t="shared" si="9"/>
        <v>01639</v>
      </c>
      <c r="CB33" s="33" t="str">
        <f t="shared" si="10"/>
        <v>更別村</v>
      </c>
      <c r="CC33" s="223">
        <f t="shared" si="11"/>
        <v>7.0007770628387644E-2</v>
      </c>
      <c r="CD33" s="223">
        <f t="shared" si="16"/>
        <v>2.5403140850306123</v>
      </c>
      <c r="CE33" s="223">
        <f t="shared" si="17"/>
        <v>0</v>
      </c>
      <c r="CF33" s="223">
        <f t="shared" si="18"/>
        <v>0</v>
      </c>
      <c r="CG33" s="223">
        <f t="shared" si="19"/>
        <v>0</v>
      </c>
      <c r="CH33" s="223">
        <f t="shared" si="20"/>
        <v>0</v>
      </c>
      <c r="CI33" s="223">
        <f t="shared" si="12"/>
        <v>2.610321855659</v>
      </c>
      <c r="CK33" s="18" t="str">
        <f t="shared" si="13"/>
        <v>01639</v>
      </c>
      <c r="CL33" s="18" t="str">
        <f t="shared" si="14"/>
        <v>更別村</v>
      </c>
      <c r="CM33" s="18">
        <f>VLOOKUP($CK33&amp;"_"&amp;$AZ$7,データシート1!$A:$BT,MATCH("ca_太陽光発電（10kW未満）",データシート1!$A$1:$BT$1,0),0)</f>
        <v>131</v>
      </c>
      <c r="CN33" s="18">
        <f>VLOOKUP($CK33&amp;"_"&amp;$AZ$5,データシート1!$A:$BT,MATCH("ab_家庭",データシート1!$A$1:$BT$1,0),0)</f>
        <v>1365</v>
      </c>
      <c r="CO33" s="223">
        <f t="shared" si="15"/>
        <v>9.5970695970695977E-2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39344</v>
      </c>
      <c r="AY34" s="18" t="str">
        <f>IF(IFERROR(比較地域マスタ!$Z27,"")=0,"",IFERROR(比較地域マスタ!$Z27,""))</f>
        <v>大豊町</v>
      </c>
      <c r="BC34" s="844" t="str">
        <f t="shared" si="0"/>
        <v>39344</v>
      </c>
      <c r="BD34" s="1031" t="str">
        <f t="shared" si="2"/>
        <v>大豊町</v>
      </c>
      <c r="BE34" s="34">
        <f>VLOOKUP($BC34&amp;"_"&amp;$AZ$7,データシート1!$A:$BT,MATCH("cb_"&amp;BE$12,データシート1!$A$1:$BT$1,0),0)</f>
        <v>239.07800000000003</v>
      </c>
      <c r="BF34" s="34">
        <f>VLOOKUP($BC34&amp;"_"&amp;$AZ$7,データシート1!$A:$BT,MATCH("cb_"&amp;BF$12,データシート1!$A$1:$BT$1,0),0)</f>
        <v>768.4</v>
      </c>
      <c r="BG34" s="34">
        <f>VLOOKUP($BC34&amp;"_"&amp;$AZ$7,データシート1!$A:$BT,MATCH("cb_"&amp;BG$12,データシート1!$A$1:$BT$1,0),0)</f>
        <v>18370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19377.477999999999</v>
      </c>
      <c r="BL34" s="36"/>
      <c r="BM34" s="844" t="str">
        <f t="shared" si="4"/>
        <v>39344</v>
      </c>
      <c r="BN34" s="1031" t="str">
        <f t="shared" si="5"/>
        <v>大豊町</v>
      </c>
      <c r="BO34" s="34">
        <f>BE34*VLOOKUP(BO$12,別紙!$B$4:$E$10,MATCH("設備利用率",別紙!$B$4:$E$4,0),0)/100*8760/10^3</f>
        <v>286.92228935999998</v>
      </c>
      <c r="BP34" s="34">
        <f>BF34*VLOOKUP(BP$12,別紙!$B$4:$E$10,MATCH("設備利用率",別紙!$B$4:$E$4,0),0)/100*8760/10^3</f>
        <v>1016.408784</v>
      </c>
      <c r="BQ34" s="34">
        <f>BG34*VLOOKUP(BQ$12,別紙!$B$4:$E$10,MATCH("設備利用率",別紙!$B$4:$E$4,0),0)/100*8760/10^3</f>
        <v>39908.457600000002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41211.788673360003</v>
      </c>
      <c r="BV34" s="36"/>
      <c r="BW34" s="33" t="str">
        <f t="shared" si="7"/>
        <v>39344</v>
      </c>
      <c r="BX34" s="33" t="str">
        <f t="shared" si="8"/>
        <v>大豊町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21529.247866666057</v>
      </c>
      <c r="BZ34" s="36"/>
      <c r="CA34" s="33" t="str">
        <f t="shared" si="9"/>
        <v>39344</v>
      </c>
      <c r="CB34" s="33" t="str">
        <f t="shared" si="10"/>
        <v>大豊町</v>
      </c>
      <c r="CC34" s="223">
        <f t="shared" si="11"/>
        <v>1.3327093038129054E-2</v>
      </c>
      <c r="CD34" s="223">
        <f t="shared" si="16"/>
        <v>4.7210603468118159E-2</v>
      </c>
      <c r="CE34" s="223">
        <f t="shared" si="17"/>
        <v>1.8536856395151013</v>
      </c>
      <c r="CF34" s="223">
        <f t="shared" si="18"/>
        <v>0</v>
      </c>
      <c r="CG34" s="223">
        <f t="shared" si="19"/>
        <v>0</v>
      </c>
      <c r="CH34" s="223">
        <f t="shared" si="20"/>
        <v>0</v>
      </c>
      <c r="CI34" s="223">
        <f t="shared" si="12"/>
        <v>1.9142233360213485</v>
      </c>
      <c r="CK34" s="18" t="str">
        <f t="shared" si="13"/>
        <v>39344</v>
      </c>
      <c r="CL34" s="18" t="str">
        <f t="shared" si="14"/>
        <v>大豊町</v>
      </c>
      <c r="CM34" s="18">
        <f>VLOOKUP($CK34&amp;"_"&amp;$AZ$7,データシート1!$A:$BT,MATCH("ca_太陽光発電（10kW未満）",データシート1!$A$1:$BT$1,0),0)</f>
        <v>47</v>
      </c>
      <c r="CN34" s="18">
        <f>VLOOKUP($CK34&amp;"_"&amp;$AZ$5,データシート1!$A:$BT,MATCH("ab_家庭",データシート1!$A$1:$BT$1,0),0)</f>
        <v>1936</v>
      </c>
      <c r="CO34" s="223">
        <f t="shared" si="15"/>
        <v>2.427685950413223E-2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19429</v>
      </c>
      <c r="AY35" s="18" t="str">
        <f>IF(IFERROR(比較地域マスタ!$Z28,"")=0,"",IFERROR(比較地域マスタ!$Z28,""))</f>
        <v>鳴沢村</v>
      </c>
      <c r="BC35" s="844" t="str">
        <f t="shared" si="0"/>
        <v>19429</v>
      </c>
      <c r="BD35" s="1031" t="str">
        <f t="shared" si="2"/>
        <v>鳴沢村</v>
      </c>
      <c r="BE35" s="34">
        <f>VLOOKUP($BC35&amp;"_"&amp;$AZ$7,データシート1!$A:$BT,MATCH("cb_"&amp;BE$12,データシート1!$A$1:$BT$1,0),0)</f>
        <v>568.89999999999975</v>
      </c>
      <c r="BF35" s="34">
        <f>VLOOKUP($BC35&amp;"_"&amp;$AZ$7,データシート1!$A:$BT,MATCH("cb_"&amp;BF$12,データシート1!$A$1:$BT$1,0),0)</f>
        <v>5118.8999999999996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5687.7999999999993</v>
      </c>
      <c r="BL35" s="36"/>
      <c r="BM35" s="844" t="str">
        <f t="shared" si="4"/>
        <v>19429</v>
      </c>
      <c r="BN35" s="1031" t="str">
        <f t="shared" si="5"/>
        <v>鳴沢村</v>
      </c>
      <c r="BO35" s="34">
        <f>BE35*VLOOKUP(BO$12,別紙!$B$4:$E$10,MATCH("設備利用率",別紙!$B$4:$E$4,0),0)/100*8760/10^3</f>
        <v>682.74826799999971</v>
      </c>
      <c r="BP35" s="34">
        <f>BF35*VLOOKUP(BP$12,別紙!$B$4:$E$10,MATCH("設備利用率",別紙!$B$4:$E$4,0),0)/100*8760/10^3</f>
        <v>6771.0761640000001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7453.8244319999994</v>
      </c>
      <c r="BV35" s="36"/>
      <c r="BW35" s="33" t="str">
        <f t="shared" si="7"/>
        <v>19429</v>
      </c>
      <c r="BX35" s="33" t="str">
        <f t="shared" si="8"/>
        <v>鳴沢村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27468.053136851333</v>
      </c>
      <c r="BZ35" s="36"/>
      <c r="CA35" s="33" t="str">
        <f t="shared" si="9"/>
        <v>19429</v>
      </c>
      <c r="CB35" s="33" t="str">
        <f t="shared" si="10"/>
        <v>鳴沢村</v>
      </c>
      <c r="CC35" s="223">
        <f t="shared" si="11"/>
        <v>2.485608516185735E-2</v>
      </c>
      <c r="CD35" s="223">
        <f t="shared" si="16"/>
        <v>0.24650731998606326</v>
      </c>
      <c r="CE35" s="223">
        <f t="shared" si="17"/>
        <v>0</v>
      </c>
      <c r="CF35" s="223">
        <f t="shared" si="18"/>
        <v>0</v>
      </c>
      <c r="CG35" s="223">
        <f t="shared" si="19"/>
        <v>0</v>
      </c>
      <c r="CH35" s="223">
        <f t="shared" si="20"/>
        <v>0</v>
      </c>
      <c r="CI35" s="223">
        <f t="shared" si="12"/>
        <v>0.27136340514792057</v>
      </c>
      <c r="CK35" s="18" t="str">
        <f t="shared" si="13"/>
        <v>19429</v>
      </c>
      <c r="CL35" s="18" t="str">
        <f t="shared" si="14"/>
        <v>鳴沢村</v>
      </c>
      <c r="CM35" s="18">
        <f>VLOOKUP($CK35&amp;"_"&amp;$AZ$7,データシート1!$A:$BT,MATCH("ca_太陽光発電（10kW未満）",データシート1!$A$1:$BT$1,0),0)</f>
        <v>102</v>
      </c>
      <c r="CN35" s="18">
        <f>VLOOKUP($CK35&amp;"_"&amp;$AZ$5,データシート1!$A:$BT,MATCH("ab_家庭",データシート1!$A$1:$BT$1,0),0)</f>
        <v>1339</v>
      </c>
      <c r="CO35" s="223">
        <f t="shared" si="15"/>
        <v>7.6176250933532488E-2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10444</v>
      </c>
      <c r="AY36" s="18" t="str">
        <f>IF(IFERROR(比較地域マスタ!$Z29,"")=0,"",IFERROR(比較地域マスタ!$Z29,""))</f>
        <v>川場村</v>
      </c>
      <c r="BC36" s="844" t="str">
        <f t="shared" si="0"/>
        <v>10444</v>
      </c>
      <c r="BD36" s="1031" t="str">
        <f t="shared" si="2"/>
        <v>川場村</v>
      </c>
      <c r="BE36" s="34">
        <f>VLOOKUP($BC36&amp;"_"&amp;$AZ$7,データシート1!$A:$BT,MATCH("cb_"&amp;BE$12,データシート1!$A$1:$BT$1,0),0)</f>
        <v>350.99999999999989</v>
      </c>
      <c r="BF36" s="34">
        <f>VLOOKUP($BC36&amp;"_"&amp;$AZ$7,データシート1!$A:$BT,MATCH("cb_"&amp;BF$12,データシート1!$A$1:$BT$1,0),0)</f>
        <v>1836.1000000000001</v>
      </c>
      <c r="BG36" s="34">
        <f>VLOOKUP($BC36&amp;"_"&amp;$AZ$7,データシート1!$A:$BT,MATCH("cb_"&amp;BG$12,データシート1!$A$1:$BT$1,0),0)</f>
        <v>0</v>
      </c>
      <c r="BH36" s="34">
        <f>VLOOKUP($BC36&amp;"_"&amp;$AZ$7,データシート1!$A:$BT,MATCH("cb_"&amp;BH$12,データシート1!$A$1:$BT$1,0),0)</f>
        <v>198</v>
      </c>
      <c r="BI36" s="34">
        <f>VLOOKUP($BC36&amp;"_"&amp;$AZ$7,データシート1!$A:$BT,MATCH("cb_"&amp;BI$12,データシート1!$A$1:$BT$1,0),0)</f>
        <v>0</v>
      </c>
      <c r="BJ36" s="34">
        <f>VLOOKUP($BC36&amp;"_"&amp;$AZ$7,データシート1!$A:$BT,MATCH("cb_"&amp;BJ$12,データシート1!$A$1:$BT$1,0),0)</f>
        <v>45</v>
      </c>
      <c r="BK36" s="34">
        <f t="shared" si="3"/>
        <v>2430.1</v>
      </c>
      <c r="BL36" s="36"/>
      <c r="BM36" s="844" t="str">
        <f t="shared" si="4"/>
        <v>10444</v>
      </c>
      <c r="BN36" s="1031" t="str">
        <f t="shared" si="5"/>
        <v>川場村</v>
      </c>
      <c r="BO36" s="34">
        <f>BE36*VLOOKUP(BO$12,別紙!$B$4:$E$10,MATCH("設備利用率",別紙!$B$4:$E$4,0),0)/100*8760/10^3</f>
        <v>421.24211999999983</v>
      </c>
      <c r="BP36" s="34">
        <f>BF36*VLOOKUP(BP$12,別紙!$B$4:$E$10,MATCH("設備利用率",別紙!$B$4:$E$4,0),0)/100*8760/10^3</f>
        <v>2428.7196359999998</v>
      </c>
      <c r="BQ36" s="34">
        <f>BG36*VLOOKUP(BQ$12,別紙!$B$4:$E$10,MATCH("設備利用率",別紙!$B$4:$E$4,0),0)/100*8760/10^3</f>
        <v>0</v>
      </c>
      <c r="BR36" s="34">
        <f>BH36*VLOOKUP(BR$12,別紙!$B$4:$E$10,MATCH("設備利用率",別紙!$B$4:$E$4,0),0)/100*8760/10^3</f>
        <v>1040.6880000000001</v>
      </c>
      <c r="BS36" s="34">
        <f>BI36*VLOOKUP(BS$12,別紙!$B$4:$E$10,MATCH("設備利用率",別紙!$B$4:$E$4,0),0)/100*8760/10^3</f>
        <v>0</v>
      </c>
      <c r="BT36" s="34">
        <f>BJ36*VLOOKUP(BT$12,別紙!$B$4:$E$10,MATCH("設備利用率",別紙!$B$4:$E$4,0),0)/100*8760/10^3</f>
        <v>315.36</v>
      </c>
      <c r="BU36" s="34">
        <f t="shared" si="6"/>
        <v>4206.0097559999995</v>
      </c>
      <c r="BV36" s="36"/>
      <c r="BW36" s="33" t="str">
        <f t="shared" si="7"/>
        <v>10444</v>
      </c>
      <c r="BX36" s="33" t="str">
        <f t="shared" si="8"/>
        <v>川場村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16098.16582313057</v>
      </c>
      <c r="BZ36" s="36"/>
      <c r="CA36" s="33" t="str">
        <f t="shared" si="9"/>
        <v>10444</v>
      </c>
      <c r="CB36" s="33" t="str">
        <f t="shared" si="10"/>
        <v>川場村</v>
      </c>
      <c r="CC36" s="223">
        <f t="shared" si="11"/>
        <v>2.6167087892382136E-2</v>
      </c>
      <c r="CD36" s="223">
        <f t="shared" si="16"/>
        <v>0.15086933894731697</v>
      </c>
      <c r="CE36" s="223">
        <f t="shared" si="17"/>
        <v>0</v>
      </c>
      <c r="CF36" s="223">
        <f t="shared" si="18"/>
        <v>6.464637098623327E-2</v>
      </c>
      <c r="CG36" s="223">
        <f t="shared" si="19"/>
        <v>0</v>
      </c>
      <c r="CH36" s="223">
        <f t="shared" si="20"/>
        <v>1.9589809389767655E-2</v>
      </c>
      <c r="CI36" s="223">
        <f t="shared" si="12"/>
        <v>0.2612726072157</v>
      </c>
      <c r="CK36" s="18" t="str">
        <f t="shared" si="13"/>
        <v>10444</v>
      </c>
      <c r="CL36" s="18" t="str">
        <f t="shared" si="14"/>
        <v>川場村</v>
      </c>
      <c r="CM36" s="18">
        <f>VLOOKUP($CK36&amp;"_"&amp;$AZ$7,データシート1!$A:$BT,MATCH("ca_太陽光発電（10kW未満）",データシート1!$A$1:$BT$1,0),0)</f>
        <v>71</v>
      </c>
      <c r="CN36" s="18">
        <f>VLOOKUP($CK36&amp;"_"&amp;$AZ$5,データシート1!$A:$BT,MATCH("ab_家庭",データシート1!$A$1:$BT$1,0),0)</f>
        <v>1120</v>
      </c>
      <c r="CO36" s="223">
        <f t="shared" si="15"/>
        <v>6.339285714285714E-2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07422</v>
      </c>
      <c r="AY37" s="18" t="str">
        <f>IF(IFERROR(比較地域マスタ!$Z30,"")=0,"",IFERROR(比較地域マスタ!$Z30,""))</f>
        <v>湯川村</v>
      </c>
      <c r="BC37" s="844" t="str">
        <f t="shared" si="0"/>
        <v>07422</v>
      </c>
      <c r="BD37" s="1031" t="str">
        <f t="shared" si="2"/>
        <v>湯川村</v>
      </c>
      <c r="BE37" s="34">
        <f>VLOOKUP($BC37&amp;"_"&amp;$AZ$7,データシート1!$A:$BT,MATCH("cb_"&amp;BE$12,データシート1!$A$1:$BT$1,0),0)</f>
        <v>340.4</v>
      </c>
      <c r="BF37" s="34">
        <f>VLOOKUP($BC37&amp;"_"&amp;$AZ$7,データシート1!$A:$BT,MATCH("cb_"&amp;BF$12,データシート1!$A$1:$BT$1,0),0)</f>
        <v>429.4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769.8</v>
      </c>
      <c r="BL37" s="36"/>
      <c r="BM37" s="844" t="str">
        <f t="shared" si="4"/>
        <v>07422</v>
      </c>
      <c r="BN37" s="1031" t="str">
        <f t="shared" si="5"/>
        <v>湯川村</v>
      </c>
      <c r="BO37" s="34">
        <f>BE37*VLOOKUP(BO$12,別紙!$B$4:$E$10,MATCH("設備利用率",別紙!$B$4:$E$4,0),0)/100*8760/10^3</f>
        <v>408.520848</v>
      </c>
      <c r="BP37" s="34">
        <f>BF37*VLOOKUP(BP$12,別紙!$B$4:$E$10,MATCH("設備利用率",別紙!$B$4:$E$4,0),0)/100*8760/10^3</f>
        <v>567.99314399999992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976.51399199999992</v>
      </c>
      <c r="BV37" s="36"/>
      <c r="BW37" s="33" t="str">
        <f t="shared" si="7"/>
        <v>07422</v>
      </c>
      <c r="BX37" s="33" t="str">
        <f t="shared" si="8"/>
        <v>湯川村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15695.836731592442</v>
      </c>
      <c r="BZ37" s="36"/>
      <c r="CA37" s="33" t="str">
        <f t="shared" si="9"/>
        <v>07422</v>
      </c>
      <c r="CB37" s="33" t="str">
        <f t="shared" si="10"/>
        <v>湯川村</v>
      </c>
      <c r="CC37" s="223">
        <f t="shared" si="11"/>
        <v>2.6027338012361765E-2</v>
      </c>
      <c r="CD37" s="223">
        <f t="shared" si="16"/>
        <v>3.6187503330532757E-2</v>
      </c>
      <c r="CE37" s="223">
        <f t="shared" si="17"/>
        <v>0</v>
      </c>
      <c r="CF37" s="223">
        <f t="shared" si="18"/>
        <v>0</v>
      </c>
      <c r="CG37" s="223">
        <f t="shared" si="19"/>
        <v>0</v>
      </c>
      <c r="CH37" s="223">
        <f t="shared" si="20"/>
        <v>0</v>
      </c>
      <c r="CI37" s="223">
        <f t="shared" si="12"/>
        <v>6.2214841342894525E-2</v>
      </c>
      <c r="CK37" s="18" t="str">
        <f t="shared" si="13"/>
        <v>07422</v>
      </c>
      <c r="CL37" s="18" t="str">
        <f t="shared" si="14"/>
        <v>湯川村</v>
      </c>
      <c r="CM37" s="18">
        <f>VLOOKUP($CK37&amp;"_"&amp;$AZ$7,データシート1!$A:$BT,MATCH("ca_太陽光発電（10kW未満）",データシート1!$A$1:$BT$1,0),0)</f>
        <v>66</v>
      </c>
      <c r="CN37" s="18">
        <f>VLOOKUP($CK37&amp;"_"&amp;$AZ$5,データシート1!$A:$BT,MATCH("ab_家庭",データシート1!$A$1:$BT$1,0),0)</f>
        <v>1024</v>
      </c>
      <c r="CO37" s="223">
        <f t="shared" si="15"/>
        <v>6.4453125E-2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01407</v>
      </c>
      <c r="AY38" s="18" t="str">
        <f>IF(IFERROR(比較地域マスタ!$Z31,"")=0,"",IFERROR(比較地域マスタ!$Z31,""))</f>
        <v>仁木町</v>
      </c>
      <c r="BC38" s="844" t="str">
        <f t="shared" si="0"/>
        <v>01407</v>
      </c>
      <c r="BD38" s="1031" t="str">
        <f t="shared" si="2"/>
        <v>仁木町</v>
      </c>
      <c r="BE38" s="34">
        <f>VLOOKUP($BC38&amp;"_"&amp;$AZ$7,データシート1!$A:$BT,MATCH("cb_"&amp;BE$12,データシート1!$A$1:$BT$1,0),0)</f>
        <v>228.50000000000011</v>
      </c>
      <c r="BF38" s="34">
        <f>VLOOKUP($BC38&amp;"_"&amp;$AZ$7,データシート1!$A:$BT,MATCH("cb_"&amp;BF$12,データシート1!$A$1:$BT$1,0),0)</f>
        <v>1207.2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1435.7000000000003</v>
      </c>
      <c r="BL38" s="36"/>
      <c r="BM38" s="844" t="str">
        <f t="shared" si="4"/>
        <v>01407</v>
      </c>
      <c r="BN38" s="1031" t="str">
        <f t="shared" si="5"/>
        <v>仁木町</v>
      </c>
      <c r="BO38" s="34">
        <f>BE38*VLOOKUP(BO$12,別紙!$B$4:$E$10,MATCH("設備利用率",別紙!$B$4:$E$4,0),0)/100*8760/10^3</f>
        <v>274.22742000000011</v>
      </c>
      <c r="BP38" s="34">
        <f>BF38*VLOOKUP(BP$12,別紙!$B$4:$E$10,MATCH("設備利用率",別紙!$B$4:$E$4,0),0)/100*8760/10^3</f>
        <v>1596.8358720000001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1871.0632920000003</v>
      </c>
      <c r="BV38" s="36"/>
      <c r="BW38" s="33" t="str">
        <f t="shared" si="7"/>
        <v>01407</v>
      </c>
      <c r="BX38" s="33" t="str">
        <f t="shared" si="8"/>
        <v>仁木町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22625.387401460153</v>
      </c>
      <c r="BZ38" s="36"/>
      <c r="CA38" s="33" t="str">
        <f t="shared" si="9"/>
        <v>01407</v>
      </c>
      <c r="CB38" s="33" t="str">
        <f t="shared" si="10"/>
        <v>仁木町</v>
      </c>
      <c r="CC38" s="223">
        <f t="shared" si="11"/>
        <v>1.2120341417106632E-2</v>
      </c>
      <c r="CD38" s="223">
        <f t="shared" si="16"/>
        <v>7.0577172609957023E-2</v>
      </c>
      <c r="CE38" s="223">
        <f t="shared" si="17"/>
        <v>0</v>
      </c>
      <c r="CF38" s="223">
        <f t="shared" si="18"/>
        <v>0</v>
      </c>
      <c r="CG38" s="223">
        <f t="shared" si="19"/>
        <v>0</v>
      </c>
      <c r="CH38" s="223">
        <f t="shared" si="20"/>
        <v>0</v>
      </c>
      <c r="CI38" s="223">
        <f t="shared" si="12"/>
        <v>8.2697514027063657E-2</v>
      </c>
      <c r="CK38" s="18" t="str">
        <f t="shared" si="13"/>
        <v>01407</v>
      </c>
      <c r="CL38" s="18" t="str">
        <f t="shared" si="14"/>
        <v>仁木町</v>
      </c>
      <c r="CM38" s="18">
        <f>VLOOKUP($CK38&amp;"_"&amp;$AZ$7,データシート1!$A:$BT,MATCH("ca_太陽光発電（10kW未満）",データシート1!$A$1:$BT$1,0),0)</f>
        <v>37</v>
      </c>
      <c r="CN38" s="18">
        <f>VLOOKUP($CK38&amp;"_"&amp;$AZ$5,データシート1!$A:$BT,MATCH("ab_家庭",データシート1!$A$1:$BT$1,0),0)</f>
        <v>1678</v>
      </c>
      <c r="CO38" s="223">
        <f t="shared" si="15"/>
        <v>2.2050059594755662E-2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32441</v>
      </c>
      <c r="AY39" s="18" t="str">
        <f>IF(IFERROR(比較地域マスタ!$Z32,"")=0,"",IFERROR(比較地域マスタ!$Z32,""))</f>
        <v>川本町</v>
      </c>
      <c r="BC39" s="844" t="str">
        <f t="shared" si="0"/>
        <v>32441</v>
      </c>
      <c r="BD39" s="1031" t="str">
        <f t="shared" si="2"/>
        <v>川本町</v>
      </c>
      <c r="BE39" s="34">
        <f>VLOOKUP($BC39&amp;"_"&amp;$AZ$7,データシート1!$A:$BT,MATCH("cb_"&amp;BE$12,データシート1!$A$1:$BT$1,0),0)</f>
        <v>199.7</v>
      </c>
      <c r="BF39" s="34">
        <f>VLOOKUP($BC39&amp;"_"&amp;$AZ$7,データシート1!$A:$BT,MATCH("cb_"&amp;BF$12,データシート1!$A$1:$BT$1,0),0)</f>
        <v>278.5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478.2</v>
      </c>
      <c r="BL39" s="36"/>
      <c r="BM39" s="844" t="str">
        <f t="shared" si="4"/>
        <v>32441</v>
      </c>
      <c r="BN39" s="1031" t="str">
        <f t="shared" si="5"/>
        <v>川本町</v>
      </c>
      <c r="BO39" s="34">
        <f>BE39*VLOOKUP(BO$12,別紙!$B$4:$E$10,MATCH("設備利用率",別紙!$B$4:$E$4,0),0)/100*8760/10^3</f>
        <v>239.66396399999996</v>
      </c>
      <c r="BP39" s="34">
        <f>BF39*VLOOKUP(BP$12,別紙!$B$4:$E$10,MATCH("設備利用率",別紙!$B$4:$E$4,0),0)/100*8760/10^3</f>
        <v>368.3886599999999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608.05262399999992</v>
      </c>
      <c r="BV39" s="36"/>
      <c r="BW39" s="33" t="str">
        <f t="shared" si="7"/>
        <v>32441</v>
      </c>
      <c r="BX39" s="33" t="str">
        <f t="shared" si="8"/>
        <v>川本町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22910.310635709186</v>
      </c>
      <c r="BZ39" s="36"/>
      <c r="CA39" s="33" t="str">
        <f t="shared" si="9"/>
        <v>32441</v>
      </c>
      <c r="CB39" s="33" t="str">
        <f t="shared" si="10"/>
        <v>川本町</v>
      </c>
      <c r="CC39" s="223">
        <f t="shared" si="11"/>
        <v>1.0460965275016717E-2</v>
      </c>
      <c r="CD39" s="223">
        <f t="shared" si="16"/>
        <v>1.607960127025997E-2</v>
      </c>
      <c r="CE39" s="223">
        <f t="shared" si="17"/>
        <v>0</v>
      </c>
      <c r="CF39" s="223">
        <f t="shared" si="18"/>
        <v>0</v>
      </c>
      <c r="CG39" s="223">
        <f t="shared" si="19"/>
        <v>0</v>
      </c>
      <c r="CH39" s="223">
        <f t="shared" si="20"/>
        <v>0</v>
      </c>
      <c r="CI39" s="223">
        <f t="shared" si="12"/>
        <v>2.654056654527669E-2</v>
      </c>
      <c r="CK39" s="18" t="str">
        <f t="shared" si="13"/>
        <v>32441</v>
      </c>
      <c r="CL39" s="18" t="str">
        <f t="shared" si="14"/>
        <v>川本町</v>
      </c>
      <c r="CM39" s="18">
        <f>VLOOKUP($CK39&amp;"_"&amp;$AZ$7,データシート1!$A:$BT,MATCH("ca_太陽光発電（10kW未満）",データシート1!$A$1:$BT$1,0),0)</f>
        <v>39</v>
      </c>
      <c r="CN39" s="18">
        <f>VLOOKUP($CK39&amp;"_"&amp;$AZ$5,データシート1!$A:$BT,MATCH("ab_家庭",データシート1!$A$1:$BT$1,0),0)</f>
        <v>1621</v>
      </c>
      <c r="CO39" s="223">
        <f t="shared" si="15"/>
        <v>2.4059222702035782E-2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35502</v>
      </c>
      <c r="AY40" s="18" t="str">
        <f>IF(IFERROR(比較地域マスタ!$Z33,"")=0,"",IFERROR(比較地域マスタ!$Z33,""))</f>
        <v>阿武町</v>
      </c>
      <c r="BC40" s="844" t="str">
        <f t="shared" si="0"/>
        <v>35502</v>
      </c>
      <c r="BD40" s="1031" t="str">
        <f t="shared" si="2"/>
        <v>阿武町</v>
      </c>
      <c r="BE40" s="34">
        <f>VLOOKUP($BC40&amp;"_"&amp;$AZ$7,データシート1!$A:$BT,MATCH("cb_"&amp;BE$12,データシート1!$A$1:$BT$1,0),0)</f>
        <v>182.60000000000002</v>
      </c>
      <c r="BF40" s="34">
        <f>VLOOKUP($BC40&amp;"_"&amp;$AZ$7,データシート1!$A:$BT,MATCH("cb_"&amp;BF$12,データシート1!$A$1:$BT$1,0),0)</f>
        <v>798.7</v>
      </c>
      <c r="BG40" s="34">
        <f>VLOOKUP($BC40&amp;"_"&amp;$AZ$7,データシート1!$A:$BT,MATCH("cb_"&amp;BG$12,データシート1!$A$1:$BT$1,0),0)</f>
        <v>0</v>
      </c>
      <c r="BH40" s="34">
        <f>VLOOKUP($BC40&amp;"_"&amp;$AZ$7,データシート1!$A:$BT,MATCH("cb_"&amp;BH$12,データシート1!$A$1:$BT$1,0),0)</f>
        <v>535</v>
      </c>
      <c r="BI40" s="34">
        <f>VLOOKUP($BC40&amp;"_"&amp;$AZ$7,データシート1!$A:$BT,MATCH("cb_"&amp;BI$12,データシート1!$A$1:$BT$1,0),0)</f>
        <v>0</v>
      </c>
      <c r="BJ40" s="34">
        <f>VLOOKUP($BC40&amp;"_"&amp;$AZ$7,データシート1!$A:$BT,MATCH("cb_"&amp;BJ$12,データシート1!$A$1:$BT$1,0),0)</f>
        <v>0</v>
      </c>
      <c r="BK40" s="34">
        <f t="shared" si="3"/>
        <v>1516.3000000000002</v>
      </c>
      <c r="BL40" s="36"/>
      <c r="BM40" s="844" t="str">
        <f t="shared" si="4"/>
        <v>35502</v>
      </c>
      <c r="BN40" s="1031" t="str">
        <f t="shared" si="5"/>
        <v>阿武町</v>
      </c>
      <c r="BO40" s="34">
        <f>BE40*VLOOKUP(BO$12,別紙!$B$4:$E$10,MATCH("設備利用率",別紙!$B$4:$E$4,0),0)/100*8760/10^3</f>
        <v>219.14191200000005</v>
      </c>
      <c r="BP40" s="34">
        <f>BF40*VLOOKUP(BP$12,別紙!$B$4:$E$10,MATCH("設備利用率",別紙!$B$4:$E$4,0),0)/100*8760/10^3</f>
        <v>1056.4884119999999</v>
      </c>
      <c r="BQ40" s="34">
        <f>BG40*VLOOKUP(BQ$12,別紙!$B$4:$E$10,MATCH("設備利用率",別紙!$B$4:$E$4,0),0)/100*8760/10^3</f>
        <v>0</v>
      </c>
      <c r="BR40" s="34">
        <f>BH40*VLOOKUP(BR$12,別紙!$B$4:$E$10,MATCH("設備利用率",別紙!$B$4:$E$4,0),0)/100*8760/10^3</f>
        <v>2811.96</v>
      </c>
      <c r="BS40" s="34">
        <f>BI40*VLOOKUP(BS$12,別紙!$B$4:$E$10,MATCH("設備利用率",別紙!$B$4:$E$4,0),0)/100*8760/10^3</f>
        <v>0</v>
      </c>
      <c r="BT40" s="34">
        <f>BJ40*VLOOKUP(BT$12,別紙!$B$4:$E$10,MATCH("設備利用率",別紙!$B$4:$E$4,0),0)/100*8760/10^3</f>
        <v>0</v>
      </c>
      <c r="BU40" s="34">
        <f t="shared" si="6"/>
        <v>4087.5903239999998</v>
      </c>
      <c r="BV40" s="36"/>
      <c r="BW40" s="33" t="str">
        <f t="shared" si="7"/>
        <v>35502</v>
      </c>
      <c r="BX40" s="33" t="str">
        <f t="shared" si="8"/>
        <v>阿武町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17742.411628752601</v>
      </c>
      <c r="BZ40" s="36"/>
      <c r="CA40" s="33" t="str">
        <f t="shared" si="9"/>
        <v>35502</v>
      </c>
      <c r="CB40" s="33" t="str">
        <f t="shared" si="10"/>
        <v>阿武町</v>
      </c>
      <c r="CC40" s="223">
        <f t="shared" si="11"/>
        <v>1.2351303564892382E-2</v>
      </c>
      <c r="CD40" s="223">
        <f t="shared" si="16"/>
        <v>5.9545930626922192E-2</v>
      </c>
      <c r="CE40" s="223">
        <f t="shared" si="17"/>
        <v>0</v>
      </c>
      <c r="CF40" s="223">
        <f t="shared" si="18"/>
        <v>0.15848803752490201</v>
      </c>
      <c r="CG40" s="223">
        <f t="shared" si="19"/>
        <v>0</v>
      </c>
      <c r="CH40" s="223">
        <f t="shared" si="20"/>
        <v>0</v>
      </c>
      <c r="CI40" s="223">
        <f t="shared" si="12"/>
        <v>0.23038527171671658</v>
      </c>
      <c r="CK40" s="18" t="str">
        <f t="shared" si="13"/>
        <v>35502</v>
      </c>
      <c r="CL40" s="18" t="str">
        <f t="shared" si="14"/>
        <v>阿武町</v>
      </c>
      <c r="CM40" s="18">
        <f>VLOOKUP($CK40&amp;"_"&amp;$AZ$7,データシート1!$A:$BT,MATCH("ca_太陽光発電（10kW未満）",データシート1!$A$1:$BT$1,0),0)</f>
        <v>41</v>
      </c>
      <c r="CN40" s="18">
        <f>VLOOKUP($CK40&amp;"_"&amp;$AZ$5,データシート1!$A:$BT,MATCH("ab_家庭",データシート1!$A$1:$BT$1,0),0)</f>
        <v>1536</v>
      </c>
      <c r="CO40" s="223">
        <f t="shared" si="15"/>
        <v>2.6692708333333332E-2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20305</v>
      </c>
      <c r="AY41" s="18" t="str">
        <f>IF(IFERROR(比較地域マスタ!$Z34,"")=0,"",IFERROR(比較地域マスタ!$Z34,""))</f>
        <v>南牧村</v>
      </c>
      <c r="BC41" s="844" t="str">
        <f t="shared" si="0"/>
        <v>20305</v>
      </c>
      <c r="BD41" s="1031" t="str">
        <f t="shared" si="2"/>
        <v>南牧村</v>
      </c>
      <c r="BE41" s="34">
        <f>VLOOKUP($BC41&amp;"_"&amp;$AZ$7,データシート1!$A:$BT,MATCH("cb_"&amp;BE$12,データシート1!$A$1:$BT$1,0),0)</f>
        <v>808.49999999999989</v>
      </c>
      <c r="BF41" s="34">
        <f>VLOOKUP($BC41&amp;"_"&amp;$AZ$7,データシート1!$A:$BT,MATCH("cb_"&amp;BF$12,データシート1!$A$1:$BT$1,0),0)</f>
        <v>5364.0999999999995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6172.5999999999995</v>
      </c>
      <c r="BL41" s="36"/>
      <c r="BM41" s="844" t="str">
        <f t="shared" si="4"/>
        <v>20305</v>
      </c>
      <c r="BN41" s="1031" t="str">
        <f t="shared" si="5"/>
        <v>南牧村</v>
      </c>
      <c r="BO41" s="34">
        <f>BE41*VLOOKUP(BO$12,別紙!$B$4:$E$10,MATCH("設備利用率",別紙!$B$4:$E$4,0),0)/100*8760/10^3</f>
        <v>970.29701999999975</v>
      </c>
      <c r="BP41" s="34">
        <f>BF41*VLOOKUP(BP$12,別紙!$B$4:$E$10,MATCH("設備利用率",別紙!$B$4:$E$4,0),0)/100*8760/10^3</f>
        <v>7095.4169159999992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8065.7139359999992</v>
      </c>
      <c r="BV41" s="36"/>
      <c r="BW41" s="33" t="str">
        <f t="shared" si="7"/>
        <v>20305</v>
      </c>
      <c r="BX41" s="33" t="str">
        <f t="shared" si="8"/>
        <v>南牧村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20433.983993290134</v>
      </c>
      <c r="BZ41" s="36"/>
      <c r="CA41" s="33" t="str">
        <f t="shared" si="9"/>
        <v>20305</v>
      </c>
      <c r="CB41" s="33" t="str">
        <f t="shared" si="10"/>
        <v>南牧村</v>
      </c>
      <c r="CC41" s="223">
        <f t="shared" si="11"/>
        <v>4.7484475876980924E-2</v>
      </c>
      <c r="CD41" s="223">
        <f t="shared" si="16"/>
        <v>0.34723610032825253</v>
      </c>
      <c r="CE41" s="223">
        <f t="shared" si="17"/>
        <v>0</v>
      </c>
      <c r="CF41" s="223">
        <f t="shared" si="18"/>
        <v>0</v>
      </c>
      <c r="CG41" s="223">
        <f t="shared" si="19"/>
        <v>0</v>
      </c>
      <c r="CH41" s="223">
        <f t="shared" si="20"/>
        <v>0</v>
      </c>
      <c r="CI41" s="223">
        <f t="shared" si="12"/>
        <v>0.39472057620523349</v>
      </c>
      <c r="CK41" s="18" t="str">
        <f t="shared" si="13"/>
        <v>20305</v>
      </c>
      <c r="CL41" s="18" t="str">
        <f t="shared" si="14"/>
        <v>南牧村</v>
      </c>
      <c r="CM41" s="18">
        <f>VLOOKUP($CK41&amp;"_"&amp;$AZ$7,データシート1!$A:$BT,MATCH("ca_太陽光発電（10kW未満）",データシート1!$A$1:$BT$1,0),0)</f>
        <v>156</v>
      </c>
      <c r="CN41" s="18">
        <f>VLOOKUP($CK41&amp;"_"&amp;$AZ$5,データシート1!$A:$BT,MATCH("ab_家庭",データシート1!$A$1:$BT$1,0),0)</f>
        <v>1314</v>
      </c>
      <c r="CO41" s="223">
        <f t="shared" si="15"/>
        <v>0.11872146118721461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10211</v>
      </c>
      <c r="AY72" s="18" t="str">
        <f>IF(IFERROR(比較地域マスタ!$AE7,"")=0,"",IFERROR(比較地域マスタ!$AE7,""))</f>
        <v>安中市</v>
      </c>
      <c r="AZ72" s="16"/>
      <c r="BA72" s="22">
        <v>1</v>
      </c>
      <c r="BB72" s="22">
        <v>1</v>
      </c>
      <c r="BC72" s="18" t="str">
        <f>AX72</f>
        <v>10211</v>
      </c>
      <c r="BD72" s="18" t="str">
        <f>AY72</f>
        <v>安中市</v>
      </c>
      <c r="BE72" s="33">
        <f>VLOOKUP(BC72&amp;"_"&amp;$AZ$9,データシート3!A:AB,MATCH("ea_"&amp;"太陽光（建物系）"&amp;"_年間発電",データシート3!$A$1:$AB$1,0),0)/10^3+VLOOKUP(BC72&amp;"_"&amp;$AZ$9,データシート3!A:AB,MATCH("ea_"&amp;"太陽光（土地系）"&amp;"_年間発電",データシート3!$A$1:$AB$1,0),0)/10^3</f>
        <v>1787253.1880000001</v>
      </c>
      <c r="BF72" s="33">
        <f>VLOOKUP(BC72&amp;"_"&amp;$AZ$9,データシート3!A:AB,MATCH("ea_"&amp;"風力（陸上）"&amp;"_年間発電",データシート3!$A$1:$AB$1,0),0)/10^3</f>
        <v>36709.285000000003</v>
      </c>
      <c r="BG72" s="33">
        <f>VLOOKUP(BC72&amp;"_"&amp;$AZ$9,データシート3!A:AB,MATCH("ea_"&amp;"中小水（河川）"&amp;"_年間発電",データシート3!$A$1:$AB$1,0),0)/10^3+VLOOKUP(BC72&amp;"_"&amp;$AZ$9,データシート3!A:AB,MATCH("ea_"&amp;"中小水（農業用水路）"&amp;"_年間発電",データシート3!$A$1:$AB$1,0),0)/10^3</f>
        <v>155309.36499999999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25.754000000000005</v>
      </c>
      <c r="BI72" s="33">
        <f>SUM(BE72:BH72)</f>
        <v>1979297.5919999999</v>
      </c>
      <c r="BJ72" s="33">
        <f>(VLOOKUP($BC72&amp;"_"&amp;$AZ$8,データシート3!$A:$AN,MATCH("da_合計",データシート3!$A$1:$AN$1,0),0))/10^3</f>
        <v>469069.05483902351</v>
      </c>
      <c r="BK72" s="33">
        <f t="shared" ref="BK72:BK103" si="21">BI72-BJ72</f>
        <v>1510228.5371609763</v>
      </c>
      <c r="BL72" s="33">
        <f t="shared" ref="BL72:BL103" si="22">IF(BK72&gt;0,0,BK72)</f>
        <v>0</v>
      </c>
      <c r="BM72" s="33">
        <f t="shared" ref="BM72:BM103" si="23">IF(BK72&gt;0,BK72,0)</f>
        <v>1510228.5371609763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10204</v>
      </c>
      <c r="AY73" s="18" t="str">
        <f>IF(IFERROR(比較地域マスタ!$AE8,"")=0,"",IFERROR(比較地域マスタ!$AE8,""))</f>
        <v>伊勢崎市</v>
      </c>
      <c r="AZ73" s="16"/>
      <c r="BA73" s="22">
        <v>2</v>
      </c>
      <c r="BB73" s="22">
        <v>1</v>
      </c>
      <c r="BC73" s="18" t="str">
        <f t="shared" ref="BC73:BC136" si="24">AX73</f>
        <v>10204</v>
      </c>
      <c r="BD73" s="18" t="str">
        <f t="shared" ref="BD73:BD136" si="25">AY73</f>
        <v>伊勢崎市</v>
      </c>
      <c r="BE73" s="33">
        <f>VLOOKUP(BC73&amp;"_"&amp;$AZ$9,データシート3!A:AB,MATCH("ea_"&amp;"太陽光（建物系）"&amp;"_年間発電",データシート3!$A$1:$AB$1,0),0)/10^3+VLOOKUP(BC73&amp;"_"&amp;$AZ$9,データシート3!A:AB,MATCH("ea_"&amp;"太陽光（土地系）"&amp;"_年間発電",データシート3!$A$1:$AB$1,0),0)/10^3</f>
        <v>3151209.6959999995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3151209.6959999995</v>
      </c>
      <c r="BJ73" s="33">
        <f>(VLOOKUP($BC73&amp;"_"&amp;$AZ$8,データシート3!$A:$AN,MATCH("da_合計",データシート3!$A$1:$AN$1,0),0))/10^3</f>
        <v>1605191.6021667738</v>
      </c>
      <c r="BK73" s="33">
        <f t="shared" si="21"/>
        <v>1546018.0938332258</v>
      </c>
      <c r="BL73" s="33">
        <f t="shared" si="22"/>
        <v>0</v>
      </c>
      <c r="BM73" s="33">
        <f t="shared" si="23"/>
        <v>1546018.0938332258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10521</v>
      </c>
      <c r="AY74" s="18" t="str">
        <f>IF(IFERROR(比較地域マスタ!$AE9,"")=0,"",IFERROR(比較地域マスタ!$AE9,""))</f>
        <v>板倉町</v>
      </c>
      <c r="AZ74" s="16"/>
      <c r="BA74" s="22">
        <v>3</v>
      </c>
      <c r="BB74" s="22">
        <v>1</v>
      </c>
      <c r="BC74" s="18" t="str">
        <f t="shared" si="24"/>
        <v>10521</v>
      </c>
      <c r="BD74" s="18" t="str">
        <f t="shared" si="25"/>
        <v>板倉町</v>
      </c>
      <c r="BE74" s="33">
        <f>VLOOKUP(BC74&amp;"_"&amp;$AZ$9,データシート3!A:AB,MATCH("ea_"&amp;"太陽光（建物系）"&amp;"_年間発電",データシート3!$A$1:$AB$1,0),0)/10^3+VLOOKUP(BC74&amp;"_"&amp;$AZ$9,データシート3!A:AB,MATCH("ea_"&amp;"太陽光（土地系）"&amp;"_年間発電",データシート3!$A$1:$AB$1,0),0)/10^3</f>
        <v>531436.61100000003</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531436.61100000003</v>
      </c>
      <c r="BJ74" s="33">
        <f>(VLOOKUP($BC74&amp;"_"&amp;$AZ$8,データシート3!$A:$AN,MATCH("da_合計",データシート3!$A$1:$AN$1,0),0))/10^3</f>
        <v>95048.717156006693</v>
      </c>
      <c r="BK74" s="33">
        <f t="shared" si="21"/>
        <v>436387.89384399331</v>
      </c>
      <c r="BL74" s="33">
        <f t="shared" si="22"/>
        <v>0</v>
      </c>
      <c r="BM74" s="33">
        <f t="shared" si="23"/>
        <v>436387.89384399331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10366</v>
      </c>
      <c r="AY75" s="18" t="str">
        <f>IF(IFERROR(比較地域マスタ!$AE10,"")=0,"",IFERROR(比較地域マスタ!$AE10,""))</f>
        <v>上野村</v>
      </c>
      <c r="AZ75" s="16"/>
      <c r="BA75" s="22">
        <v>4</v>
      </c>
      <c r="BB75" s="22">
        <v>1</v>
      </c>
      <c r="BC75" s="18" t="str">
        <f t="shared" si="24"/>
        <v>10366</v>
      </c>
      <c r="BD75" s="18" t="str">
        <f t="shared" si="25"/>
        <v>上野村</v>
      </c>
      <c r="BE75" s="33">
        <f>VLOOKUP(BC75&amp;"_"&amp;$AZ$9,データシート3!A:AB,MATCH("ea_"&amp;"太陽光（建物系）"&amp;"_年間発電",データシート3!$A$1:$AB$1,0),0)/10^3+VLOOKUP(BC75&amp;"_"&amp;$AZ$9,データシート3!A:AB,MATCH("ea_"&amp;"太陽光（土地系）"&amp;"_年間発電",データシート3!$A$1:$AB$1,0),0)/10^3</f>
        <v>35361.288</v>
      </c>
      <c r="BF75" s="33">
        <f>VLOOKUP(BC75&amp;"_"&amp;$AZ$9,データシート3!A:AB,MATCH("ea_"&amp;"風力（陸上）"&amp;"_年間発電",データシート3!$A$1:$AB$1,0),0)/10^3</f>
        <v>161.79599999999999</v>
      </c>
      <c r="BG75" s="33">
        <f>VLOOKUP(BC75&amp;"_"&amp;$AZ$9,データシート3!A:AB,MATCH("ea_"&amp;"中小水（河川）"&amp;"_年間発電",データシート3!$A$1:$AB$1,0),0)/10^3+VLOOKUP(BC75&amp;"_"&amp;$AZ$9,データシート3!A:AB,MATCH("ea_"&amp;"中小水（農業用水路）"&amp;"_年間発電",データシート3!$A$1:$AB$1,0),0)/10^3</f>
        <v>18824.825000000001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54347.909</v>
      </c>
      <c r="BJ75" s="33">
        <f>(VLOOKUP($BC75&amp;"_"&amp;$AZ$8,データシート3!$A:$AN,MATCH("da_合計",データシート3!$A$1:$AN$1,0),0))/10^3</f>
        <v>6370.3916782732631</v>
      </c>
      <c r="BK75" s="33">
        <f t="shared" si="21"/>
        <v>47977.517321726737</v>
      </c>
      <c r="BL75" s="33">
        <f t="shared" si="22"/>
        <v>0</v>
      </c>
      <c r="BM75" s="33">
        <f t="shared" si="23"/>
        <v>47977.517321726737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10525</v>
      </c>
      <c r="AY76" s="18" t="str">
        <f>IF(IFERROR(比較地域マスタ!$AE11,"")=0,"",IFERROR(比較地域マスタ!$AE11,""))</f>
        <v>邑楽町</v>
      </c>
      <c r="AZ76" s="16"/>
      <c r="BA76" s="22">
        <v>5</v>
      </c>
      <c r="BB76" s="22">
        <v>1</v>
      </c>
      <c r="BC76" s="18" t="str">
        <f t="shared" si="24"/>
        <v>10525</v>
      </c>
      <c r="BD76" s="18" t="str">
        <f t="shared" si="25"/>
        <v>邑楽町</v>
      </c>
      <c r="BE76" s="33">
        <f>VLOOKUP(BC76&amp;"_"&amp;$AZ$9,データシート3!A:AB,MATCH("ea_"&amp;"太陽光（建物系）"&amp;"_年間発電",データシート3!$A$1:$AB$1,0),0)/10^3+VLOOKUP(BC76&amp;"_"&amp;$AZ$9,データシート3!A:AB,MATCH("ea_"&amp;"太陽光（土地系）"&amp;"_年間発電",データシート3!$A$1:$AB$1,0),0)/10^3</f>
        <v>509082.3870000001</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509082.3870000001</v>
      </c>
      <c r="BJ76" s="33">
        <f>(VLOOKUP($BC76&amp;"_"&amp;$AZ$8,データシート3!$A:$AN,MATCH("da_合計",データシート3!$A$1:$AN$1,0),0))/10^3</f>
        <v>257953.0873989627</v>
      </c>
      <c r="BK76" s="33">
        <f t="shared" si="21"/>
        <v>251129.2996010374</v>
      </c>
      <c r="BL76" s="33">
        <f t="shared" si="22"/>
        <v>0</v>
      </c>
      <c r="BM76" s="33">
        <f t="shared" si="23"/>
        <v>251129.2996010374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10524</v>
      </c>
      <c r="AY77" s="18" t="str">
        <f>IF(IFERROR(比較地域マスタ!$AE12,"")=0,"",IFERROR(比較地域マスタ!$AE12,""))</f>
        <v>大泉町</v>
      </c>
      <c r="AZ77" s="16"/>
      <c r="BA77" s="22">
        <v>6</v>
      </c>
      <c r="BB77" s="22">
        <v>1</v>
      </c>
      <c r="BC77" s="18" t="str">
        <f t="shared" si="24"/>
        <v>10524</v>
      </c>
      <c r="BD77" s="18" t="str">
        <f t="shared" si="25"/>
        <v>大泉町</v>
      </c>
      <c r="BE77" s="33">
        <f>VLOOKUP(BC77&amp;"_"&amp;$AZ$9,データシート3!A:AB,MATCH("ea_"&amp;"太陽光（建物系）"&amp;"_年間発電",データシート3!$A$1:$AB$1,0),0)/10^3+VLOOKUP(BC77&amp;"_"&amp;$AZ$9,データシート3!A:AB,MATCH("ea_"&amp;"太陽光（土地系）"&amp;"_年間発電",データシート3!$A$1:$AB$1,0),0)/10^3</f>
        <v>325820.18400000001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325820.18400000001</v>
      </c>
      <c r="BJ77" s="33">
        <f>(VLOOKUP($BC77&amp;"_"&amp;$AZ$8,データシート3!$A:$AN,MATCH("da_合計",データシート3!$A$1:$AN$1,0),0))/10^3</f>
        <v>550481.75822255854</v>
      </c>
      <c r="BK77" s="33">
        <f t="shared" si="21"/>
        <v>-224661.57422255853</v>
      </c>
      <c r="BL77" s="33">
        <f t="shared" si="22"/>
        <v>-224661.57422255853</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10205</v>
      </c>
      <c r="AY78" s="18" t="str">
        <f>IF(IFERROR(比較地域マスタ!$AE13,"")=0,"",IFERROR(比較地域マスタ!$AE13,""))</f>
        <v>太田市</v>
      </c>
      <c r="AZ78" s="16"/>
      <c r="BA78" s="22">
        <v>7</v>
      </c>
      <c r="BB78" s="22">
        <v>1</v>
      </c>
      <c r="BC78" s="18" t="str">
        <f t="shared" si="24"/>
        <v>10205</v>
      </c>
      <c r="BD78" s="18" t="str">
        <f t="shared" si="25"/>
        <v>太田市</v>
      </c>
      <c r="BE78" s="33">
        <f>VLOOKUP(BC78&amp;"_"&amp;$AZ$9,データシート3!A:AB,MATCH("ea_"&amp;"太陽光（建物系）"&amp;"_年間発電",データシート3!$A$1:$AB$1,0),0)/10^3+VLOOKUP(BC78&amp;"_"&amp;$AZ$9,データシート3!A:AB,MATCH("ea_"&amp;"太陽光（土地系）"&amp;"_年間発電",データシート3!$A$1:$AB$1,0),0)/10^3</f>
        <v>3809184.4440000001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3809184.4440000001</v>
      </c>
      <c r="BJ78" s="33">
        <f>(VLOOKUP($BC78&amp;"_"&amp;$AZ$8,データシート3!$A:$AN,MATCH("da_合計",データシート3!$A$1:$AN$1,0),0))/10^3</f>
        <v>2711532.7358424929</v>
      </c>
      <c r="BK78" s="33">
        <f t="shared" si="21"/>
        <v>1097651.7081575072</v>
      </c>
      <c r="BL78" s="33">
        <f t="shared" si="22"/>
        <v>0</v>
      </c>
      <c r="BM78" s="33">
        <f t="shared" si="23"/>
        <v>1097651.7081575072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10443</v>
      </c>
      <c r="AY79" s="18" t="str">
        <f>IF(IFERROR(比較地域マスタ!$AE14,"")=0,"",IFERROR(比較地域マスタ!$AE14,""))</f>
        <v>片品村</v>
      </c>
      <c r="AZ79" s="16"/>
      <c r="BA79" s="22">
        <v>8</v>
      </c>
      <c r="BB79" s="22">
        <v>1</v>
      </c>
      <c r="BC79" s="18" t="str">
        <f t="shared" si="24"/>
        <v>10443</v>
      </c>
      <c r="BD79" s="18" t="str">
        <f t="shared" si="25"/>
        <v>片品村</v>
      </c>
      <c r="BE79" s="33">
        <f>VLOOKUP(BC79&amp;"_"&amp;$AZ$9,データシート3!A:AB,MATCH("ea_"&amp;"太陽光（建物系）"&amp;"_年間発電",データシート3!$A$1:$AB$1,0),0)/10^3+VLOOKUP(BC79&amp;"_"&amp;$AZ$9,データシート3!A:AB,MATCH("ea_"&amp;"太陽光（土地系）"&amp;"_年間発電",データシート3!$A$1:$AB$1,0),0)/10^3</f>
        <v>312780.39399999997</v>
      </c>
      <c r="BF79" s="33">
        <f>VLOOKUP(BC79&amp;"_"&amp;$AZ$9,データシート3!A:AB,MATCH("ea_"&amp;"風力（陸上）"&amp;"_年間発電",データシート3!$A$1:$AB$1,0),0)/10^3</f>
        <v>28786.444</v>
      </c>
      <c r="BG79" s="33">
        <f>VLOOKUP(BC79&amp;"_"&amp;$AZ$9,データシート3!A:AB,MATCH("ea_"&amp;"中小水（河川）"&amp;"_年間発電",データシート3!$A$1:$AB$1,0),0)/10^3+VLOOKUP(BC79&amp;"_"&amp;$AZ$9,データシート3!A:AB,MATCH("ea_"&amp;"中小水（農業用水路）"&amp;"_年間発電",データシート3!$A$1:$AB$1,0),0)/10^3</f>
        <v>165497.31700000001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4077.5349999999999</v>
      </c>
      <c r="BI79" s="33">
        <f t="shared" si="26"/>
        <v>511141.69</v>
      </c>
      <c r="BJ79" s="33">
        <f>(VLOOKUP($BC79&amp;"_"&amp;$AZ$8,データシート3!$A:$AN,MATCH("da_合計",データシート3!$A$1:$AN$1,0),0))/10^3</f>
        <v>20698.706473730577</v>
      </c>
      <c r="BK79" s="33">
        <f t="shared" si="21"/>
        <v>490442.98352626944</v>
      </c>
      <c r="BL79" s="33">
        <f>IF(BK79&gt;0,0,BK79)</f>
        <v>0</v>
      </c>
      <c r="BM79" s="33">
        <f>IF(BK79&gt;0,BK79,0)</f>
        <v>490442.98352626944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10444</v>
      </c>
      <c r="AY80" s="18" t="str">
        <f>IF(IFERROR(比較地域マスタ!$AE15,"")=0,"",IFERROR(比較地域マスタ!$AE15,""))</f>
        <v>川場村</v>
      </c>
      <c r="AZ80" s="16"/>
      <c r="BA80" s="22">
        <v>9</v>
      </c>
      <c r="BB80" s="22">
        <v>1</v>
      </c>
      <c r="BC80" s="18" t="str">
        <f t="shared" si="24"/>
        <v>10444</v>
      </c>
      <c r="BD80" s="18" t="str">
        <f t="shared" si="25"/>
        <v>川場村</v>
      </c>
      <c r="BE80" s="33">
        <f>VLOOKUP(BC80&amp;"_"&amp;$AZ$9,データシート3!A:AB,MATCH("ea_"&amp;"太陽光（建物系）"&amp;"_年間発電",データシート3!$A$1:$AB$1,0),0)/10^3+VLOOKUP(BC80&amp;"_"&amp;$AZ$9,データシート3!A:AB,MATCH("ea_"&amp;"太陽光（土地系）"&amp;"_年間発電",データシート3!$A$1:$AB$1,0),0)/10^3</f>
        <v>215331.022</v>
      </c>
      <c r="BF80" s="33">
        <f>VLOOKUP(BC80&amp;"_"&amp;$AZ$9,データシート3!A:AB,MATCH("ea_"&amp;"風力（陸上）"&amp;"_年間発電",データシート3!$A$1:$AB$1,0),0)/10^3</f>
        <v>63767.900000000009</v>
      </c>
      <c r="BG80" s="33">
        <f>VLOOKUP(BC80&amp;"_"&amp;$AZ$9,データシート3!A:AB,MATCH("ea_"&amp;"中小水（河川）"&amp;"_年間発電",データシート3!$A$1:$AB$1,0),0)/10^3+VLOOKUP(BC80&amp;"_"&amp;$AZ$9,データシート3!A:AB,MATCH("ea_"&amp;"中小水（農業用水路）"&amp;"_年間発電",データシート3!$A$1:$AB$1,0),0)/10^3</f>
        <v>86077.970000000016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677.95399999999995</v>
      </c>
      <c r="BI80" s="33">
        <f t="shared" si="26"/>
        <v>365854.84600000008</v>
      </c>
      <c r="BJ80" s="33">
        <f>(VLOOKUP($BC80&amp;"_"&amp;$AZ$8,データシート3!$A:$AN,MATCH("da_合計",データシート3!$A$1:$AN$1,0),0))/10^3</f>
        <v>16098.16582313057</v>
      </c>
      <c r="BK80" s="33">
        <f t="shared" si="21"/>
        <v>349756.6801768695</v>
      </c>
      <c r="BL80" s="33">
        <f t="shared" si="22"/>
        <v>0</v>
      </c>
      <c r="BM80" s="33">
        <f t="shared" si="23"/>
        <v>349756.6801768695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10367</v>
      </c>
      <c r="AY81" s="18" t="str">
        <f>IF(IFERROR(比較地域マスタ!$AE16,"")=0,"",IFERROR(比較地域マスタ!$AE16,""))</f>
        <v>神流町</v>
      </c>
      <c r="AZ81" s="16"/>
      <c r="BA81" s="22">
        <v>10</v>
      </c>
      <c r="BB81" s="22">
        <v>1</v>
      </c>
      <c r="BC81" s="18" t="str">
        <f t="shared" si="24"/>
        <v>10367</v>
      </c>
      <c r="BD81" s="18" t="str">
        <f t="shared" si="25"/>
        <v>神流町</v>
      </c>
      <c r="BE81" s="33">
        <f>VLOOKUP(BC81&amp;"_"&amp;$AZ$9,データシート3!A:AB,MATCH("ea_"&amp;"太陽光（建物系）"&amp;"_年間発電",データシート3!$A$1:$AB$1,0),0)/10^3+VLOOKUP(BC81&amp;"_"&amp;$AZ$9,データシート3!A:AB,MATCH("ea_"&amp;"太陽光（土地系）"&amp;"_年間発電",データシート3!$A$1:$AB$1,0),0)/10^3</f>
        <v>46566.536999999997</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11175.717000000001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57742.254000000001</v>
      </c>
      <c r="BJ81" s="33">
        <f>(VLOOKUP($BC81&amp;"_"&amp;$AZ$8,データシート3!$A:$AN,MATCH("da_合計",データシート3!$A$1:$AN$1,0),0))/10^3</f>
        <v>8263.3715574969665</v>
      </c>
      <c r="BK81" s="33">
        <f t="shared" si="21"/>
        <v>49478.882442503033</v>
      </c>
      <c r="BL81" s="33">
        <f t="shared" si="22"/>
        <v>0</v>
      </c>
      <c r="BM81" s="33">
        <f t="shared" si="23"/>
        <v>49478.882442503033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10384</v>
      </c>
      <c r="AY82" s="18" t="str">
        <f>IF(IFERROR(比較地域マスタ!$AE17,"")=0,"",IFERROR(比較地域マスタ!$AE17,""))</f>
        <v>甘楽町</v>
      </c>
      <c r="AZ82" s="16"/>
      <c r="BA82" s="22">
        <v>11</v>
      </c>
      <c r="BB82" s="22">
        <v>1</v>
      </c>
      <c r="BC82" s="18" t="str">
        <f t="shared" si="24"/>
        <v>10384</v>
      </c>
      <c r="BD82" s="18" t="str">
        <f t="shared" si="25"/>
        <v>甘楽町</v>
      </c>
      <c r="BE82" s="33">
        <f>VLOOKUP(BC82&amp;"_"&amp;$AZ$9,データシート3!A:AB,MATCH("ea_"&amp;"太陽光（建物系）"&amp;"_年間発電",データシート3!$A$1:$AB$1,0),0)/10^3+VLOOKUP(BC82&amp;"_"&amp;$AZ$9,データシート3!A:AB,MATCH("ea_"&amp;"太陽光（土地系）"&amp;"_年間発電",データシート3!$A$1:$AB$1,0),0)/10^3</f>
        <v>459974.94900000002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4844.4790000000003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464819.42800000001</v>
      </c>
      <c r="BJ82" s="33">
        <f>(VLOOKUP($BC82&amp;"_"&amp;$AZ$8,データシート3!$A:$AN,MATCH("da_合計",データシート3!$A$1:$AN$1,0),0))/10^3</f>
        <v>70376.098984095835</v>
      </c>
      <c r="BK82" s="33">
        <f t="shared" si="21"/>
        <v>394443.32901590416</v>
      </c>
      <c r="BL82" s="33">
        <f t="shared" si="22"/>
        <v>0</v>
      </c>
      <c r="BM82" s="33">
        <f t="shared" si="23"/>
        <v>394443.32901590416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10203</v>
      </c>
      <c r="AY83" s="18" t="str">
        <f>IF(IFERROR(比較地域マスタ!$AE18,"")=0,"",IFERROR(比較地域マスタ!$AE18,""))</f>
        <v>桐生市</v>
      </c>
      <c r="AZ83" s="16"/>
      <c r="BA83" s="22">
        <v>12</v>
      </c>
      <c r="BB83" s="22">
        <v>1</v>
      </c>
      <c r="BC83" s="18" t="str">
        <f t="shared" si="24"/>
        <v>10203</v>
      </c>
      <c r="BD83" s="18" t="str">
        <f t="shared" si="25"/>
        <v>桐生市</v>
      </c>
      <c r="BE83" s="33">
        <f>VLOOKUP(BC83&amp;"_"&amp;$AZ$9,データシート3!A:AB,MATCH("ea_"&amp;"太陽光（建物系）"&amp;"_年間発電",データシート3!$A$1:$AB$1,0),0)/10^3+VLOOKUP(BC83&amp;"_"&amp;$AZ$9,データシート3!A:AB,MATCH("ea_"&amp;"太陽光（土地系）"&amp;"_年間発電",データシート3!$A$1:$AB$1,0),0)/10^3</f>
        <v>1345202.578</v>
      </c>
      <c r="BF83" s="33">
        <f>VLOOKUP(BC83&amp;"_"&amp;$AZ$9,データシート3!A:AB,MATCH("ea_"&amp;"風力（陸上）"&amp;"_年間発電",データシート3!$A$1:$AB$1,0),0)/10^3</f>
        <v>89604.149000000005</v>
      </c>
      <c r="BG83" s="33">
        <f>VLOOKUP(BC83&amp;"_"&amp;$AZ$9,データシート3!A:AB,MATCH("ea_"&amp;"中小水（河川）"&amp;"_年間発電",データシート3!$A$1:$AB$1,0),0)/10^3+VLOOKUP(BC83&amp;"_"&amp;$AZ$9,データシート3!A:AB,MATCH("ea_"&amp;"中小水（農業用水路）"&amp;"_年間発電",データシート3!$A$1:$AB$1,0),0)/10^3</f>
        <v>95283.089000000007</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53053.296000000002</v>
      </c>
      <c r="BI83" s="33">
        <f t="shared" si="26"/>
        <v>1583143.112</v>
      </c>
      <c r="BJ83" s="33">
        <f>(VLOOKUP($BC83&amp;"_"&amp;$AZ$8,データシート3!$A:$AN,MATCH("da_合計",データシート3!$A$1:$AN$1,0),0))/10^3</f>
        <v>611246.18959850841</v>
      </c>
      <c r="BK83" s="33">
        <f t="shared" si="21"/>
        <v>971896.92240149155</v>
      </c>
      <c r="BL83" s="33">
        <f t="shared" si="22"/>
        <v>0</v>
      </c>
      <c r="BM83" s="33">
        <f t="shared" si="23"/>
        <v>971896.92240149155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10426</v>
      </c>
      <c r="AY84" s="18" t="str">
        <f>IF(IFERROR(比較地域マスタ!$AE19,"")=0,"",IFERROR(比較地域マスタ!$AE19,""))</f>
        <v>草津町</v>
      </c>
      <c r="AZ84" s="16"/>
      <c r="BA84" s="22">
        <v>13</v>
      </c>
      <c r="BB84" s="22">
        <v>1</v>
      </c>
      <c r="BC84" s="18" t="str">
        <f t="shared" si="24"/>
        <v>10426</v>
      </c>
      <c r="BD84" s="18" t="str">
        <f t="shared" si="25"/>
        <v>草津町</v>
      </c>
      <c r="BE84" s="33">
        <f>VLOOKUP(BC84&amp;"_"&amp;$AZ$9,データシート3!A:AB,MATCH("ea_"&amp;"太陽光（建物系）"&amp;"_年間発電",データシート3!$A$1:$AB$1,0),0)/10^3+VLOOKUP(BC84&amp;"_"&amp;$AZ$9,データシート3!A:AB,MATCH("ea_"&amp;"太陽光（土地系）"&amp;"_年間発電",データシート3!$A$1:$AB$1,0),0)/10^3</f>
        <v>101575.503</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40459.739000000001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1370642.023</v>
      </c>
      <c r="BI84" s="33">
        <f t="shared" si="26"/>
        <v>1512677.2650000001</v>
      </c>
      <c r="BJ84" s="33">
        <f>(VLOOKUP($BC84&amp;"_"&amp;$AZ$8,データシート3!$A:$AN,MATCH("da_合計",データシート3!$A$1:$AN$1,0),0))/10^3</f>
        <v>41759.721124362455</v>
      </c>
      <c r="BK84" s="33">
        <f t="shared" si="21"/>
        <v>1470917.5438756377</v>
      </c>
      <c r="BL84" s="33">
        <f t="shared" si="22"/>
        <v>0</v>
      </c>
      <c r="BM84" s="33">
        <f t="shared" si="23"/>
        <v>1470917.5438756377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10208</v>
      </c>
      <c r="AY85" s="18" t="str">
        <f>IF(IFERROR(比較地域マスタ!$AE20,"")=0,"",IFERROR(比較地域マスタ!$AE20,""))</f>
        <v>渋川市</v>
      </c>
      <c r="AZ85" s="16"/>
      <c r="BA85" s="22">
        <v>14</v>
      </c>
      <c r="BB85" s="22">
        <v>1</v>
      </c>
      <c r="BC85" s="18" t="str">
        <f t="shared" si="24"/>
        <v>10208</v>
      </c>
      <c r="BD85" s="18" t="str">
        <f t="shared" si="25"/>
        <v>渋川市</v>
      </c>
      <c r="BE85" s="33">
        <f>VLOOKUP(BC85&amp;"_"&amp;$AZ$9,データシート3!A:AB,MATCH("ea_"&amp;"太陽光（建物系）"&amp;"_年間発電",データシート3!$A$1:$AB$1,0),0)/10^3+VLOOKUP(BC85&amp;"_"&amp;$AZ$9,データシート3!A:AB,MATCH("ea_"&amp;"太陽光（土地系）"&amp;"_年間発電",データシート3!$A$1:$AB$1,0),0)/10^3</f>
        <v>1897181.8480000002</v>
      </c>
      <c r="BF85" s="33">
        <f>VLOOKUP(BC85&amp;"_"&amp;$AZ$9,データシート3!A:AB,MATCH("ea_"&amp;"風力（陸上）"&amp;"_年間発電",データシート3!$A$1:$AB$1,0),0)/10^3</f>
        <v>139286.652</v>
      </c>
      <c r="BG85" s="33">
        <f>VLOOKUP(BC85&amp;"_"&amp;$AZ$9,データシート3!A:AB,MATCH("ea_"&amp;"中小水（河川）"&amp;"_年間発電",データシート3!$A$1:$AB$1,0),0)/10^3+VLOOKUP(BC85&amp;"_"&amp;$AZ$9,データシート3!A:AB,MATCH("ea_"&amp;"中小水（農業用水路）"&amp;"_年間発電",データシート3!$A$1:$AB$1,0),0)/10^3</f>
        <v>108034.966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29967.575000000001</v>
      </c>
      <c r="BI85" s="33">
        <f t="shared" si="26"/>
        <v>2174471.0410000002</v>
      </c>
      <c r="BJ85" s="33">
        <f>(VLOOKUP($BC85&amp;"_"&amp;$AZ$8,データシート3!$A:$AN,MATCH("da_合計",データシート3!$A$1:$AN$1,0),0))/10^3</f>
        <v>474783.46715141617</v>
      </c>
      <c r="BK85" s="33">
        <f t="shared" si="21"/>
        <v>1699687.573848584</v>
      </c>
      <c r="BL85" s="33">
        <f t="shared" si="22"/>
        <v>0</v>
      </c>
      <c r="BM85" s="33">
        <f t="shared" si="23"/>
        <v>1699687.573848584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10382</v>
      </c>
      <c r="AY86" s="18" t="str">
        <f>IF(IFERROR(比較地域マスタ!$AE21,"")=0,"",IFERROR(比較地域マスタ!$AE21,""))</f>
        <v>下仁田町</v>
      </c>
      <c r="AZ86" s="16"/>
      <c r="BA86" s="22">
        <v>15</v>
      </c>
      <c r="BB86" s="22">
        <v>1</v>
      </c>
      <c r="BC86" s="18" t="str">
        <f t="shared" si="24"/>
        <v>10382</v>
      </c>
      <c r="BD86" s="18" t="str">
        <f t="shared" si="25"/>
        <v>下仁田町</v>
      </c>
      <c r="BE86" s="33">
        <f>VLOOKUP(BC86&amp;"_"&amp;$AZ$9,データシート3!A:AB,MATCH("ea_"&amp;"太陽光（建物系）"&amp;"_年間発電",データシート3!$A$1:$AB$1,0),0)/10^3+VLOOKUP(BC86&amp;"_"&amp;$AZ$9,データシート3!A:AB,MATCH("ea_"&amp;"太陽光（土地系）"&amp;"_年間発電",データシート3!$A$1:$AB$1,0),0)/10^3</f>
        <v>262439.13800000004</v>
      </c>
      <c r="BF86" s="33">
        <f>VLOOKUP(BC86&amp;"_"&amp;$AZ$9,データシート3!A:AB,MATCH("ea_"&amp;"風力（陸上）"&amp;"_年間発電",データシート3!$A$1:$AB$1,0),0)/10^3</f>
        <v>38493.726000000002</v>
      </c>
      <c r="BG86" s="33">
        <f>VLOOKUP(BC86&amp;"_"&amp;$AZ$9,データシート3!A:AB,MATCH("ea_"&amp;"中小水（河川）"&amp;"_年間発電",データシート3!$A$1:$AB$1,0),0)/10^3+VLOOKUP(BC86&amp;"_"&amp;$AZ$9,データシート3!A:AB,MATCH("ea_"&amp;"中小水（農業用水路）"&amp;"_年間発電",データシート3!$A$1:$AB$1,0),0)/10^3</f>
        <v>57229.798000000003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358162.66200000007</v>
      </c>
      <c r="BJ86" s="33">
        <f>(VLOOKUP($BC86&amp;"_"&amp;$AZ$8,データシート3!$A:$AN,MATCH("da_合計",データシート3!$A$1:$AN$1,0),0))/10^3</f>
        <v>38675.717006965569</v>
      </c>
      <c r="BK86" s="33">
        <f t="shared" si="21"/>
        <v>319486.94499303447</v>
      </c>
      <c r="BL86" s="33">
        <f t="shared" si="22"/>
        <v>0</v>
      </c>
      <c r="BM86" s="33">
        <f t="shared" si="23"/>
        <v>319486.94499303447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10448</v>
      </c>
      <c r="AY87" s="18" t="str">
        <f>IF(IFERROR(比較地域マスタ!$AE22,"")=0,"",IFERROR(比較地域マスタ!$AE22,""))</f>
        <v>昭和村</v>
      </c>
      <c r="AZ87" s="16"/>
      <c r="BA87" s="22">
        <v>16</v>
      </c>
      <c r="BB87" s="22">
        <v>1</v>
      </c>
      <c r="BC87" s="18" t="str">
        <f t="shared" si="24"/>
        <v>10448</v>
      </c>
      <c r="BD87" s="18" t="str">
        <f t="shared" si="25"/>
        <v>昭和村</v>
      </c>
      <c r="BE87" s="33">
        <f>VLOOKUP(BC87&amp;"_"&amp;$AZ$9,データシート3!A:AB,MATCH("ea_"&amp;"太陽光（建物系）"&amp;"_年間発電",データシート3!$A$1:$AB$1,0),0)/10^3+VLOOKUP(BC87&amp;"_"&amp;$AZ$9,データシート3!A:AB,MATCH("ea_"&amp;"太陽光（土地系）"&amp;"_年間発電",データシート3!$A$1:$AB$1,0),0)/10^3</f>
        <v>992217.73300000001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19421.392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7731.4709999999995</v>
      </c>
      <c r="BI87" s="33">
        <f t="shared" si="26"/>
        <v>1019370.596</v>
      </c>
      <c r="BJ87" s="33">
        <f>(VLOOKUP($BC87&amp;"_"&amp;$AZ$8,データシート3!$A:$AN,MATCH("da_合計",データシート3!$A$1:$AN$1,0),0))/10^3</f>
        <v>54105.70427304534</v>
      </c>
      <c r="BK87" s="33">
        <f t="shared" si="21"/>
        <v>965264.89172695472</v>
      </c>
      <c r="BL87" s="33">
        <f t="shared" si="22"/>
        <v>0</v>
      </c>
      <c r="BM87" s="33">
        <f t="shared" si="23"/>
        <v>965264.89172695472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10344</v>
      </c>
      <c r="AY88" s="18" t="str">
        <f>IF(IFERROR(比較地域マスタ!$AE23,"")=0,"",IFERROR(比較地域マスタ!$AE23,""))</f>
        <v>榛東村</v>
      </c>
      <c r="AZ88" s="16"/>
      <c r="BA88" s="22">
        <v>17</v>
      </c>
      <c r="BB88" s="22">
        <v>1</v>
      </c>
      <c r="BC88" s="18" t="str">
        <f t="shared" si="24"/>
        <v>10344</v>
      </c>
      <c r="BD88" s="18" t="str">
        <f t="shared" si="25"/>
        <v>榛東村</v>
      </c>
      <c r="BE88" s="33">
        <f>VLOOKUP(BC88&amp;"_"&amp;$AZ$9,データシート3!A:AB,MATCH("ea_"&amp;"太陽光（建物系）"&amp;"_年間発電",データシート3!$A$1:$AB$1,0),0)/10^3+VLOOKUP(BC88&amp;"_"&amp;$AZ$9,データシート3!A:AB,MATCH("ea_"&amp;"太陽光（土地系）"&amp;"_年間発電",データシート3!$A$1:$AB$1,0),0)/10^3</f>
        <v>336049.92700000003</v>
      </c>
      <c r="BF88" s="33">
        <f>VLOOKUP(BC88&amp;"_"&amp;$AZ$9,データシート3!A:AB,MATCH("ea_"&amp;"風力（陸上）"&amp;"_年間発電",データシート3!$A$1:$AB$1,0),0)/10^3</f>
        <v>17561.039000000001</v>
      </c>
      <c r="BG88" s="33">
        <f>VLOOKUP(BC88&amp;"_"&amp;$AZ$9,データシート3!A:AB,MATCH("ea_"&amp;"中小水（河川）"&amp;"_年間発電",データシート3!$A$1:$AB$1,0),0)/10^3+VLOOKUP(BC88&amp;"_"&amp;$AZ$9,データシート3!A:AB,MATCH("ea_"&amp;"中小水（農業用水路）"&amp;"_年間発電",データシート3!$A$1:$AB$1,0),0)/10^3</f>
        <v>1007.8289999999998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11865.42</v>
      </c>
      <c r="BI88" s="33">
        <f t="shared" si="26"/>
        <v>366484.21500000003</v>
      </c>
      <c r="BJ88" s="33">
        <f>(VLOOKUP($BC88&amp;"_"&amp;$AZ$8,データシート3!$A:$AN,MATCH("da_合計",データシート3!$A$1:$AN$1,0),0))/10^3</f>
        <v>66223.904786821193</v>
      </c>
      <c r="BK88" s="33">
        <f t="shared" si="21"/>
        <v>300260.31021317886</v>
      </c>
      <c r="BL88" s="33">
        <f t="shared" si="22"/>
        <v>0</v>
      </c>
      <c r="BM88" s="33">
        <f t="shared" si="23"/>
        <v>300260.31021317886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10202</v>
      </c>
      <c r="AY89" s="18" t="str">
        <f>IF(IFERROR(比較地域マスタ!$AE24,"")=0,"",IFERROR(比較地域マスタ!$AE24,""))</f>
        <v>高崎市</v>
      </c>
      <c r="AZ89" s="16"/>
      <c r="BA89" s="22">
        <v>18</v>
      </c>
      <c r="BB89" s="22">
        <v>1</v>
      </c>
      <c r="BC89" s="18" t="str">
        <f t="shared" si="24"/>
        <v>10202</v>
      </c>
      <c r="BD89" s="18" t="str">
        <f t="shared" si="25"/>
        <v>高崎市</v>
      </c>
      <c r="BE89" s="33">
        <f>VLOOKUP(BC89&amp;"_"&amp;$AZ$9,データシート3!A:AB,MATCH("ea_"&amp;"太陽光（建物系）"&amp;"_年間発電",データシート3!$A$1:$AB$1,0),0)/10^3+VLOOKUP(BC89&amp;"_"&amp;$AZ$9,データシート3!A:AB,MATCH("ea_"&amp;"太陽光（土地系）"&amp;"_年間発電",データシート3!$A$1:$AB$1,0),0)/10^3</f>
        <v>4389381.42</v>
      </c>
      <c r="BF89" s="33">
        <f>VLOOKUP(BC89&amp;"_"&amp;$AZ$9,データシート3!A:AB,MATCH("ea_"&amp;"風力（陸上）"&amp;"_年間発電",データシート3!$A$1:$AB$1,0),0)/10^3</f>
        <v>81924.36599999998</v>
      </c>
      <c r="BG89" s="33">
        <f>VLOOKUP(BC89&amp;"_"&amp;$AZ$9,データシート3!A:AB,MATCH("ea_"&amp;"中小水（河川）"&amp;"_年間発電",データシート3!$A$1:$AB$1,0),0)/10^3+VLOOKUP(BC89&amp;"_"&amp;$AZ$9,データシート3!A:AB,MATCH("ea_"&amp;"中小水（農業用水路）"&amp;"_年間発電",データシート3!$A$1:$AB$1,0),0)/10^3</f>
        <v>200522.29100000003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25272.915000000001</v>
      </c>
      <c r="BI89" s="33">
        <f t="shared" si="26"/>
        <v>4697100.9920000006</v>
      </c>
      <c r="BJ89" s="33">
        <f>(VLOOKUP($BC89&amp;"_"&amp;$AZ$8,データシート3!$A:$AN,MATCH("da_合計",データシート3!$A$1:$AN$1,0),0))/10^3</f>
        <v>2352525.1872173557</v>
      </c>
      <c r="BK89" s="33">
        <f t="shared" si="21"/>
        <v>2344575.8047826448</v>
      </c>
      <c r="BL89" s="33">
        <f t="shared" si="22"/>
        <v>0</v>
      </c>
      <c r="BM89" s="33">
        <f t="shared" si="23"/>
        <v>2344575.8047826448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10428</v>
      </c>
      <c r="AY90" s="18" t="str">
        <f>IF(IFERROR(比較地域マスタ!$AE25,"")=0,"",IFERROR(比較地域マスタ!$AE25,""))</f>
        <v>高山村</v>
      </c>
      <c r="AZ90" s="16"/>
      <c r="BA90" s="22">
        <v>19</v>
      </c>
      <c r="BB90" s="22">
        <v>1</v>
      </c>
      <c r="BC90" s="18" t="str">
        <f t="shared" si="24"/>
        <v>10428</v>
      </c>
      <c r="BD90" s="18" t="str">
        <f t="shared" si="25"/>
        <v>高山村</v>
      </c>
      <c r="BE90" s="33">
        <f>VLOOKUP(BC90&amp;"_"&amp;$AZ$9,データシート3!A:AB,MATCH("ea_"&amp;"太陽光（建物系）"&amp;"_年間発電",データシート3!$A$1:$AB$1,0),0)/10^3+VLOOKUP(BC90&amp;"_"&amp;$AZ$9,データシート3!A:AB,MATCH("ea_"&amp;"太陽光（土地系）"&amp;"_年間発電",データシート3!$A$1:$AB$1,0),0)/10^3</f>
        <v>218895.10199999998</v>
      </c>
      <c r="BF90" s="33">
        <f>VLOOKUP(BC90&amp;"_"&amp;$AZ$9,データシート3!A:AB,MATCH("ea_"&amp;"風力（陸上）"&amp;"_年間発電",データシート3!$A$1:$AB$1,0),0)/10^3</f>
        <v>252643.56099999996</v>
      </c>
      <c r="BG90" s="33">
        <f>VLOOKUP(BC90&amp;"_"&amp;$AZ$9,データシート3!A:AB,MATCH("ea_"&amp;"中小水（河川）"&amp;"_年間発電",データシート3!$A$1:$AB$1,0),0)/10^3+VLOOKUP(BC90&amp;"_"&amp;$AZ$9,データシート3!A:AB,MATCH("ea_"&amp;"中小水（農業用水路）"&amp;"_年間発電",データシート3!$A$1:$AB$1,0),0)/10^3</f>
        <v>5418.7820000000002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534.71</v>
      </c>
      <c r="BI90" s="33">
        <f t="shared" si="26"/>
        <v>477492.15499999997</v>
      </c>
      <c r="BJ90" s="33">
        <f>(VLOOKUP($BC90&amp;"_"&amp;$AZ$8,データシート3!$A:$AN,MATCH("da_合計",データシート3!$A$1:$AN$1,0),0))/10^3</f>
        <v>20072.373977423951</v>
      </c>
      <c r="BK90" s="33">
        <f t="shared" si="21"/>
        <v>457419.78102257603</v>
      </c>
      <c r="BL90" s="33">
        <f t="shared" si="22"/>
        <v>0</v>
      </c>
      <c r="BM90" s="33">
        <f t="shared" si="23"/>
        <v>457419.78102257603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10207</v>
      </c>
      <c r="AY91" s="18" t="str">
        <f>IF(IFERROR(比較地域マスタ!$AE26,"")=0,"",IFERROR(比較地域マスタ!$AE26,""))</f>
        <v>館林市</v>
      </c>
      <c r="BA91" s="22">
        <v>20</v>
      </c>
      <c r="BB91" s="22">
        <v>1</v>
      </c>
      <c r="BC91" s="18" t="str">
        <f t="shared" si="24"/>
        <v>10207</v>
      </c>
      <c r="BD91" s="18" t="str">
        <f t="shared" si="25"/>
        <v>館林市</v>
      </c>
      <c r="BE91" s="33">
        <f>VLOOKUP(BC91&amp;"_"&amp;$AZ$9,データシート3!A:AB,MATCH("ea_"&amp;"太陽光（建物系）"&amp;"_年間発電",データシート3!$A$1:$AB$1,0),0)/10^3+VLOOKUP(BC91&amp;"_"&amp;$AZ$9,データシート3!A:AB,MATCH("ea_"&amp;"太陽光（土地系）"&amp;"_年間発電",データシート3!$A$1:$AB$1,0),0)/10^3</f>
        <v>964875.57000000007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964875.57000000007</v>
      </c>
      <c r="BJ91" s="33">
        <f>(VLOOKUP($BC91&amp;"_"&amp;$AZ$8,データシート3!$A:$AN,MATCH("da_合計",データシート3!$A$1:$AN$1,0),0))/10^3</f>
        <v>533052.71490428783</v>
      </c>
      <c r="BK91" s="33">
        <f t="shared" si="21"/>
        <v>431822.85509571224</v>
      </c>
      <c r="BL91" s="33">
        <f t="shared" si="22"/>
        <v>0</v>
      </c>
      <c r="BM91" s="33">
        <f t="shared" si="23"/>
        <v>431822.85509571224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10464</v>
      </c>
      <c r="AY92" s="18" t="str">
        <f>IF(IFERROR(比較地域マスタ!$AE27,"")=0,"",IFERROR(比較地域マスタ!$AE27,""))</f>
        <v>玉村町</v>
      </c>
      <c r="AZ92" s="16"/>
      <c r="BA92" s="22">
        <v>21</v>
      </c>
      <c r="BB92" s="22">
        <v>1</v>
      </c>
      <c r="BC92" s="18" t="str">
        <f t="shared" si="24"/>
        <v>10464</v>
      </c>
      <c r="BD92" s="18" t="str">
        <f t="shared" si="25"/>
        <v>玉村町</v>
      </c>
      <c r="BE92" s="33">
        <f>VLOOKUP(BC92&amp;"_"&amp;$AZ$9,データシート3!A:AB,MATCH("ea_"&amp;"太陽光（建物系）"&amp;"_年間発電",データシート3!$A$1:$AB$1,0),0)/10^3+VLOOKUP(BC92&amp;"_"&amp;$AZ$9,データシート3!A:AB,MATCH("ea_"&amp;"太陽光（土地系）"&amp;"_年間発電",データシート3!$A$1:$AB$1,0),0)/10^3</f>
        <v>567292.25900000008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567292.25900000008</v>
      </c>
      <c r="BJ92" s="33">
        <f>(VLOOKUP($BC92&amp;"_"&amp;$AZ$8,データシート3!$A:$AN,MATCH("da_合計",データシート3!$A$1:$AN$1,0),0))/10^3</f>
        <v>237699.4044105979</v>
      </c>
      <c r="BK92" s="33">
        <f>BI92-BJ92</f>
        <v>329592.85458940221</v>
      </c>
      <c r="BL92" s="33">
        <f t="shared" si="22"/>
        <v>0</v>
      </c>
      <c r="BM92" s="33">
        <f t="shared" si="23"/>
        <v>329592.85458940221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10523</v>
      </c>
      <c r="AY93" s="18" t="str">
        <f>IF(IFERROR(比較地域マスタ!$AE28,"")=0,"",IFERROR(比較地域マスタ!$AE28,""))</f>
        <v>千代田町</v>
      </c>
      <c r="AZ93" s="16"/>
      <c r="BA93" s="22">
        <v>22</v>
      </c>
      <c r="BB93" s="22">
        <v>1</v>
      </c>
      <c r="BC93" s="18" t="str">
        <f t="shared" si="24"/>
        <v>10523</v>
      </c>
      <c r="BD93" s="18" t="str">
        <f t="shared" si="25"/>
        <v>千代田町</v>
      </c>
      <c r="BE93" s="33">
        <f>VLOOKUP(BC93&amp;"_"&amp;$AZ$9,データシート3!A:AB,MATCH("ea_"&amp;"太陽光（建物系）"&amp;"_年間発電",データシート3!$A$1:$AB$1,0),0)/10^3+VLOOKUP(BC93&amp;"_"&amp;$AZ$9,データシート3!A:AB,MATCH("ea_"&amp;"太陽光（土地系）"&amp;"_年間発電",データシート3!$A$1:$AB$1,0),0)/10^3</f>
        <v>299315.52800000005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299315.52800000005</v>
      </c>
      <c r="BJ93" s="33">
        <f>(VLOOKUP($BC93&amp;"_"&amp;$AZ$8,データシート3!$A:$AN,MATCH("da_合計",データシート3!$A$1:$AN$1,0),0))/10^3</f>
        <v>189710.31262097889</v>
      </c>
      <c r="BK93" s="33">
        <f t="shared" si="21"/>
        <v>109605.21537902116</v>
      </c>
      <c r="BL93" s="33">
        <f t="shared" si="22"/>
        <v>0</v>
      </c>
      <c r="BM93" s="33">
        <f t="shared" si="23"/>
        <v>109605.21537902116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10425</v>
      </c>
      <c r="AY94" s="18" t="str">
        <f>IF(IFERROR(比較地域マスタ!$AE29,"")=0,"",IFERROR(比較地域マスタ!$AE29,""))</f>
        <v>嬬恋村</v>
      </c>
      <c r="AZ94" s="16"/>
      <c r="BA94" s="22">
        <v>23</v>
      </c>
      <c r="BB94" s="22">
        <v>1</v>
      </c>
      <c r="BC94" s="18" t="str">
        <f t="shared" si="24"/>
        <v>10425</v>
      </c>
      <c r="BD94" s="18" t="str">
        <f t="shared" si="25"/>
        <v>嬬恋村</v>
      </c>
      <c r="BE94" s="33">
        <f>VLOOKUP(BC94&amp;"_"&amp;$AZ$9,データシート3!A:AB,MATCH("ea_"&amp;"太陽光（建物系）"&amp;"_年間発電",データシート3!$A$1:$AB$1,0),0)/10^3+VLOOKUP(BC94&amp;"_"&amp;$AZ$9,データシート3!A:AB,MATCH("ea_"&amp;"太陽光（土地系）"&amp;"_年間発電",データシート3!$A$1:$AB$1,0),0)/10^3</f>
        <v>2131512.4750000001</v>
      </c>
      <c r="BF94" s="33">
        <f>VLOOKUP(BC94&amp;"_"&amp;$AZ$9,データシート3!A:AB,MATCH("ea_"&amp;"風力（陸上）"&amp;"_年間発電",データシート3!$A$1:$AB$1,0),0)/10^3</f>
        <v>330.73700000000002</v>
      </c>
      <c r="BG94" s="33">
        <f>VLOOKUP(BC94&amp;"_"&amp;$AZ$9,データシート3!A:AB,MATCH("ea_"&amp;"中小水（河川）"&amp;"_年間発電",データシート3!$A$1:$AB$1,0),0)/10^3+VLOOKUP(BC94&amp;"_"&amp;$AZ$9,データシート3!A:AB,MATCH("ea_"&amp;"中小水（農業用水路）"&amp;"_年間発電",データシート3!$A$1:$AB$1,0),0)/10^3</f>
        <v>257940.02999999997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4293719.5039999997</v>
      </c>
      <c r="BI94" s="33">
        <f t="shared" si="26"/>
        <v>6683502.7459999993</v>
      </c>
      <c r="BJ94" s="33">
        <f>(VLOOKUP($BC94&amp;"_"&amp;$AZ$8,データシート3!$A:$AN,MATCH("da_合計",データシート3!$A$1:$AN$1,0),0))/10^3</f>
        <v>41676.298095257465</v>
      </c>
      <c r="BK94" s="33">
        <f t="shared" si="21"/>
        <v>6641826.4479047423</v>
      </c>
      <c r="BL94" s="33">
        <f t="shared" si="22"/>
        <v>0</v>
      </c>
      <c r="BM94" s="33">
        <f t="shared" si="23"/>
        <v>6641826.4479047423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10210</v>
      </c>
      <c r="AY95" s="18" t="str">
        <f>IF(IFERROR(比較地域マスタ!$AE30,"")=0,"",IFERROR(比較地域マスタ!$AE30,""))</f>
        <v>富岡市</v>
      </c>
      <c r="AZ95" s="16"/>
      <c r="BA95" s="22">
        <v>24</v>
      </c>
      <c r="BB95" s="22">
        <v>1</v>
      </c>
      <c r="BC95" s="18" t="str">
        <f t="shared" si="24"/>
        <v>10210</v>
      </c>
      <c r="BD95" s="18" t="str">
        <f t="shared" si="25"/>
        <v>富岡市</v>
      </c>
      <c r="BE95" s="33">
        <f>VLOOKUP(BC95&amp;"_"&amp;$AZ$9,データシート3!A:AB,MATCH("ea_"&amp;"太陽光（建物系）"&amp;"_年間発電",データシート3!$A$1:$AB$1,0),0)/10^3+VLOOKUP(BC95&amp;"_"&amp;$AZ$9,データシート3!A:AB,MATCH("ea_"&amp;"太陽光（土地系）"&amp;"_年間発電",データシート3!$A$1:$AB$1,0),0)/10^3</f>
        <v>1126429.2149999999</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6629.1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1133058.3149999999</v>
      </c>
      <c r="BJ95" s="33">
        <f>(VLOOKUP($BC95&amp;"_"&amp;$AZ$8,データシート3!$A:$AN,MATCH("da_合計",データシート3!$A$1:$AN$1,0),0))/10^3</f>
        <v>435890.41835608747</v>
      </c>
      <c r="BK95" s="33">
        <f t="shared" si="21"/>
        <v>697167.89664391242</v>
      </c>
      <c r="BL95" s="33">
        <f t="shared" si="22"/>
        <v>0</v>
      </c>
      <c r="BM95" s="33">
        <f t="shared" si="23"/>
        <v>697167.89664391242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10421</v>
      </c>
      <c r="AY96" s="18" t="str">
        <f>IF(IFERROR(比較地域マスタ!$AE31,"")=0,"",IFERROR(比較地域マスタ!$AE31,""))</f>
        <v>中之条町</v>
      </c>
      <c r="AZ96" s="16"/>
      <c r="BA96" s="22">
        <v>25</v>
      </c>
      <c r="BB96" s="22">
        <v>1</v>
      </c>
      <c r="BC96" s="18" t="str">
        <f t="shared" si="24"/>
        <v>10421</v>
      </c>
      <c r="BD96" s="18" t="str">
        <f t="shared" si="25"/>
        <v>中之条町</v>
      </c>
      <c r="BE96" s="33">
        <f>VLOOKUP(BC96&amp;"_"&amp;$AZ$9,データシート3!A:AB,MATCH("ea_"&amp;"太陽光（建物系）"&amp;"_年間発電",データシート3!$A$1:$AB$1,0),0)/10^3+VLOOKUP(BC96&amp;"_"&amp;$AZ$9,データシート3!A:AB,MATCH("ea_"&amp;"太陽光（土地系）"&amp;"_年間発電",データシート3!$A$1:$AB$1,0),0)/10^3</f>
        <v>561820.82199999993</v>
      </c>
      <c r="BF96" s="33">
        <f>VLOOKUP(BC96&amp;"_"&amp;$AZ$9,データシート3!A:AB,MATCH("ea_"&amp;"風力（陸上）"&amp;"_年間発電",データシート3!$A$1:$AB$1,0),0)/10^3</f>
        <v>12166.233</v>
      </c>
      <c r="BG96" s="33">
        <f>VLOOKUP(BC96&amp;"_"&amp;$AZ$9,データシート3!A:AB,MATCH("ea_"&amp;"中小水（河川）"&amp;"_年間発電",データシート3!$A$1:$AB$1,0),0)/10^3+VLOOKUP(BC96&amp;"_"&amp;$AZ$9,データシート3!A:AB,MATCH("ea_"&amp;"中小水（農業用水路）"&amp;"_年間発電",データシート3!$A$1:$AB$1,0),0)/10^3</f>
        <v>197728.24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222562.72500000001</v>
      </c>
      <c r="BI96" s="33">
        <f t="shared" si="26"/>
        <v>994278.0199999999</v>
      </c>
      <c r="BJ96" s="33">
        <f>(VLOOKUP($BC96&amp;"_"&amp;$AZ$8,データシート3!$A:$AN,MATCH("da_合計",データシート3!$A$1:$AN$1,0),0))/10^3</f>
        <v>72869.041331681627</v>
      </c>
      <c r="BK96" s="33">
        <f t="shared" si="21"/>
        <v>921408.97866831825</v>
      </c>
      <c r="BL96" s="33">
        <f t="shared" si="22"/>
        <v>0</v>
      </c>
      <c r="BM96" s="33">
        <f t="shared" si="23"/>
        <v>921408.97866831825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10424</v>
      </c>
      <c r="AY97" s="18" t="str">
        <f>IF(IFERROR(比較地域マスタ!$AE32,"")=0,"",IFERROR(比較地域マスタ!$AE32,""))</f>
        <v>長野原町</v>
      </c>
      <c r="AZ97" s="16"/>
      <c r="BA97" s="22">
        <v>26</v>
      </c>
      <c r="BB97" s="22">
        <v>1</v>
      </c>
      <c r="BC97" s="18" t="str">
        <f t="shared" si="24"/>
        <v>10424</v>
      </c>
      <c r="BD97" s="18" t="str">
        <f t="shared" si="25"/>
        <v>長野原町</v>
      </c>
      <c r="BE97" s="33">
        <f>VLOOKUP(BC97&amp;"_"&amp;$AZ$9,データシート3!A:AB,MATCH("ea_"&amp;"太陽光（建物系）"&amp;"_年間発電",データシート3!$A$1:$AB$1,0),0)/10^3+VLOOKUP(BC97&amp;"_"&amp;$AZ$9,データシート3!A:AB,MATCH("ea_"&amp;"太陽光（土地系）"&amp;"_年間発電",データシート3!$A$1:$AB$1,0),0)/10^3</f>
        <v>653618.18400000001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57385.186999999991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600738.353</v>
      </c>
      <c r="BI97" s="33">
        <f t="shared" si="26"/>
        <v>1311741.7239999999</v>
      </c>
      <c r="BJ97" s="33">
        <f>(VLOOKUP($BC97&amp;"_"&amp;$AZ$8,データシート3!$A:$AN,MATCH("da_合計",データシート3!$A$1:$AN$1,0),0))/10^3</f>
        <v>29587.971003740331</v>
      </c>
      <c r="BK97" s="33">
        <f t="shared" si="21"/>
        <v>1282153.7529962596</v>
      </c>
      <c r="BL97" s="33">
        <f t="shared" si="22"/>
        <v>0</v>
      </c>
      <c r="BM97" s="33">
        <f t="shared" si="23"/>
        <v>1282153.7529962596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10383</v>
      </c>
      <c r="AY98" s="18" t="str">
        <f>IF(IFERROR(比較地域マスタ!$AE33,"")=0,"",IFERROR(比較地域マスタ!$AE33,""))</f>
        <v>南牧村</v>
      </c>
      <c r="AZ98" s="16"/>
      <c r="BA98" s="22">
        <v>27</v>
      </c>
      <c r="BB98" s="22">
        <v>1</v>
      </c>
      <c r="BC98" s="18" t="str">
        <f t="shared" si="24"/>
        <v>10383</v>
      </c>
      <c r="BD98" s="18" t="str">
        <f t="shared" si="25"/>
        <v>南牧村</v>
      </c>
      <c r="BE98" s="33">
        <f>VLOOKUP(BC98&amp;"_"&amp;$AZ$9,データシート3!A:AB,MATCH("ea_"&amp;"太陽光（建物系）"&amp;"_年間発電",データシート3!$A$1:$AB$1,0),0)/10^3+VLOOKUP(BC98&amp;"_"&amp;$AZ$9,データシート3!A:AB,MATCH("ea_"&amp;"太陽光（土地系）"&amp;"_年間発電",データシート3!$A$1:$AB$1,0),0)/10^3</f>
        <v>51702.006000000001</v>
      </c>
      <c r="BF98" s="33">
        <f>VLOOKUP(BC98&amp;"_"&amp;$AZ$9,データシート3!A:AB,MATCH("ea_"&amp;"風力（陸上）"&amp;"_年間発電",データシート3!$A$1:$AB$1,0),0)/10^3</f>
        <v>8246.9459999999999</v>
      </c>
      <c r="BG98" s="33">
        <f>VLOOKUP(BC98&amp;"_"&amp;$AZ$9,データシート3!A:AB,MATCH("ea_"&amp;"中小水（河川）"&amp;"_年間発電",データシート3!$A$1:$AB$1,0),0)/10^3+VLOOKUP(BC98&amp;"_"&amp;$AZ$9,データシート3!A:AB,MATCH("ea_"&amp;"中小水（農業用水路）"&amp;"_年間発電",データシート3!$A$1:$AB$1,0),0)/10^3</f>
        <v>39438.910000000011</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99387.862000000023</v>
      </c>
      <c r="BJ98" s="33">
        <f>(VLOOKUP($BC98&amp;"_"&amp;$AZ$8,データシート3!$A:$AN,MATCH("da_合計",データシート3!$A$1:$AN$1,0),0))/10^3</f>
        <v>8510.0233268866414</v>
      </c>
      <c r="BK98" s="33">
        <f t="shared" si="21"/>
        <v>90877.83867311338</v>
      </c>
      <c r="BL98" s="33">
        <f t="shared" si="22"/>
        <v>0</v>
      </c>
      <c r="BM98" s="33">
        <f t="shared" si="23"/>
        <v>90877.83867311338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10206</v>
      </c>
      <c r="AY99" s="18" t="str">
        <f>IF(IFERROR(比較地域マスタ!$AE34,"")=0,"",IFERROR(比較地域マスタ!$AE34,""))</f>
        <v>沼田市</v>
      </c>
      <c r="AZ99" s="16"/>
      <c r="BA99" s="22">
        <v>28</v>
      </c>
      <c r="BB99" s="22">
        <v>1</v>
      </c>
      <c r="BC99" s="18" t="str">
        <f t="shared" si="24"/>
        <v>10206</v>
      </c>
      <c r="BD99" s="18" t="str">
        <f t="shared" si="25"/>
        <v>沼田市</v>
      </c>
      <c r="BE99" s="33">
        <f>VLOOKUP(BC99&amp;"_"&amp;$AZ$9,データシート3!A:AB,MATCH("ea_"&amp;"太陽光（建物系）"&amp;"_年間発電",データシート3!$A$1:$AB$1,0),0)/10^3+VLOOKUP(BC99&amp;"_"&amp;$AZ$9,データシート3!A:AB,MATCH("ea_"&amp;"太陽光（土地系）"&amp;"_年間発電",データシート3!$A$1:$AB$1,0),0)/10^3</f>
        <v>1813804.5620000002</v>
      </c>
      <c r="BF99" s="33">
        <f>VLOOKUP(BC99&amp;"_"&amp;$AZ$9,データシート3!A:AB,MATCH("ea_"&amp;"風力（陸上）"&amp;"_年間発電",データシート3!$A$1:$AB$1,0),0)/10^3</f>
        <v>252816.315</v>
      </c>
      <c r="BG99" s="33">
        <f>VLOOKUP(BC99&amp;"_"&amp;$AZ$9,データシート3!A:AB,MATCH("ea_"&amp;"中小水（河川）"&amp;"_年間発電",データシート3!$A$1:$AB$1,0),0)/10^3+VLOOKUP(BC99&amp;"_"&amp;$AZ$9,データシート3!A:AB,MATCH("ea_"&amp;"中小水（農業用水路）"&amp;"_年間発電",データシート3!$A$1:$AB$1,0),0)/10^3</f>
        <v>352303.57299999997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7050.0830000000005</v>
      </c>
      <c r="BI99" s="33">
        <f t="shared" si="26"/>
        <v>2425974.5330000003</v>
      </c>
      <c r="BJ99" s="33">
        <f>(VLOOKUP($BC99&amp;"_"&amp;$AZ$8,データシート3!$A:$AN,MATCH("da_合計",データシート3!$A$1:$AN$1,0),0))/10^3</f>
        <v>265657.69916306151</v>
      </c>
      <c r="BK99" s="33">
        <f t="shared" si="21"/>
        <v>2160316.8338369387</v>
      </c>
      <c r="BL99" s="33">
        <f t="shared" si="22"/>
        <v>0</v>
      </c>
      <c r="BM99" s="33">
        <f t="shared" si="23"/>
        <v>2160316.8338369387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10429</v>
      </c>
      <c r="AY100" s="18" t="str">
        <f>IF(IFERROR(比較地域マスタ!$AE35,"")=0,"",IFERROR(比較地域マスタ!$AE35,""))</f>
        <v>東吾妻町</v>
      </c>
      <c r="AZ100" s="16"/>
      <c r="BA100" s="22">
        <v>29</v>
      </c>
      <c r="BB100" s="22">
        <v>1</v>
      </c>
      <c r="BC100" s="18" t="str">
        <f t="shared" si="24"/>
        <v>10429</v>
      </c>
      <c r="BD100" s="18" t="str">
        <f t="shared" si="25"/>
        <v>東吾妻町</v>
      </c>
      <c r="BE100" s="33">
        <f>VLOOKUP(BC100&amp;"_"&amp;$AZ$9,データシート3!A:AB,MATCH("ea_"&amp;"太陽光（建物系）"&amp;"_年間発電",データシート3!$A$1:$AB$1,0),0)/10^3+VLOOKUP(BC100&amp;"_"&amp;$AZ$9,データシート3!A:AB,MATCH("ea_"&amp;"太陽光（土地系）"&amp;"_年間発電",データシート3!$A$1:$AB$1,0),0)/10^3</f>
        <v>731787.88100000005</v>
      </c>
      <c r="BF100" s="33">
        <f>VLOOKUP(BC100&amp;"_"&amp;$AZ$9,データシート3!A:AB,MATCH("ea_"&amp;"風力（陸上）"&amp;"_年間発電",データシート3!$A$1:$AB$1,0),0)/10^3</f>
        <v>37288.410000000011</v>
      </c>
      <c r="BG100" s="33">
        <f>VLOOKUP(BC100&amp;"_"&amp;$AZ$9,データシート3!A:AB,MATCH("ea_"&amp;"中小水（河川）"&amp;"_年間発電",データシート3!$A$1:$AB$1,0),0)/10^3+VLOOKUP(BC100&amp;"_"&amp;$AZ$9,データシート3!A:AB,MATCH("ea_"&amp;"中小水（農業用水路）"&amp;"_年間発電",データシート3!$A$1:$AB$1,0),0)/10^3</f>
        <v>115394.78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5567.8559999999998</v>
      </c>
      <c r="BI100" s="33">
        <f t="shared" si="26"/>
        <v>890038.92700000014</v>
      </c>
      <c r="BJ100" s="33">
        <f>(VLOOKUP($BC100&amp;"_"&amp;$AZ$8,データシート3!$A:$AN,MATCH("da_合計",データシート3!$A$1:$AN$1,0),0))/10^3</f>
        <v>78958.856529613375</v>
      </c>
      <c r="BK100" s="33">
        <f t="shared" si="21"/>
        <v>811080.07047038677</v>
      </c>
      <c r="BL100" s="33">
        <f t="shared" si="22"/>
        <v>0</v>
      </c>
      <c r="BM100" s="33">
        <f t="shared" si="23"/>
        <v>811080.07047038677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10209</v>
      </c>
      <c r="AY101" s="18" t="str">
        <f>IF(IFERROR(比較地域マスタ!$AE36,"")=0,"",IFERROR(比較地域マスタ!$AE36,""))</f>
        <v>藤岡市</v>
      </c>
      <c r="AZ101" s="16"/>
      <c r="BA101" s="22">
        <v>30</v>
      </c>
      <c r="BB101" s="22">
        <v>1</v>
      </c>
      <c r="BC101" s="18" t="str">
        <f t="shared" si="24"/>
        <v>10209</v>
      </c>
      <c r="BD101" s="18" t="str">
        <f t="shared" si="25"/>
        <v>藤岡市</v>
      </c>
      <c r="BE101" s="33">
        <f>VLOOKUP(BC101&amp;"_"&amp;$AZ$9,データシート3!A:AB,MATCH("ea_"&amp;"太陽光（建物系）"&amp;"_年間発電",データシート3!$A$1:$AB$1,0),0)/10^3+VLOOKUP(BC101&amp;"_"&amp;$AZ$9,データシート3!A:AB,MATCH("ea_"&amp;"太陽光（土地系）"&amp;"_年間発電",データシート3!$A$1:$AB$1,0),0)/10^3</f>
        <v>1136976.5090000001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6711.2780000000002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1143687.787</v>
      </c>
      <c r="BJ101" s="33">
        <f>(VLOOKUP($BC101&amp;"_"&amp;$AZ$8,データシート3!$A:$AN,MATCH("da_合計",データシート3!$A$1:$AN$1,0),0))/10^3</f>
        <v>409849.5977058516</v>
      </c>
      <c r="BK101" s="33">
        <f t="shared" si="21"/>
        <v>733838.18929414847</v>
      </c>
      <c r="BL101" s="33">
        <f t="shared" si="22"/>
        <v>0</v>
      </c>
      <c r="BM101" s="33">
        <f t="shared" si="23"/>
        <v>733838.18929414847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10201</v>
      </c>
      <c r="AY102" s="18" t="str">
        <f>IF(IFERROR(比較地域マスタ!$AE37,"")=0,"",IFERROR(比較地域マスタ!$AE37,""))</f>
        <v>前橋市</v>
      </c>
      <c r="AZ102" s="16"/>
      <c r="BA102" s="22">
        <v>31</v>
      </c>
      <c r="BB102" s="22">
        <v>1</v>
      </c>
      <c r="BC102" s="18" t="str">
        <f t="shared" si="24"/>
        <v>10201</v>
      </c>
      <c r="BD102" s="18" t="str">
        <f t="shared" si="25"/>
        <v>前橋市</v>
      </c>
      <c r="BE102" s="33">
        <f>VLOOKUP(BC102&amp;"_"&amp;$AZ$9,データシート3!A:AB,MATCH("ea_"&amp;"太陽光（建物系）"&amp;"_年間発電",データシート3!$A$1:$AB$1,0),0)/10^3+VLOOKUP(BC102&amp;"_"&amp;$AZ$9,データシート3!A:AB,MATCH("ea_"&amp;"太陽光（土地系）"&amp;"_年間発電",データシート3!$A$1:$AB$1,0),0)/10^3</f>
        <v>5670683.7460000003</v>
      </c>
      <c r="BF102" s="33">
        <f>VLOOKUP(BC102&amp;"_"&amp;$AZ$9,データシート3!A:AB,MATCH("ea_"&amp;"風力（陸上）"&amp;"_年間発電",データシート3!$A$1:$AB$1,0),0)/10^3</f>
        <v>2167.3240000000005</v>
      </c>
      <c r="BG102" s="33">
        <f>VLOOKUP(BC102&amp;"_"&amp;$AZ$9,データシート3!A:AB,MATCH("ea_"&amp;"中小水（河川）"&amp;"_年間発電",データシート3!$A$1:$AB$1,0),0)/10^3+VLOOKUP(BC102&amp;"_"&amp;$AZ$9,データシート3!A:AB,MATCH("ea_"&amp;"中小水（農業用水路）"&amp;"_年間発電",データシート3!$A$1:$AB$1,0),0)/10^3</f>
        <v>100323.307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260716.99400000001</v>
      </c>
      <c r="BI102" s="33">
        <f t="shared" si="26"/>
        <v>6033891.3710000003</v>
      </c>
      <c r="BJ102" s="33">
        <f>(VLOOKUP($BC102&amp;"_"&amp;$AZ$8,データシート3!$A:$AN,MATCH("da_合計",データシート3!$A$1:$AN$1,0),0))/10^3</f>
        <v>1978080.0370217853</v>
      </c>
      <c r="BK102" s="33">
        <f t="shared" si="21"/>
        <v>4055811.3339782152</v>
      </c>
      <c r="BL102" s="33">
        <f t="shared" si="22"/>
        <v>0</v>
      </c>
      <c r="BM102" s="33">
        <f t="shared" si="23"/>
        <v>4055811.3339782152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10212</v>
      </c>
      <c r="AY103" s="18" t="str">
        <f>IF(IFERROR(比較地域マスタ!$AE38,"")=0,"",IFERROR(比較地域マスタ!$AE38,""))</f>
        <v>みどり市</v>
      </c>
      <c r="AZ103" s="16"/>
      <c r="BA103" s="22">
        <v>32</v>
      </c>
      <c r="BB103" s="22">
        <v>1</v>
      </c>
      <c r="BC103" s="18" t="str">
        <f t="shared" si="24"/>
        <v>10212</v>
      </c>
      <c r="BD103" s="18" t="str">
        <f t="shared" si="25"/>
        <v>みどり市</v>
      </c>
      <c r="BE103" s="33">
        <f>VLOOKUP(BC103&amp;"_"&amp;$AZ$9,データシート3!A:AB,MATCH("ea_"&amp;"太陽光（建物系）"&amp;"_年間発電",データシート3!$A$1:$AB$1,0),0)/10^3+VLOOKUP(BC103&amp;"_"&amp;$AZ$9,データシート3!A:AB,MATCH("ea_"&amp;"太陽光（土地系）"&amp;"_年間発電",データシート3!$A$1:$AB$1,0),0)/10^3</f>
        <v>728677.0120000001</v>
      </c>
      <c r="BF103" s="33">
        <f>VLOOKUP(BC103&amp;"_"&amp;$AZ$9,データシート3!A:AB,MATCH("ea_"&amp;"風力（陸上）"&amp;"_年間発電",データシート3!$A$1:$AB$1,0),0)/10^3</f>
        <v>19296.076000000001</v>
      </c>
      <c r="BG103" s="33">
        <f>VLOOKUP(BC103&amp;"_"&amp;$AZ$9,データシート3!A:AB,MATCH("ea_"&amp;"中小水（河川）"&amp;"_年間発電",データシート3!$A$1:$AB$1,0),0)/10^3+VLOOKUP(BC103&amp;"_"&amp;$AZ$9,データシート3!A:AB,MATCH("ea_"&amp;"中小水（農業用水路）"&amp;"_年間発電",データシート3!$A$1:$AB$1,0),0)/10^3</f>
        <v>81548.221000000005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86.338999999999999</v>
      </c>
      <c r="BI103" s="33">
        <f t="shared" si="26"/>
        <v>829607.64800000016</v>
      </c>
      <c r="BJ103" s="33">
        <f>(VLOOKUP($BC103&amp;"_"&amp;$AZ$8,データシート3!$A:$AN,MATCH("da_合計",データシート3!$A$1:$AN$1,0),0))/10^3</f>
        <v>268212.88121933723</v>
      </c>
      <c r="BK103" s="33">
        <f t="shared" si="21"/>
        <v>561394.76678066293</v>
      </c>
      <c r="BL103" s="33">
        <f t="shared" si="22"/>
        <v>0</v>
      </c>
      <c r="BM103" s="33">
        <f t="shared" si="23"/>
        <v>561394.76678066293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10449</v>
      </c>
      <c r="AY104" s="18" t="str">
        <f>IF(IFERROR(比較地域マスタ!$AE39,"")=0,"",IFERROR(比較地域マスタ!$AE39,""))</f>
        <v>みなかみ町</v>
      </c>
      <c r="AZ104" s="16"/>
      <c r="BA104" s="22">
        <v>33</v>
      </c>
      <c r="BB104" s="22">
        <v>1</v>
      </c>
      <c r="BC104" s="18" t="str">
        <f t="shared" si="24"/>
        <v>10449</v>
      </c>
      <c r="BD104" s="18" t="str">
        <f t="shared" si="25"/>
        <v>みなかみ町</v>
      </c>
      <c r="BE104" s="33">
        <f>VLOOKUP(BC104&amp;"_"&amp;$AZ$9,データシート3!A:AB,MATCH("ea_"&amp;"太陽光（建物系）"&amp;"_年間発電",データシート3!$A$1:$AB$1,0),0)/10^3+VLOOKUP(BC104&amp;"_"&amp;$AZ$9,データシート3!A:AB,MATCH("ea_"&amp;"太陽光（土地系）"&amp;"_年間発電",データシート3!$A$1:$AB$1,0),0)/10^3</f>
        <v>788913.52300000004</v>
      </c>
      <c r="BF104" s="33">
        <f>VLOOKUP(BC104&amp;"_"&amp;$AZ$9,データシート3!A:AB,MATCH("ea_"&amp;"風力（陸上）"&amp;"_年間発電",データシート3!$A$1:$AB$1,0),0)/10^3</f>
        <v>733235.16399999999</v>
      </c>
      <c r="BG104" s="33">
        <f>VLOOKUP(BC104&amp;"_"&amp;$AZ$9,データシート3!A:AB,MATCH("ea_"&amp;"中小水（河川）"&amp;"_年間発電",データシート3!$A$1:$AB$1,0),0)/10^3+VLOOKUP(BC104&amp;"_"&amp;$AZ$9,データシート3!A:AB,MATCH("ea_"&amp;"中小水（農業用水路）"&amp;"_年間発電",データシート3!$A$1:$AB$1,0),0)/10^3</f>
        <v>310987.25900000002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2614.44</v>
      </c>
      <c r="BI104" s="33">
        <f t="shared" si="26"/>
        <v>1835750.3859999999</v>
      </c>
      <c r="BJ104" s="33">
        <f>(VLOOKUP($BC104&amp;"_"&amp;$AZ$8,データシート3!$A:$AN,MATCH("da_合計",データシート3!$A$1:$AN$1,0),0))/10^3</f>
        <v>133283.63900927309</v>
      </c>
      <c r="BK104" s="33">
        <f t="shared" ref="BK104:BK135" si="27">BI104-BJ104</f>
        <v>1702466.7469907268</v>
      </c>
      <c r="BL104" s="33">
        <f t="shared" ref="BL104:BL135" si="28">IF(BK104&gt;0,0,BK104)</f>
        <v>0</v>
      </c>
      <c r="BM104" s="33">
        <f t="shared" ref="BM104:BM135" si="29">IF(BK104&gt;0,BK104,0)</f>
        <v>1702466.7469907268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10522</v>
      </c>
      <c r="AY105" s="18" t="str">
        <f>IF(IFERROR(比較地域マスタ!$AE40,"")=0,"",IFERROR(比較地域マスタ!$AE40,""))</f>
        <v>明和町</v>
      </c>
      <c r="AZ105" s="16"/>
      <c r="BA105" s="22">
        <v>34</v>
      </c>
      <c r="BB105" s="22">
        <v>1</v>
      </c>
      <c r="BC105" s="18" t="str">
        <f t="shared" si="24"/>
        <v>10522</v>
      </c>
      <c r="BD105" s="18" t="str">
        <f t="shared" si="25"/>
        <v>明和町</v>
      </c>
      <c r="BE105" s="33">
        <f>VLOOKUP(BC105&amp;"_"&amp;$AZ$9,データシート3!A:AB,MATCH("ea_"&amp;"太陽光（建物系）"&amp;"_年間発電",データシート3!$A$1:$AB$1,0),0)/10^3+VLOOKUP(BC105&amp;"_"&amp;$AZ$9,データシート3!A:AB,MATCH("ea_"&amp;"太陽光（土地系）"&amp;"_年間発電",データシート3!$A$1:$AB$1,0),0)/10^3</f>
        <v>242105.84699999998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242105.84699999998</v>
      </c>
      <c r="BJ105" s="33">
        <f>(VLOOKUP($BC105&amp;"_"&amp;$AZ$8,データシート3!$A:$AN,MATCH("da_合計",データシート3!$A$1:$AN$1,0),0))/10^3</f>
        <v>95722.363294539595</v>
      </c>
      <c r="BK105" s="33">
        <f t="shared" si="27"/>
        <v>146383.48370546038</v>
      </c>
      <c r="BL105" s="33">
        <f t="shared" si="28"/>
        <v>0</v>
      </c>
      <c r="BM105" s="33">
        <f t="shared" si="29"/>
        <v>146383.48370546038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10345</v>
      </c>
      <c r="AY106" s="18" t="str">
        <f>IF(IFERROR(比較地域マスタ!$AE41,"")=0,"",IFERROR(比較地域マスタ!$AE41,""))</f>
        <v>吉岡町</v>
      </c>
      <c r="AZ106" s="16"/>
      <c r="BA106" s="22">
        <v>35</v>
      </c>
      <c r="BB106" s="22">
        <v>1</v>
      </c>
      <c r="BC106" s="18" t="str">
        <f t="shared" si="24"/>
        <v>10345</v>
      </c>
      <c r="BD106" s="18" t="str">
        <f t="shared" si="25"/>
        <v>吉岡町</v>
      </c>
      <c r="BE106" s="33">
        <f>VLOOKUP(BC106&amp;"_"&amp;$AZ$9,データシート3!A:AB,MATCH("ea_"&amp;"太陽光（建物系）"&amp;"_年間発電",データシート3!$A$1:$AB$1,0),0)/10^3+VLOOKUP(BC106&amp;"_"&amp;$AZ$9,データシート3!A:AB,MATCH("ea_"&amp;"太陽光（土地系）"&amp;"_年間発電",データシート3!$A$1:$AB$1,0),0)/10^3</f>
        <v>338913.49400000001</v>
      </c>
      <c r="BF106" s="33">
        <f>VLOOKUP(BC106&amp;"_"&amp;$AZ$9,データシート3!A:AB,MATCH("ea_"&amp;"風力（陸上）"&amp;"_年間発電",データシート3!$A$1:$AB$1,0),0)/10^3</f>
        <v>10132.496999999998</v>
      </c>
      <c r="BG106" s="33">
        <f>VLOOKUP(BC106&amp;"_"&amp;$AZ$9,データシート3!A:AB,MATCH("ea_"&amp;"中小水（河川）"&amp;"_年間発電",データシート3!$A$1:$AB$1,0),0)/10^3+VLOOKUP(BC106&amp;"_"&amp;$AZ$9,データシート3!A:AB,MATCH("ea_"&amp;"中小水（農業用水路）"&amp;"_年間発電",データシート3!$A$1:$AB$1,0),0)/10^3</f>
        <v>12884.763000000003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4704.4700000000012</v>
      </c>
      <c r="BI106" s="33">
        <f t="shared" si="26"/>
        <v>366635.22399999993</v>
      </c>
      <c r="BJ106" s="33">
        <f>(VLOOKUP($BC106&amp;"_"&amp;$AZ$8,データシート3!$A:$AN,MATCH("da_合計",データシート3!$A$1:$AN$1,0),0))/10^3</f>
        <v>95308.052606606507</v>
      </c>
      <c r="BK106" s="33">
        <f t="shared" si="27"/>
        <v>271327.17139339342</v>
      </c>
      <c r="BL106" s="33">
        <f t="shared" si="28"/>
        <v>0</v>
      </c>
      <c r="BM106" s="33">
        <f t="shared" si="29"/>
        <v>271327.17139339342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高山村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10428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2025-03-04T09:23:19Z</dcterms:created>
  <dcterms:modified xsi:type="dcterms:W3CDTF">2025-03-04T09:23:19Z</dcterms:modified>
  <cp:category/>
  <cp:contentStatus/>
</cp:coreProperties>
</file>