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A65FAB6-F5E1-41BF-BBE5-1BE0A4CCD2C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<sst xmlns="http://schemas.openxmlformats.org/spreadsheetml/2006/main" count="16722" uniqueCount="2420">
  <si>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</si>
  <si>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</si>
  <si>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</si>
  <si>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</si>
  <si>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</si>
  <si>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</si>
  <si>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</si>
  <si>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</si>
  <si>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</si>
  <si>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</si>
  <si>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</si>
  <si>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</si>
  <si>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</si>
  <si>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</si>
  <si>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</si>
  <si>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</si>
  <si>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</si>
  <si>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</si>
  <si>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</si>
  <si>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</si>
  <si>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</si>
  <si>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</si>
  <si>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</si>
  <si>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</si>
  <si>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</si>
  <si>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</si>
  <si>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</si>
  <si>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</si>
  <si>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</si>
  <si>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</si>
  <si>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</si>
  <si>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</si>
  <si>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</si>
  <si>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</si>
  <si>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</si>
  <si>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</si>
  <si>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</si>
  <si>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</si>
  <si>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</si>
  <si>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</si>
  <si>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</si>
  <si>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</si>
  <si>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</si>
  <si>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</si>
  <si>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</si>
  <si>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</si>
  <si>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</si>
  <si>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</si>
  <si>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</si>
  <si>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</si>
  <si>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</si>
  <si>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</si>
  <si>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</si>
  <si>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</si>
  <si>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</si>
  <si>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</si>
  <si>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</si>
  <si>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</si>
  <si>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</si>
  <si>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</si>
  <si>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</si>
  <si>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</si>
  <si>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</si>
  <si>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</si>
  <si>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</si>
  <si>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</si>
  <si>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</si>
  <si>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</si>
  <si>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</si>
  <si>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</si>
  <si>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</si>
  <si>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</si>
  <si>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</si>
  <si>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</si>
  <si>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</si>
  <si>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</si>
  <si>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</si>
  <si>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</si>
  <si>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</si>
  <si>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</si>
  <si>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</si>
  <si>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</si>
  <si>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</si>
  <si>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</si>
  <si>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</si>
  <si>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</si>
  <si>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</si>
  <si>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</si>
  <si>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</si>
  <si>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</si>
  <si>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</si>
  <si>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</si>
  <si>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</si>
  <si>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</si>
  <si>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</si>
  <si>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</si>
  <si>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</si>
  <si>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</si>
  <si>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</si>
  <si>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</si>
  <si>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</si>
  <si>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</si>
  <si>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</si>
  <si>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</si>
  <si>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</si>
  <si>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</si>
  <si>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</si>
  <si>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</si>
  <si>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</si>
  <si>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</si>
  <si>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</si>
  <si>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</si>
  <si>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</si>
  <si>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</si>
  <si>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</si>
  <si>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</si>
  <si>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</si>
  <si>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</si>
  <si>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</si>
  <si>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</si>
  <si>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</si>
  <si>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</si>
  <si>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</si>
  <si>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</si>
  <si>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</si>
  <si>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</si>
  <si>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</si>
  <si>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</si>
  <si>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</si>
  <si>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</si>
  <si>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</si>
  <si>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</si>
  <si>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</si>
  <si>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</si>
  <si>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</si>
  <si>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</si>
  <si>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</si>
  <si>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</si>
  <si>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</si>
  <si>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</si>
  <si>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</si>
  <si>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</si>
  <si>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</si>
  <si>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</si>
  <si>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</si>
  <si>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</si>
  <si>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</si>
  <si>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</si>
  <si>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</si>
  <si>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</si>
  <si>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</si>
  <si>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</si>
  <si>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</si>
  <si>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</si>
  <si>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</si>
  <si>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</si>
  <si>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</si>
  <si>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</si>
  <si>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</si>
  <si>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</si>
  <si>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</si>
  <si>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</si>
  <si>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</si>
  <si>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</si>
  <si>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</si>
  <si>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</si>
  <si>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</si>
  <si>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</si>
  <si>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</si>
  <si>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</si>
  <si>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</si>
  <si>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</si>
  <si>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</si>
  <si>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</si>
  <si>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</si>
  <si>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</si>
  <si>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</si>
  <si>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</si>
  <si>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</si>
  <si>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</si>
  <si>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</si>
  <si>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</si>
  <si>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</si>
  <si>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</si>
  <si>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</si>
  <si>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</si>
  <si>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</si>
  <si>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</si>
  <si>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</si>
  <si>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</si>
  <si>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</si>
  <si>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</si>
  <si>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</si>
  <si>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</si>
  <si>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</si>
  <si>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</si>
  <si>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</si>
  <si>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</si>
  <si>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</si>
  <si>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</si>
  <si>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</si>
  <si>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</si>
  <si>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</si>
  <si>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</si>
  <si>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</si>
  <si>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</si>
  <si>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</si>
  <si>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</si>
  <si>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</si>
  <si>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</si>
  <si>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</si>
  <si>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</si>
  <si>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</si>
  <si>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</si>
  <si>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</si>
  <si>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</si>
  <si>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</si>
  <si>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</si>
  <si>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</si>
  <si>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</si>
  <si>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</si>
  <si>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</si>
  <si>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</si>
  <si>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</si>
  <si>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</si>
  <si>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</si>
  <si>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</si>
  <si>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</si>
  <si>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</si>
  <si>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</si>
  <si>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</si>
  <si>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</si>
  <si>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</si>
  <si>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</si>
  <si>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</si>
  <si>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</si>
  <si>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</si>
  <si>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</si>
  <si>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</si>
  <si>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</si>
  <si>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</si>
  <si>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</si>
  <si>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</si>
  <si>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</si>
  <si>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</si>
  <si>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</si>
  <si>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</si>
  <si>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</si>
  <si>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</si>
  <si>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</si>
  <si>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</si>
  <si>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</si>
  <si>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</si>
  <si>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</si>
  <si>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</si>
  <si>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</si>
  <si>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</si>
  <si>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</si>
  <si>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</si>
  <si>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</si>
  <si>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</si>
  <si>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</si>
  <si>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</si>
  <si>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</si>
  <si>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</si>
  <si>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</si>
  <si>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</si>
  <si>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</si>
  <si>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</si>
  <si>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</si>
  <si>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</si>
  <si>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</si>
  <si>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</si>
  <si>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</si>
  <si>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</si>
  <si>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</si>
  <si>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</si>
  <si>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</si>
  <si>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</si>
  <si>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</si>
  <si>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</si>
  <si>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</si>
  <si>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</si>
  <si>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</si>
  <si>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</si>
  <si>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</si>
  <si>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</si>
  <si>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</si>
  <si>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</si>
  <si>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</si>
  <si>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</si>
  <si>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</si>
  <si>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</si>
  <si>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</si>
  <si>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</si>
  <si>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</si>
  <si>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</si>
  <si>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</si>
  <si>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</si>
  <si>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</si>
  <si>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</si>
  <si>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</si>
  <si>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</si>
  <si>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</si>
  <si>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</si>
  <si>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</si>
  <si>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</si>
  <si>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</si>
  <si>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</si>
  <si>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</si>
  <si>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</si>
  <si>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</si>
  <si>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</si>
  <si>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</si>
  <si>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</si>
  <si>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</si>
  <si>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</si>
  <si>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</si>
  <si>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</si>
  <si>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</si>
  <si>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</si>
  <si>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</si>
  <si>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</si>
  <si>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</si>
  <si>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</si>
  <si>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</si>
  <si>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</si>
  <si>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</si>
  <si>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</si>
  <si>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</si>
  <si>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</si>
  <si>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</si>
  <si>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</si>
  <si>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</si>
  <si>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</si>
  <si>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</si>
  <si>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</si>
  <si>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</si>
  <si>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</si>
  <si>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</si>
  <si>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</si>
  <si>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</si>
  <si>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</si>
  <si>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</si>
  <si>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</si>
  <si>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</si>
  <si>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</si>
  <si>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</si>
  <si>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</si>
  <si>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</si>
  <si>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</si>
  <si>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</si>
  <si>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</si>
  <si>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</si>
  <si>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</si>
  <si>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</si>
  <si>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</si>
  <si>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</si>
  <si>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</si>
  <si>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</si>
  <si>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</si>
  <si>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</si>
  <si>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</si>
  <si>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</si>
  <si>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</si>
  <si>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</si>
  <si>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</si>
  <si>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</si>
  <si>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</si>
  <si>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</si>
  <si>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</si>
  <si>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</si>
  <si>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</si>
  <si>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</si>
  <si>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</si>
  <si>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</si>
  <si>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</si>
  <si>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</si>
  <si>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</si>
  <si>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</si>
  <si>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</si>
  <si>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</si>
  <si>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</si>
  <si>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</si>
  <si>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</si>
  <si>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</si>
  <si>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</si>
  <si>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</si>
  <si>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</si>
  <si>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</si>
  <si>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</si>
  <si>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</si>
  <si>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</si>
  <si>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</si>
  <si>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</si>
  <si>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</si>
  <si>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</si>
  <si>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</si>
  <si>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</si>
  <si>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</si>
  <si>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</si>
  <si>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</si>
  <si>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</si>
  <si>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</si>
  <si>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</si>
  <si>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</si>
  <si>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</si>
  <si>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</si>
  <si>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</si>
  <si>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</si>
  <si>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</si>
  <si>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</si>
  <si>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</si>
  <si>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</si>
  <si>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</si>
  <si>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</si>
  <si>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</si>
  <si>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</si>
  <si>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</si>
  <si>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</si>
  <si>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</si>
  <si>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</si>
  <si>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</si>
  <si>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</si>
  <si>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</si>
  <si>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</si>
  <si>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</si>
  <si>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</si>
  <si>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</si>
  <si>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</si>
  <si>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</si>
  <si>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</si>
  <si>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</si>
  <si>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</si>
  <si>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</si>
  <si>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</si>
  <si>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</si>
  <si>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</si>
  <si>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</si>
  <si>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</si>
  <si>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</si>
  <si>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</si>
  <si>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</si>
  <si>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</si>
  <si>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</si>
  <si>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</si>
  <si>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</si>
  <si>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</si>
  <si>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</si>
  <si>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</si>
  <si>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</si>
  <si>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</si>
  <si>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</si>
  <si>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</si>
  <si>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</si>
  <si>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</si>
  <si>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</si>
  <si>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</si>
  <si>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</si>
  <si>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</si>
  <si>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</si>
  <si>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</si>
  <si>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</si>
  <si>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</si>
  <si>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</si>
  <si>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</si>
  <si>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</si>
  <si>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</si>
  <si>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</si>
  <si>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</si>
  <si>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</si>
  <si>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</si>
  <si>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</si>
  <si>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</si>
  <si>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</si>
  <si>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</si>
  <si>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</si>
  <si>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</si>
  <si>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</si>
  <si>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</si>
  <si>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</si>
  <si>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</si>
  <si>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</si>
  <si>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</si>
  <si>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</si>
  <si>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</si>
  <si>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</si>
  <si>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</si>
  <si>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</si>
  <si>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</si>
  <si>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</si>
  <si>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</si>
  <si>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</si>
  <si>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</si>
  <si>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</si>
  <si>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</si>
  <si>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</si>
  <si>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</si>
  <si>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</si>
  <si>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</si>
  <si>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</si>
  <si>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</si>
  <si>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</si>
  <si>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</si>
  <si>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</si>
  <si>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</si>
  <si>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</si>
  <si>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</si>
  <si>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</si>
  <si>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</si>
  <si>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</si>
  <si>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</si>
  <si>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</si>
  <si>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</si>
  <si>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</si>
  <si>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</si>
  <si>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</si>
  <si>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</si>
  <si>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</si>
  <si>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</si>
  <si>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</si>
  <si>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</si>
  <si>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</si>
  <si>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</si>
  <si>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</si>
  <si>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</si>
  <si>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</si>
  <si>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</si>
  <si>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</si>
  <si>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</si>
  <si>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</si>
  <si>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</si>
  <si>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</si>
  <si>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</si>
  <si>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</si>
  <si>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</si>
  <si>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</si>
  <si>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</si>
  <si>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</si>
  <si>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</si>
  <si>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</si>
  <si>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</si>
  <si>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</si>
  <si>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</si>
  <si>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</si>
  <si>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</si>
  <si>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</si>
  <si>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</si>
  <si>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</si>
  <si>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</si>
  <si>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</si>
  <si>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</si>
  <si>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</si>
  <si>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</si>
  <si>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</si>
  <si>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</si>
  <si>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</si>
  <si>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</si>
  <si>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</si>
  <si>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</si>
  <si>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</si>
  <si>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</si>
  <si>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</si>
  <si>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</si>
  <si>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</si>
  <si>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</si>
  <si>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</si>
  <si>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</si>
  <si>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</si>
  <si>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</si>
  <si>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</si>
  <si>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</si>
  <si>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</si>
  <si>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</si>
  <si>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</si>
  <si>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</si>
  <si>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</si>
  <si>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</si>
  <si>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</si>
  <si>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</si>
  <si>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</si>
  <si>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</si>
  <si>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</si>
  <si>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</si>
  <si>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</si>
  <si>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</si>
  <si>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</si>
  <si>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</si>
  <si>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</si>
  <si>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</si>
  <si>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</si>
  <si>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</si>
  <si>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</si>
  <si>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</si>
  <si>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</si>
  <si>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</si>
  <si>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</si>
  <si>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</si>
  <si>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</si>
  <si>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</si>
  <si>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</si>
  <si>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</si>
  <si>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</si>
  <si>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</si>
  <si>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</si>
  <si>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</si>
  <si>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</si>
  <si>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</si>
  <si>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</si>
  <si>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</si>
  <si>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</si>
  <si>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</si>
  <si>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</si>
  <si>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</si>
  <si>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</si>
  <si>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</si>
  <si>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</si>
  <si>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</si>
  <si>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</si>
  <si>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</si>
  <si>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</si>
  <si>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</si>
  <si>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</si>
  <si>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</si>
  <si>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</si>
  <si>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</si>
  <si>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</si>
  <si>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</si>
  <si>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</si>
  <si>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</si>
  <si>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</si>
  <si>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</si>
  <si>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</si>
  <si>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</si>
  <si>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</si>
  <si>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</si>
  <si>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</si>
  <si>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</si>
  <si>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</si>
  <si>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</si>
  <si>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</si>
  <si>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</si>
  <si>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</si>
  <si>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</si>
  <si>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</si>
  <si>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</si>
  <si>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</si>
  <si>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</si>
  <si>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</si>
  <si>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</si>
  <si>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</si>
  <si>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</si>
  <si>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</si>
  <si>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</si>
  <si>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</si>
  <si>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</si>
  <si>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</si>
  <si>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</si>
  <si>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</si>
  <si>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</si>
  <si>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</si>
  <si>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</si>
  <si>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</si>
  <si>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</si>
  <si>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</si>
  <si>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</si>
  <si>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</si>
  <si>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</si>
  <si>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</si>
  <si>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</si>
  <si>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</si>
  <si>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</si>
  <si>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</si>
  <si>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</si>
  <si>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</si>
  <si>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</si>
  <si>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</si>
  <si>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</si>
  <si>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</si>
  <si>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</si>
  <si>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</si>
  <si>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</si>
  <si>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</si>
  <si>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</si>
  <si>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</si>
  <si>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</si>
  <si>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</si>
  <si>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</si>
  <si>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</si>
  <si>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</si>
  <si>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</si>
  <si>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</si>
  <si>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</si>
  <si>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</si>
  <si>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</si>
  <si>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</si>
  <si>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</si>
  <si>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</si>
  <si>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</si>
  <si>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</si>
  <si>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</si>
  <si>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</si>
  <si>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</si>
  <si>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</si>
  <si>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</si>
  <si>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</si>
  <si>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</si>
  <si>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</si>
  <si>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</si>
  <si>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</si>
  <si>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</si>
  <si>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</si>
  <si>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</si>
  <si>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</si>
  <si>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</si>
  <si>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</si>
  <si>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</si>
  <si>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</si>
  <si>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</si>
  <si>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</si>
  <si>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</si>
  <si>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</si>
  <si>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</si>
  <si>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</si>
  <si>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</si>
  <si>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</si>
  <si>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</si>
  <si>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</si>
  <si>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</si>
  <si>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</si>
  <si>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</si>
  <si>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</si>
  <si>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</si>
  <si>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</si>
  <si>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</si>
  <si>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</si>
  <si>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</si>
  <si>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</si>
  <si>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</si>
  <si>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</si>
  <si>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</si>
  <si>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</si>
  <si>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</si>
  <si>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</si>
  <si>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</si>
  <si>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</si>
  <si>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</si>
  <si>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</si>
  <si>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</si>
  <si>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</si>
  <si>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</si>
  <si>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</si>
  <si>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</si>
  <si>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</si>
  <si>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</si>
  <si>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</si>
  <si>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</si>
  <si>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</si>
  <si>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</si>
  <si>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</si>
  <si>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</si>
  <si>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</si>
  <si>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</si>
  <si>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</si>
  <si>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</si>
  <si>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</si>
  <si>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</si>
  <si>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</si>
  <si>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</si>
  <si>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</si>
  <si>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</si>
  <si>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</si>
  <si>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</si>
  <si>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</si>
  <si>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</si>
  <si>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</si>
  <si>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</si>
  <si>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</si>
  <si>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</si>
  <si>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</si>
  <si>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</si>
  <si>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</si>
  <si>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</si>
  <si>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</si>
  <si>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</si>
  <si>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</si>
  <si>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</si>
  <si>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</si>
  <si>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</si>
  <si>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</si>
  <si>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</si>
  <si>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</si>
  <si>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</si>
  <si>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</si>
  <si>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</si>
  <si>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</si>
  <si>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</si>
  <si>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</si>
  <si>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</si>
  <si>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</si>
  <si>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</si>
  <si>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</si>
  <si>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</si>
  <si>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</si>
  <si>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</si>
  <si>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</si>
  <si>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</si>
  <si>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</si>
  <si>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</si>
  <si>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</si>
  <si>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</si>
  <si>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</si>
  <si>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</si>
  <si>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</si>
  <si>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</si>
  <si>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</si>
  <si>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</si>
  <si>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</si>
  <si>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</si>
  <si>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</si>
  <si>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</si>
  <si>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</si>
  <si>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</si>
  <si>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</si>
  <si>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</si>
  <si>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</si>
  <si>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</si>
  <si>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</si>
  <si>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</si>
  <si>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</si>
  <si>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</si>
  <si>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</si>
  <si>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</si>
  <si>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</si>
  <si>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</si>
  <si>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</si>
  <si>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</si>
  <si>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</si>
  <si>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</si>
  <si>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</si>
  <si>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</si>
  <si>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</si>
  <si>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</si>
  <si>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</si>
  <si>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</si>
  <si>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</si>
  <si>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</si>
  <si>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</si>
  <si>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</si>
  <si>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</si>
  <si>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</si>
  <si>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</si>
  <si>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</si>
  <si>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</si>
  <si>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</si>
  <si>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</si>
  <si>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</si>
  <si>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</si>
  <si>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</si>
  <si>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</si>
  <si>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</si>
  <si>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</si>
  <si>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</si>
  <si>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</si>
  <si>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</si>
  <si>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</si>
  <si>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</si>
  <si>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</si>
  <si>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</si>
  <si>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</si>
  <si>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</si>
  <si>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</si>
  <si>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</si>
  <si>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</si>
  <si>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</si>
  <si>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</si>
  <si>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</si>
  <si>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</si>
  <si>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</si>
  <si>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</si>
  <si>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</si>
  <si>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</si>
  <si>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</si>
  <si>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</si>
  <si>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</si>
  <si>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</si>
  <si>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</si>
  <si>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</si>
  <si>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</si>
  <si>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</si>
  <si>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</si>
  <si>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</si>
  <si>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</si>
  <si>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</si>
  <si>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</si>
  <si>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</si>
  <si>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</si>
  <si>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</si>
  <si>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</si>
  <si>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</si>
  <si>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</si>
  <si>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</si>
  <si>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</si>
  <si>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</si>
  <si>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</si>
  <si>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</si>
  <si>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</si>
  <si>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</si>
  <si>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</si>
  <si>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</si>
  <si>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</si>
  <si>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</si>
  <si>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</si>
  <si>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</si>
  <si>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</si>
  <si>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</si>
  <si>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</si>
  <si>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</si>
  <si>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</si>
  <si>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</si>
  <si>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</si>
  <si>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</si>
  <si>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</si>
  <si>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</si>
  <si>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</si>
  <si>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</si>
  <si>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</si>
  <si>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</si>
  <si>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</si>
  <si>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</si>
  <si>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</si>
  <si>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</si>
  <si>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</si>
  <si>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</si>
  <si>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</si>
  <si>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</si>
  <si>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</si>
  <si>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</si>
  <si>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</si>
  <si>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</si>
  <si>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</si>
  <si>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</si>
  <si>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</si>
  <si>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</si>
  <si>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</si>
  <si>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</si>
  <si>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</si>
  <si>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</si>
  <si>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</si>
  <si>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</si>
  <si>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</si>
  <si>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</si>
  <si>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</si>
  <si>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</si>
  <si>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</si>
  <si>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</si>
  <si>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</si>
  <si>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</si>
  <si>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</si>
  <si>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</si>
  <si>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</si>
  <si>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</si>
  <si>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</si>
  <si>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</si>
  <si>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</si>
  <si>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</si>
  <si>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</si>
  <si>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</si>
  <si>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</si>
  <si>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</si>
  <si>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</si>
  <si>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</si>
  <si>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</si>
  <si>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</si>
  <si>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</si>
  <si>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</si>
  <si>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</si>
  <si>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</si>
  <si>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</si>
  <si>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</si>
  <si>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</si>
  <si>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</si>
  <si>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</si>
  <si>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</si>
  <si>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</si>
  <si>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</si>
  <si>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</si>
  <si>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</si>
  <si>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</si>
  <si>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</si>
  <si>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</si>
  <si>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</si>
  <si>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</si>
  <si>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</si>
  <si>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</si>
  <si>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</si>
  <si>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</si>
  <si>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</si>
  <si>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</si>
  <si>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</si>
  <si>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</si>
  <si>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</si>
  <si>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</si>
  <si>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</si>
  <si>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</si>
  <si>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</si>
  <si>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</si>
  <si>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</si>
  <si>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</si>
  <si>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</si>
  <si>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</si>
  <si>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</si>
  <si>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</si>
  <si>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</si>
  <si>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</si>
  <si>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</si>
  <si>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</si>
  <si>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</si>
  <si>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</si>
  <si>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</si>
  <si>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</si>
  <si>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</si>
  <si>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</si>
  <si>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</si>
  <si>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</si>
  <si>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</si>
  <si>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</si>
  <si>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</si>
  <si>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</si>
  <si>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</si>
  <si>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</si>
  <si>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</si>
  <si>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</si>
  <si>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</si>
  <si>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</si>
  <si>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</si>
  <si>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</si>
  <si>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</si>
  <si>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</si>
  <si>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</si>
  <si>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</si>
  <si>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</si>
  <si>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</si>
  <si>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</si>
  <si>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</si>
  <si>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</si>
  <si>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</si>
  <si>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</si>
  <si>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</si>
  <si>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</si>
  <si>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</si>
  <si>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</si>
  <si>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</si>
  <si>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</si>
  <si>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</si>
  <si>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</si>
  <si>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</si>
  <si>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</si>
  <si>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</si>
  <si>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</si>
  <si>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</si>
  <si>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</si>
  <si>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</si>
  <si>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</si>
  <si>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</si>
  <si>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</si>
  <si>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</si>
  <si>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</si>
  <si>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</si>
  <si>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</si>
  <si>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</si>
  <si>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</si>
  <si>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</si>
  <si>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</si>
  <si>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</si>
  <si>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</si>
  <si>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</si>
  <si>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</si>
  <si>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</si>
  <si>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</si>
  <si>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</si>
  <si>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</si>
  <si>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</si>
  <si>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</si>
  <si>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</si>
  <si>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</si>
  <si>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</si>
  <si>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</si>
  <si>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</si>
  <si>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</si>
  <si>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</si>
  <si>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</si>
  <si>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</si>
  <si>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</si>
  <si>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</si>
  <si>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</si>
  <si>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</si>
  <si>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</si>
  <si>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</si>
  <si>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</si>
  <si>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</si>
  <si>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</si>
  <si>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</si>
  <si>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</si>
  <si>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</si>
  <si>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</si>
  <si>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</si>
  <si>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</si>
  <si>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</si>
  <si>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</si>
  <si>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</si>
  <si>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</si>
  <si>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</si>
  <si>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</si>
  <si>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</si>
  <si>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</si>
  <si>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</si>
  <si>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</si>
  <si>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</si>
  <si>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</si>
  <si>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</si>
  <si>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</si>
  <si>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</si>
  <si>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</si>
  <si>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</si>
  <si>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</si>
  <si>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</si>
  <si>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</si>
  <si>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</si>
  <si>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</si>
  <si>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</si>
  <si>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</si>
  <si>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</si>
  <si>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</si>
  <si>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</si>
  <si>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</si>
  <si>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</si>
  <si>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</si>
  <si>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</si>
  <si>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</si>
  <si>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</si>
  <si>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</si>
  <si>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</si>
  <si>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</si>
  <si>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</si>
  <si>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</si>
  <si>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</si>
  <si>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</si>
  <si>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</si>
  <si>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</si>
  <si>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</si>
  <si>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</si>
  <si>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</si>
  <si>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</si>
  <si>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</si>
  <si>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</si>
  <si>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</si>
  <si>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</si>
  <si>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</si>
  <si>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</si>
  <si>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</si>
  <si>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</si>
  <si>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</si>
  <si>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</si>
  <si>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</si>
  <si>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</si>
  <si>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</si>
  <si>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</si>
  <si>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</si>
  <si>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</si>
  <si>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</si>
  <si>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</si>
  <si>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</si>
  <si>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</si>
  <si>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</si>
  <si>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</si>
  <si>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</si>
  <si>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</si>
  <si>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</si>
  <si>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</si>
  <si>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</si>
  <si>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</si>
  <si>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</si>
  <si>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</si>
  <si>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</si>
  <si>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</si>
  <si>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</si>
  <si>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</si>
  <si>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</si>
  <si>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</si>
  <si>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</si>
  <si>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</si>
  <si>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</si>
  <si>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</si>
  <si>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</si>
  <si>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</si>
  <si>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</si>
  <si>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</si>
  <si>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</si>
  <si>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</si>
  <si>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</si>
  <si>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</si>
  <si>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</si>
  <si>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</si>
  <si>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</si>
  <si>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</si>
  <si>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</si>
  <si>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</si>
  <si>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</si>
  <si>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</si>
  <si>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</si>
  <si>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</si>
  <si>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</si>
  <si>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</si>
  <si>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</si>
  <si>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</si>
  <si>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</si>
  <si>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</si>
  <si>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</si>
  <si>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</si>
  <si>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</si>
  <si>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</si>
  <si>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</si>
  <si>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</si>
  <si>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</si>
  <si>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</si>
  <si>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</si>
  <si>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</si>
  <si>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</si>
  <si>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</si>
  <si>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</si>
  <si>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</si>
  <si>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</si>
  <si>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</si>
  <si>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</si>
  <si>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</si>
  <si>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</si>
  <si>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</si>
  <si>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</si>
  <si>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</si>
  <si>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</si>
  <si>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</si>
  <si>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</si>
  <si>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</si>
  <si>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</si>
  <si>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</si>
  <si>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</si>
  <si>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</si>
  <si>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</si>
  <si>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</si>
  <si>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</si>
  <si>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</si>
  <si>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</si>
  <si>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</si>
  <si>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</si>
  <si>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</si>
  <si>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</si>
  <si>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</si>
  <si>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</si>
  <si>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</si>
  <si>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</si>
  <si>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</si>
  <si>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</si>
  <si>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</si>
  <si>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</si>
  <si>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</si>
  <si>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</si>
  <si>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</si>
  <si>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</si>
  <si>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</si>
  <si>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</si>
  <si>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</si>
  <si>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</si>
  <si>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</si>
  <si>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</si>
  <si>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</si>
  <si>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</si>
  <si>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</si>
  <si>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</si>
  <si>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</si>
  <si>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</si>
  <si>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</si>
  <si>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</si>
  <si>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</si>
  <si>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</si>
  <si>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</si>
  <si>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</si>
  <si>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</si>
  <si>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</si>
  <si>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</si>
  <si>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</si>
  <si>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</si>
  <si>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</si>
  <si>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</si>
  <si>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</si>
  <si>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</si>
  <si>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</si>
  <si>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</si>
  <si>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</si>
  <si>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</si>
  <si>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</si>
  <si>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</si>
  <si>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</si>
  <si>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</si>
  <si>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</si>
  <si>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</si>
  <si>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</si>
  <si>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</si>
  <si>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</si>
  <si>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</si>
  <si>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</si>
  <si>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</si>
  <si>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</si>
  <si>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</si>
  <si>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</si>
  <si>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</si>
  <si>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</si>
  <si>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</si>
  <si>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</si>
  <si>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</si>
  <si>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</si>
  <si>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</si>
  <si>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</si>
  <si>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</si>
  <si>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</si>
  <si>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</si>
  <si>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</si>
  <si>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</si>
  <si>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</si>
  <si>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</si>
  <si>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</si>
  <si>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</si>
  <si>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</si>
  <si>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</si>
  <si>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</si>
  <si>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</si>
  <si>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</si>
  <si>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</si>
  <si>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</si>
  <si>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</si>
  <si>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</si>
  <si>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</si>
  <si>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</si>
  <si>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</si>
  <si>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</si>
  <si>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</si>
  <si>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</si>
  <si>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</si>
  <si>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</si>
  <si>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</si>
  <si>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</si>
  <si>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</si>
  <si>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</si>
  <si>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</si>
  <si>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</si>
  <si>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</si>
  <si>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</si>
  <si>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</si>
  <si>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</si>
  <si>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</si>
  <si>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</si>
  <si>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</si>
  <si>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</si>
  <si>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</si>
  <si>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</si>
  <si>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</si>
  <si>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</si>
  <si>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</si>
  <si>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</si>
  <si>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</si>
  <si>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</si>
  <si>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</si>
  <si>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</si>
  <si>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</si>
  <si>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</si>
  <si>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</si>
  <si>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</si>
  <si>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</si>
  <si>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</si>
  <si>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</si>
  <si>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</si>
  <si>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</si>
  <si>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</si>
  <si>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</si>
  <si>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</si>
  <si>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</si>
  <si>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</si>
  <si>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</si>
  <si>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</si>
  <si>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</si>
  <si>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</si>
  <si>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</si>
  <si>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</si>
  <si>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</si>
  <si>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</si>
  <si>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</si>
  <si>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</si>
  <si>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</si>
  <si>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</si>
  <si>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</si>
  <si>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</si>
  <si>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</si>
  <si>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</si>
  <si>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</si>
  <si>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</si>
  <si>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</si>
  <si>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</si>
  <si>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</si>
  <si>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</si>
  <si>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</si>
  <si>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</si>
  <si>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</si>
  <si>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</si>
  <si>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</si>
  <si>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</si>
  <si>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</si>
  <si>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</si>
  <si>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</si>
  <si>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</si>
  <si>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</si>
  <si>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</si>
  <si>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</si>
  <si>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</si>
  <si>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</si>
  <si>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</si>
  <si>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</si>
  <si>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</si>
  <si>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</si>
  <si>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</si>
  <si>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</si>
  <si>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</si>
  <si>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</si>
  <si>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</si>
  <si>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</si>
  <si>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</si>
  <si>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</si>
  <si>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</si>
  <si>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</si>
  <si>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</si>
  <si>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</si>
  <si>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</si>
  <si>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</si>
  <si>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</si>
  <si>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</si>
  <si>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</si>
  <si>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</si>
  <si>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</si>
  <si>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</si>
  <si>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</si>
  <si>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</si>
  <si>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</si>
  <si>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</si>
  <si>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</si>
  <si>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</si>
  <si>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</si>
  <si>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</si>
  <si>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</si>
  <si>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</si>
  <si>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</si>
  <si>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</si>
  <si>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</si>
  <si>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</si>
  <si>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</si>
  <si>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</si>
  <si>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</si>
  <si>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</si>
  <si>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</si>
  <si>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</si>
  <si>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</si>
  <si>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</si>
  <si>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</si>
  <si>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</si>
  <si>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</si>
  <si>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</si>
  <si>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</si>
  <si>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</si>
  <si>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</si>
  <si>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</si>
  <si>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</si>
  <si>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</si>
  <si>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</si>
  <si>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</si>
  <si>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</si>
  <si>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</si>
  <si>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</si>
  <si>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</si>
  <si>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</si>
  <si>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</si>
  <si>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</si>
  <si>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</si>
  <si>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</si>
  <si>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</si>
  <si>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</si>
  <si>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</si>
  <si>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</si>
  <si>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</si>
  <si>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</si>
  <si>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</si>
  <si>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</si>
  <si>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</si>
  <si>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</si>
  <si>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</si>
  <si>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</si>
  <si>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</si>
  <si>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</si>
  <si>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</si>
  <si>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</si>
  <si>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</si>
  <si>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</si>
  <si>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</si>
  <si>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</si>
  <si>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</si>
  <si>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</si>
  <si>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</si>
  <si>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</si>
  <si>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</si>
  <si>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</si>
  <si>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</si>
  <si>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</si>
  <si>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</si>
  <si>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</si>
  <si>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</si>
  <si>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</si>
  <si>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</si>
  <si>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</si>
  <si>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</si>
  <si>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</si>
  <si>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</si>
  <si>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</si>
  <si>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</si>
  <si>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</si>
  <si>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</si>
  <si>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</si>
  <si>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</si>
  <si>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</si>
  <si>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</si>
  <si>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</si>
  <si>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</si>
  <si>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</si>
  <si>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</si>
  <si>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</si>
  <si>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</si>
  <si>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</si>
  <si>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</si>
  <si>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</si>
  <si>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</si>
  <si>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</si>
  <si>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</si>
  <si>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</si>
  <si>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</si>
  <si>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</si>
  <si>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</si>
  <si>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</si>
  <si>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</si>
  <si>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</si>
  <si>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</si>
  <si>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</si>
  <si>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</si>
  <si>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</si>
  <si>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</si>
  <si>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</si>
  <si>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</si>
  <si>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</si>
  <si>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</si>
  <si>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</si>
  <si>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</si>
  <si>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</si>
  <si>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</si>
  <si>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</si>
  <si>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</si>
  <si>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</si>
  <si>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</si>
  <si>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</si>
  <si>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</si>
  <si>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</si>
  <si>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</si>
  <si>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</si>
  <si>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</si>
  <si>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</si>
  <si>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</si>
  <si>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</si>
  <si>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</si>
  <si>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</si>
  <si>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</si>
  <si>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</si>
  <si>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</si>
  <si>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</si>
  <si>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</si>
  <si>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</si>
  <si>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</si>
  <si>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</si>
  <si>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</si>
  <si>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</si>
  <si>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</si>
  <si>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</si>
  <si>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</si>
  <si>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</si>
  <si>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</si>
  <si>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</si>
  <si>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</si>
  <si>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</si>
  <si>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</si>
  <si>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</si>
  <si>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</si>
  <si>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</si>
  <si>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</si>
  <si>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</si>
  <si>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</si>
  <si>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</si>
  <si>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</si>
  <si>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</si>
  <si>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</si>
  <si>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</si>
  <si>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</si>
  <si>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</si>
  <si>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</si>
  <si>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</si>
  <si>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</si>
  <si>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</si>
  <si>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</si>
  <si>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</si>
  <si>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</si>
  <si>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</si>
  <si>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</si>
  <si>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</si>
  <si>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</si>
  <si>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</si>
  <si>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</si>
  <si>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09206</t>
  </si>
  <si>
    <t>日光市</t>
  </si>
  <si>
    <t>09206_令和4年度</t>
  </si>
  <si>
    <t>09206_令和6年度</t>
  </si>
  <si>
    <t>09208</t>
  </si>
  <si>
    <t>小山市</t>
  </si>
  <si>
    <t>09208_令和4年度</t>
  </si>
  <si>
    <t>09208_令和6年度</t>
  </si>
  <si>
    <t>09203</t>
  </si>
  <si>
    <t>栃木市</t>
  </si>
  <si>
    <t>09203_令和4年度</t>
  </si>
  <si>
    <t>09203_令和6年度</t>
  </si>
  <si>
    <t>09213</t>
  </si>
  <si>
    <t>那須塩原市</t>
  </si>
  <si>
    <t>09213_令和4年度</t>
  </si>
  <si>
    <t>09213_令和6年度</t>
  </si>
  <si>
    <t>09204</t>
  </si>
  <si>
    <t>佐野市</t>
  </si>
  <si>
    <t>09204_令和4年度</t>
  </si>
  <si>
    <t>09204_令和6年度</t>
  </si>
  <si>
    <t>09301</t>
  </si>
  <si>
    <t>上三川町</t>
  </si>
  <si>
    <t>09301_令和4年度</t>
  </si>
  <si>
    <t>09301_令和6年度</t>
  </si>
  <si>
    <t>09211</t>
  </si>
  <si>
    <t>矢板市</t>
  </si>
  <si>
    <t>09211_令和4年度</t>
  </si>
  <si>
    <t>09211_令和6年度</t>
  </si>
  <si>
    <t>09343</t>
  </si>
  <si>
    <t>茂木町</t>
  </si>
  <si>
    <t>09343_令和4年度</t>
  </si>
  <si>
    <t>09343_令和6年度</t>
  </si>
  <si>
    <t>09344</t>
  </si>
  <si>
    <t>市貝町</t>
  </si>
  <si>
    <t>09344_令和4年度</t>
  </si>
  <si>
    <t>09344_令和6年度</t>
  </si>
  <si>
    <t>09364</t>
  </si>
  <si>
    <t>野木町</t>
  </si>
  <si>
    <t>09364_令和4年度</t>
  </si>
  <si>
    <t>09364_令和6年度</t>
  </si>
  <si>
    <t>09215</t>
  </si>
  <si>
    <t>那須烏山市</t>
  </si>
  <si>
    <t>09215_令和4年度</t>
  </si>
  <si>
    <t>09215_令和6年度</t>
  </si>
  <si>
    <t>09407</t>
  </si>
  <si>
    <t>那須町</t>
  </si>
  <si>
    <t>09407_令和4年度</t>
  </si>
  <si>
    <t>09407_令和6年度</t>
  </si>
  <si>
    <t>09345</t>
  </si>
  <si>
    <t>芳賀町</t>
  </si>
  <si>
    <t>09345_令和4年度</t>
  </si>
  <si>
    <t>09345_令和6年度</t>
  </si>
  <si>
    <t>09210</t>
  </si>
  <si>
    <t>大田原市</t>
  </si>
  <si>
    <t>09210_令和4年度</t>
  </si>
  <si>
    <t>09210_令和6年度</t>
  </si>
  <si>
    <t>09214</t>
  </si>
  <si>
    <t>さくら市</t>
  </si>
  <si>
    <t>09214_令和4年度</t>
  </si>
  <si>
    <t>09214_令和6年度</t>
  </si>
  <si>
    <t>09411</t>
  </si>
  <si>
    <t>那珂川町</t>
  </si>
  <si>
    <t>09411_令和4年度</t>
  </si>
  <si>
    <t>09411_令和6年度</t>
  </si>
  <si>
    <t>09384</t>
  </si>
  <si>
    <t>塩谷町</t>
  </si>
  <si>
    <t>09384_令和4年度</t>
  </si>
  <si>
    <t>09384_令和6年度</t>
  </si>
  <si>
    <t>09342</t>
  </si>
  <si>
    <t>益子町</t>
  </si>
  <si>
    <t>09342_令和4年度</t>
  </si>
  <si>
    <t>09342_令和6年度</t>
  </si>
  <si>
    <t>09216</t>
  </si>
  <si>
    <t>下野市</t>
  </si>
  <si>
    <t>09216_令和4年度</t>
  </si>
  <si>
    <t>09216_令和6年度</t>
  </si>
  <si>
    <t>09386</t>
  </si>
  <si>
    <t>高根沢町</t>
  </si>
  <si>
    <t>09386_令和4年度</t>
  </si>
  <si>
    <t>09386_令和6年度</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</si>
  <si>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</si>
  <si>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</si>
  <si>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</si>
  <si>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</si>
  <si>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</si>
  <si>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</si>
  <si>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</si>
  <si>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</si>
  <si>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</si>
  <si>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</si>
  <si>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</si>
  <si>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</si>
  <si>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</si>
  <si>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</si>
  <si>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</si>
  <si>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</si>
  <si>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</si>
  <si>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</si>
  <si>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</si>
  <si>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</si>
  <si>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</si>
  <si>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</si>
  <si>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</si>
  <si>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</si>
  <si>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</si>
  <si>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</si>
  <si>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</si>
  <si>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</si>
  <si>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</si>
  <si>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</si>
  <si>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</si>
  <si>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</si>
  <si>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</si>
  <si>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</si>
  <si>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</si>
  <si>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</si>
  <si>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</si>
  <si>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</si>
  <si>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</si>
  <si>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</si>
  <si>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</si>
  <si>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</si>
  <si>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</si>
  <si>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</si>
  <si>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</si>
  <si>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</si>
  <si>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</si>
  <si>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</si>
  <si>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</si>
  <si>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</si>
  <si>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</si>
  <si>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</si>
  <si>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</si>
  <si>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</si>
  <si>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</si>
  <si>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</si>
  <si>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</si>
  <si>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</si>
  <si>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</si>
  <si>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</si>
  <si>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</si>
  <si>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</si>
  <si>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</si>
  <si>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</si>
  <si>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</si>
  <si>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</si>
  <si>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</si>
  <si>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</si>
  <si>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</si>
  <si>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</si>
  <si>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</si>
  <si>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</si>
  <si>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</si>
  <si>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</si>
  <si>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</si>
  <si>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</si>
  <si>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</si>
  <si>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</si>
  <si>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</si>
  <si>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</si>
  <si>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</si>
  <si>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</si>
  <si>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</si>
  <si>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</si>
  <si>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</si>
  <si>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</si>
  <si>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</si>
  <si>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</si>
  <si>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</si>
  <si>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</si>
  <si>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</si>
  <si>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</si>
  <si>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</si>
  <si>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</si>
  <si>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</si>
  <si>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</si>
  <si>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</si>
  <si>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</si>
  <si>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</si>
  <si>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</si>
  <si>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</si>
  <si>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</si>
  <si>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</si>
  <si>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</si>
  <si>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</si>
  <si>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</si>
  <si>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</si>
  <si>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</si>
  <si>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</si>
  <si>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</si>
  <si>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</si>
  <si>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</si>
  <si>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</si>
  <si>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</si>
  <si>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</si>
  <si>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</si>
  <si>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</si>
  <si>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</si>
  <si>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</si>
  <si>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</si>
  <si>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</si>
  <si>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</si>
  <si>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</si>
  <si>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</si>
  <si>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</si>
  <si>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</si>
  <si>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</si>
  <si>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</si>
  <si>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</si>
  <si>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</si>
  <si>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</si>
  <si>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</si>
  <si>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</si>
  <si>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</si>
  <si>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</si>
  <si>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</si>
  <si>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</si>
  <si>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</si>
  <si>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</si>
  <si>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</si>
  <si>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</si>
  <si>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</si>
  <si>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</si>
  <si>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</si>
  <si>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</si>
  <si>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</si>
  <si>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</si>
  <si>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</si>
  <si>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</si>
  <si>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</si>
  <si>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</si>
  <si>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</si>
  <si>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</si>
  <si>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</si>
  <si>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</si>
  <si>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</si>
  <si>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</si>
  <si>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</si>
  <si>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</si>
  <si>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</si>
  <si>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</si>
  <si>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</si>
  <si>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</si>
  <si>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</si>
  <si>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</si>
  <si>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</si>
  <si>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</si>
  <si>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</si>
  <si>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</si>
  <si>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</si>
  <si>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</si>
  <si>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</si>
  <si>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</si>
  <si>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</si>
  <si>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</si>
  <si>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</si>
  <si>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</si>
  <si>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</si>
  <si>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</si>
  <si>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</si>
  <si>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</si>
  <si>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</si>
  <si>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</si>
  <si>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</si>
  <si>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</si>
  <si>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</si>
  <si>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</si>
  <si>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</si>
  <si>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</si>
  <si>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</si>
  <si>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</si>
  <si>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</si>
  <si>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</si>
  <si>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</si>
  <si>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</si>
  <si>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</si>
  <si>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</si>
  <si>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</si>
  <si>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</si>
  <si>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</si>
  <si>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</si>
  <si>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</si>
  <si>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</si>
  <si>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</si>
  <si>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</si>
  <si>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</si>
  <si>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</si>
  <si>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</si>
  <si>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</si>
  <si>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</si>
  <si>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</si>
  <si>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</si>
  <si>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</si>
  <si>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</si>
  <si>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</si>
  <si>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</si>
  <si>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</si>
  <si>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</si>
  <si>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</si>
  <si>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</si>
  <si>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</si>
  <si>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</si>
  <si>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</si>
  <si>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</si>
  <si>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</si>
  <si>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</si>
  <si>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</si>
  <si>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</si>
  <si>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</si>
  <si>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</si>
  <si>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</si>
  <si>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</si>
  <si>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</si>
  <si>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</si>
  <si>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</si>
  <si>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</si>
  <si>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</si>
  <si>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</si>
  <si>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</si>
  <si>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</si>
  <si>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</si>
  <si>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</si>
  <si>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</si>
  <si>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</si>
  <si>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</si>
  <si>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</si>
  <si>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</si>
  <si>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</si>
  <si>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</si>
  <si>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</si>
  <si>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</si>
  <si>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</si>
  <si>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</si>
  <si>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</si>
  <si>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</si>
  <si>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</si>
  <si>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</si>
  <si>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</si>
  <si>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</si>
  <si>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</si>
  <si>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</si>
  <si>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</si>
  <si>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</si>
  <si>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</si>
  <si>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</si>
  <si>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</si>
  <si>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</si>
  <si>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</si>
  <si>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</si>
  <si>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</si>
  <si>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</si>
  <si>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</si>
  <si>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</si>
  <si>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</si>
  <si>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</si>
  <si>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</si>
  <si>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</si>
  <si>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</si>
  <si>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</si>
  <si>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</si>
  <si>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</si>
  <si>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</si>
  <si>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</si>
  <si>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</si>
  <si>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</si>
  <si>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</si>
  <si>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</si>
  <si>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</si>
  <si>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</si>
  <si>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</si>
  <si>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</si>
  <si>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</si>
  <si>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</si>
  <si>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</si>
  <si>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</si>
  <si>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</si>
  <si>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</si>
  <si>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</si>
  <si>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</si>
  <si>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</si>
  <si>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</si>
  <si>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</si>
  <si>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</si>
  <si>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</si>
  <si>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</si>
  <si>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</si>
  <si>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</si>
  <si>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</si>
  <si>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</si>
  <si>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</si>
  <si>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</si>
  <si>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</si>
  <si>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</si>
  <si>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</si>
  <si>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</si>
  <si>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</si>
  <si>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</si>
  <si>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</si>
  <si>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</si>
  <si>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</si>
  <si>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</si>
  <si>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</si>
  <si>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</si>
  <si>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</si>
  <si>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</si>
  <si>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</si>
  <si>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</si>
  <si>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</si>
  <si>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</si>
  <si>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</si>
  <si>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</si>
  <si>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</si>
  <si>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</si>
  <si>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</si>
  <si>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</si>
  <si>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</si>
  <si>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</si>
  <si>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</si>
  <si>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</si>
  <si>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</si>
  <si>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</si>
  <si>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</si>
  <si>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</si>
  <si>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</si>
  <si>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</si>
  <si>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</si>
  <si>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</si>
  <si>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</si>
  <si>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</si>
  <si>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</si>
  <si>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</si>
  <si>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</si>
  <si>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</si>
  <si>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</si>
  <si>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</si>
  <si>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</si>
  <si>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</si>
  <si>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</si>
  <si>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</si>
  <si>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</si>
  <si>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</si>
  <si>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</si>
  <si>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</si>
  <si>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</si>
  <si>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</si>
  <si>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</si>
  <si>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</si>
  <si>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</si>
  <si>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</si>
  <si>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</si>
  <si>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</si>
  <si>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</si>
  <si>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</si>
  <si>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</si>
  <si>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</si>
  <si>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</si>
  <si>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</si>
  <si>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</si>
  <si>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</si>
  <si>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</si>
  <si>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</si>
  <si>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</si>
  <si>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</si>
  <si>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</si>
  <si>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</si>
  <si>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</si>
  <si>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</si>
  <si>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</si>
  <si>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</si>
  <si>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</si>
  <si>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</si>
  <si>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</si>
  <si>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</si>
  <si>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</si>
  <si>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</si>
  <si>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</si>
  <si>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</si>
  <si>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</si>
  <si>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</si>
  <si>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</si>
  <si>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</si>
  <si>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</si>
  <si>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</si>
  <si>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</si>
  <si>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</si>
  <si>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</si>
  <si>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</si>
  <si>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</si>
  <si>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</si>
  <si>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</si>
  <si>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</si>
  <si>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</si>
  <si>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</si>
  <si>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</si>
  <si>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</si>
  <si>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</si>
  <si>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</si>
  <si>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</si>
  <si>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</si>
  <si>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</si>
  <si>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</si>
  <si>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</si>
  <si>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</si>
  <si>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</si>
  <si>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</si>
  <si>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</si>
  <si>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</si>
  <si>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</si>
  <si>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</si>
  <si>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</si>
  <si>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</si>
  <si>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</si>
  <si>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</si>
  <si>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</si>
  <si>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</si>
  <si>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</si>
  <si>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</si>
  <si>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</si>
  <si>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</si>
  <si>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</si>
  <si>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</si>
  <si>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</si>
  <si>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</si>
  <si>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</si>
  <si>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</si>
  <si>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</si>
  <si>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</si>
  <si>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</si>
  <si>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</si>
  <si>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</si>
  <si>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</si>
  <si>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</si>
  <si>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</si>
  <si>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</si>
  <si>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</si>
  <si>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</si>
  <si>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</si>
  <si>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</si>
  <si>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</si>
  <si>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</si>
  <si>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</si>
  <si>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</si>
  <si>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</si>
  <si>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</si>
  <si>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</si>
  <si>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</si>
  <si>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</si>
  <si>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</si>
  <si>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</si>
  <si>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</si>
  <si>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</si>
  <si>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</si>
  <si>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</si>
  <si>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</si>
  <si>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</si>
  <si>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</si>
  <si>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</si>
  <si>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</si>
  <si>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</si>
  <si>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</si>
  <si>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</si>
  <si>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</si>
  <si>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</si>
  <si>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</si>
  <si>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</si>
  <si>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</si>
  <si>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</si>
  <si>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</si>
  <si>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</si>
  <si>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</si>
  <si>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</si>
  <si>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</si>
  <si>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</si>
  <si>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</si>
  <si>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</si>
  <si>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</si>
  <si>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</si>
  <si>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</si>
  <si>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</si>
  <si>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</si>
  <si>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</si>
  <si>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</si>
  <si>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</si>
  <si>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</si>
  <si>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</si>
  <si>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</si>
  <si>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</si>
  <si>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</si>
  <si>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</si>
  <si>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</si>
  <si>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</si>
  <si>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</si>
  <si>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</si>
  <si>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</si>
  <si>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</si>
  <si>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</si>
  <si>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</si>
  <si>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</si>
  <si>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</si>
  <si>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</si>
  <si>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</si>
  <si>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</si>
  <si>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</si>
  <si>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</si>
  <si>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</si>
  <si>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</si>
  <si>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</si>
  <si>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</si>
  <si>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</si>
  <si>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</si>
  <si>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</si>
  <si>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</si>
  <si>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</si>
  <si>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</si>
  <si>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</si>
  <si>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</si>
  <si>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</si>
  <si>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</si>
  <si>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</si>
  <si>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</si>
  <si>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</si>
  <si>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</si>
  <si>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</si>
  <si>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</si>
  <si>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</si>
  <si>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</si>
  <si>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</si>
  <si>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</si>
  <si>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</si>
  <si>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</si>
  <si>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</si>
  <si>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</si>
  <si>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</si>
  <si>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</si>
  <si>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</si>
  <si>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</si>
  <si>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</si>
  <si>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</si>
  <si>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</si>
  <si>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</si>
  <si>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</si>
  <si>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</si>
  <si>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</si>
  <si>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</si>
  <si>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</si>
  <si>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</si>
  <si>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</si>
  <si>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</si>
  <si>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</si>
  <si>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</si>
  <si>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</si>
  <si>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</si>
  <si>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</si>
  <si>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</si>
  <si>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</si>
  <si>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</si>
  <si>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</si>
  <si>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</si>
  <si>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</si>
  <si>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</si>
  <si>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</si>
  <si>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</si>
  <si>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</si>
  <si>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</si>
  <si>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</si>
  <si>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</si>
  <si>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</si>
  <si>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</si>
  <si>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</si>
  <si>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</si>
  <si>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</si>
  <si>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</si>
  <si>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</si>
  <si>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</si>
  <si>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</si>
  <si>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</si>
  <si>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</si>
  <si>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</si>
  <si>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</si>
  <si>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</si>
  <si>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</si>
  <si>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</si>
  <si>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</si>
  <si>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</si>
  <si>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</si>
  <si>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</si>
  <si>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</si>
  <si>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</si>
  <si>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</si>
  <si>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</si>
  <si>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</si>
  <si>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</si>
  <si>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</si>
  <si>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</si>
  <si>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</si>
  <si>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</si>
  <si>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</si>
  <si>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</si>
  <si>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</si>
  <si>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</si>
  <si>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</si>
  <si>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</si>
  <si>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</si>
  <si>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</si>
  <si>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</si>
  <si>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</si>
  <si>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</si>
  <si>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</si>
  <si>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</si>
  <si>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</si>
  <si>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</si>
  <si>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</si>
  <si>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</si>
  <si>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</si>
  <si>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</si>
  <si>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</si>
  <si>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</si>
  <si>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</si>
  <si>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</si>
  <si>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</si>
  <si>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</si>
  <si>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</si>
  <si>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</si>
  <si>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</si>
  <si>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</si>
  <si>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</si>
  <si>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</si>
  <si>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</si>
  <si>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</si>
  <si>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</si>
  <si>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</si>
  <si>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</si>
  <si>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</si>
  <si>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</si>
  <si>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</si>
  <si>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</si>
  <si>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</si>
  <si>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</si>
  <si>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</si>
  <si>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</si>
  <si>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</si>
  <si>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</si>
  <si>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</si>
  <si>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</si>
  <si>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</si>
  <si>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</si>
  <si>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</si>
  <si>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09209</t>
  </si>
  <si>
    <t>真岡市</t>
  </si>
  <si>
    <t>09209_令和4年度</t>
  </si>
  <si>
    <t>09209_令和6年度</t>
  </si>
  <si>
    <t>09361</t>
  </si>
  <si>
    <t>壬生町</t>
  </si>
  <si>
    <t>09361_令和4年度</t>
  </si>
  <si>
    <t>09361_令和6年度</t>
  </si>
  <si>
    <t>09202</t>
  </si>
  <si>
    <t>足利市</t>
  </si>
  <si>
    <t>09202_令和4年度</t>
  </si>
  <si>
    <t>09202_令和6年度</t>
  </si>
  <si>
    <t>09201</t>
  </si>
  <si>
    <t>宇都宮市</t>
  </si>
  <si>
    <t>09201_令和4年度</t>
  </si>
  <si>
    <t>09201_令和6年度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</si>
  <si>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</si>
  <si>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</si>
  <si>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</si>
  <si>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</si>
  <si>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</si>
  <si>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</si>
  <si>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</si>
  <si>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</si>
  <si>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</si>
  <si>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</si>
  <si>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</si>
  <si>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</si>
  <si>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</si>
  <si>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</si>
  <si>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</si>
  <si>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</si>
  <si>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</si>
  <si>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</si>
  <si>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</si>
  <si>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</si>
  <si>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</si>
  <si>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09_令和5年度</t>
  </si>
  <si>
    <t>09_令和6年度</t>
  </si>
  <si>
    <t>09205_令和7年度</t>
  </si>
  <si>
    <t>09205_令和8年度</t>
  </si>
  <si>
    <t>09205_令和9年度</t>
  </si>
  <si>
    <t>09205_令和10年度</t>
  </si>
  <si>
    <t>09205_令和11年度</t>
  </si>
  <si>
    <t>09205_令和12年度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</si>
</sst>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10.65738637688</c:v>
                </c:pt>
                <c:pt idx="1">
                  <c:v>10.76421465992</c:v>
                </c:pt>
                <c:pt idx="2">
                  <c:v>8.1113855753700008</c:v>
                </c:pt>
                <c:pt idx="3">
                  <c:v>6.6857009954799986</c:v>
                </c:pt>
                <c:pt idx="4">
                  <c:v>5.6189134863400003</c:v>
                </c:pt>
                <c:pt idx="5">
                  <c:v>6.2807666654000007</c:v>
                </c:pt>
                <c:pt idx="6">
                  <c:v>7.4974891560000012</c:v>
                </c:pt>
                <c:pt idx="7">
                  <c:v>5.8584160191999999</c:v>
                </c:pt>
                <c:pt idx="8">
                  <c:v>5.7569672159999996</c:v>
                </c:pt>
                <c:pt idx="9">
                  <c:v>8.7966296572000005</c:v>
                </c:pt>
                <c:pt idx="10">
                  <c:v>6.4284013430000009</c:v>
                </c:pt>
                <c:pt idx="11">
                  <c:v>7.0476839035199994</c:v>
                </c:pt>
                <c:pt idx="12">
                  <c:v>9.6793646645000013</c:v>
                </c:pt>
                <c:pt idx="13">
                  <c:v>6.712653294199999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239.6710699280012</c:v>
                </c:pt>
                <c:pt idx="1">
                  <c:v>240.99995744264419</c:v>
                </c:pt>
                <c:pt idx="2">
                  <c:v>237.19725366557122</c:v>
                </c:pt>
                <c:pt idx="3">
                  <c:v>238.00368910028544</c:v>
                </c:pt>
                <c:pt idx="4">
                  <c:v>233.41696625983849</c:v>
                </c:pt>
                <c:pt idx="5">
                  <c:v>227.49008748291737</c:v>
                </c:pt>
                <c:pt idx="6">
                  <c:v>225.74286936195432</c:v>
                </c:pt>
                <c:pt idx="7">
                  <c:v>223.04913467929455</c:v>
                </c:pt>
                <c:pt idx="8">
                  <c:v>220.37196908517069</c:v>
                </c:pt>
                <c:pt idx="9">
                  <c:v>216.01075216194266</c:v>
                </c:pt>
                <c:pt idx="10">
                  <c:v>210.8148555870437</c:v>
                </c:pt>
                <c:pt idx="11">
                  <c:v>191.23993061044749</c:v>
                </c:pt>
                <c:pt idx="12">
                  <c:v>190.95714022884891</c:v>
                </c:pt>
                <c:pt idx="13">
                  <c:v>195.03588475201218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118.0153054413413</c:v>
                </c:pt>
                <c:pt idx="1">
                  <c:v>139.17645048109171</c:v>
                </c:pt>
                <c:pt idx="2">
                  <c:v>139.3810910673032</c:v>
                </c:pt>
                <c:pt idx="3">
                  <c:v>136.38376261408669</c:v>
                </c:pt>
                <c:pt idx="4">
                  <c:v>156.93830403996981</c:v>
                </c:pt>
                <c:pt idx="5">
                  <c:v>143.644825258037</c:v>
                </c:pt>
                <c:pt idx="6">
                  <c:v>130.692430720575</c:v>
                </c:pt>
                <c:pt idx="7">
                  <c:v>138.67074328435515</c:v>
                </c:pt>
                <c:pt idx="8">
                  <c:v>137.01525416083146</c:v>
                </c:pt>
                <c:pt idx="9">
                  <c:v>120.65586253161382</c:v>
                </c:pt>
                <c:pt idx="10">
                  <c:v>125.4746583974507</c:v>
                </c:pt>
                <c:pt idx="11">
                  <c:v>119.17109961137895</c:v>
                </c:pt>
                <c:pt idx="12">
                  <c:v>114.48939241550353</c:v>
                </c:pt>
                <c:pt idx="13">
                  <c:v>129.36650279453204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126.461585862763</c:v>
                </c:pt>
                <c:pt idx="1">
                  <c:v>126.95460107311121</c:v>
                </c:pt>
                <c:pt idx="2">
                  <c:v>162.77713878833671</c:v>
                </c:pt>
                <c:pt idx="3">
                  <c:v>154.45551955079961</c:v>
                </c:pt>
                <c:pt idx="4">
                  <c:v>153.7812776682093</c:v>
                </c:pt>
                <c:pt idx="5">
                  <c:v>146.51172161000841</c:v>
                </c:pt>
                <c:pt idx="6">
                  <c:v>131.1470606756736</c:v>
                </c:pt>
                <c:pt idx="7">
                  <c:v>120.76806903528649</c:v>
                </c:pt>
                <c:pt idx="8">
                  <c:v>118.81084161729626</c:v>
                </c:pt>
                <c:pt idx="9">
                  <c:v>117.20704489965607</c:v>
                </c:pt>
                <c:pt idx="10">
                  <c:v>113.64292992543463</c:v>
                </c:pt>
                <c:pt idx="11">
                  <c:v>107.69189765764446</c:v>
                </c:pt>
                <c:pt idx="12">
                  <c:v>119.94437981407987</c:v>
                </c:pt>
                <c:pt idx="13">
                  <c:v>113.95425681623757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238.08392133148539</c:v>
                </c:pt>
                <c:pt idx="1">
                  <c:v>229.23743679559664</c:v>
                </c:pt>
                <c:pt idx="2">
                  <c:v>236.01519592910248</c:v>
                </c:pt>
                <c:pt idx="3">
                  <c:v>273.08244828599209</c:v>
                </c:pt>
                <c:pt idx="4">
                  <c:v>280.29420650722165</c:v>
                </c:pt>
                <c:pt idx="5">
                  <c:v>283.01875538562422</c:v>
                </c:pt>
                <c:pt idx="6">
                  <c:v>261.66967225266745</c:v>
                </c:pt>
                <c:pt idx="7">
                  <c:v>240.45101655502671</c:v>
                </c:pt>
                <c:pt idx="8">
                  <c:v>255.09060154153917</c:v>
                </c:pt>
                <c:pt idx="9">
                  <c:v>261.20455358707608</c:v>
                </c:pt>
                <c:pt idx="10">
                  <c:v>249.07088659361315</c:v>
                </c:pt>
                <c:pt idx="11">
                  <c:v>248.51955303360026</c:v>
                </c:pt>
                <c:pt idx="12">
                  <c:v>281.11447826375519</c:v>
                </c:pt>
                <c:pt idx="13">
                  <c:v>261.45190069151209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65959</c:v>
                </c:pt>
                <c:pt idx="1">
                  <c:v>66475</c:v>
                </c:pt>
                <c:pt idx="2">
                  <c:v>67180</c:v>
                </c:pt>
                <c:pt idx="3">
                  <c:v>68152</c:v>
                </c:pt>
                <c:pt idx="4">
                  <c:v>68655</c:v>
                </c:pt>
                <c:pt idx="5">
                  <c:v>69283</c:v>
                </c:pt>
                <c:pt idx="6">
                  <c:v>69550</c:v>
                </c:pt>
                <c:pt idx="7">
                  <c:v>69781</c:v>
                </c:pt>
                <c:pt idx="8">
                  <c:v>70099</c:v>
                </c:pt>
                <c:pt idx="9">
                  <c:v>70191</c:v>
                </c:pt>
                <c:pt idx="10">
                  <c:v>70001</c:v>
                </c:pt>
                <c:pt idx="11">
                  <c:v>70118</c:v>
                </c:pt>
                <c:pt idx="12">
                  <c:v>70003</c:v>
                </c:pt>
                <c:pt idx="13">
                  <c:v>69805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20769</c:v>
                </c:pt>
                <c:pt idx="1">
                  <c:v>20385</c:v>
                </c:pt>
                <c:pt idx="2">
                  <c:v>20328</c:v>
                </c:pt>
                <c:pt idx="3">
                  <c:v>20077</c:v>
                </c:pt>
                <c:pt idx="4">
                  <c:v>19999</c:v>
                </c:pt>
                <c:pt idx="5">
                  <c:v>19839</c:v>
                </c:pt>
                <c:pt idx="6">
                  <c:v>19655</c:v>
                </c:pt>
                <c:pt idx="7">
                  <c:v>20043</c:v>
                </c:pt>
                <c:pt idx="8">
                  <c:v>19965</c:v>
                </c:pt>
                <c:pt idx="9">
                  <c:v>19796</c:v>
                </c:pt>
                <c:pt idx="10">
                  <c:v>19311</c:v>
                </c:pt>
                <c:pt idx="11">
                  <c:v>19297</c:v>
                </c:pt>
                <c:pt idx="12">
                  <c:v>19419</c:v>
                </c:pt>
                <c:pt idx="13">
                  <c:v>19579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36441</c:v>
                </c:pt>
                <c:pt idx="1">
                  <c:v>36614</c:v>
                </c:pt>
                <c:pt idx="2">
                  <c:v>36803</c:v>
                </c:pt>
                <c:pt idx="3">
                  <c:v>37498</c:v>
                </c:pt>
                <c:pt idx="4">
                  <c:v>37693</c:v>
                </c:pt>
                <c:pt idx="5">
                  <c:v>37895</c:v>
                </c:pt>
                <c:pt idx="6">
                  <c:v>38278</c:v>
                </c:pt>
                <c:pt idx="7">
                  <c:v>38648</c:v>
                </c:pt>
                <c:pt idx="8">
                  <c:v>38848</c:v>
                </c:pt>
                <c:pt idx="9">
                  <c:v>39108</c:v>
                </c:pt>
                <c:pt idx="10">
                  <c:v>39718</c:v>
                </c:pt>
                <c:pt idx="11">
                  <c:v>40035</c:v>
                </c:pt>
                <c:pt idx="12">
                  <c:v>40207</c:v>
                </c:pt>
                <c:pt idx="13">
                  <c:v>40388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311</c:v>
                </c:pt>
                <c:pt idx="1">
                  <c:v>311</c:v>
                </c:pt>
                <c:pt idx="2">
                  <c:v>311</c:v>
                </c:pt>
                <c:pt idx="3">
                  <c:v>311</c:v>
                </c:pt>
                <c:pt idx="4">
                  <c:v>311</c:v>
                </c:pt>
                <c:pt idx="5">
                  <c:v>346</c:v>
                </c:pt>
                <c:pt idx="6">
                  <c:v>346</c:v>
                </c:pt>
                <c:pt idx="7">
                  <c:v>346</c:v>
                </c:pt>
                <c:pt idx="8">
                  <c:v>346</c:v>
                </c:pt>
                <c:pt idx="9">
                  <c:v>346</c:v>
                </c:pt>
                <c:pt idx="10">
                  <c:v>346</c:v>
                </c:pt>
                <c:pt idx="11">
                  <c:v>495</c:v>
                </c:pt>
                <c:pt idx="12">
                  <c:v>495</c:v>
                </c:pt>
                <c:pt idx="13">
                  <c:v>495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3905</c:v>
                </c:pt>
                <c:pt idx="1">
                  <c:v>3905</c:v>
                </c:pt>
                <c:pt idx="2">
                  <c:v>3905</c:v>
                </c:pt>
                <c:pt idx="3">
                  <c:v>3905</c:v>
                </c:pt>
                <c:pt idx="4">
                  <c:v>3905</c:v>
                </c:pt>
                <c:pt idx="5">
                  <c:v>3197</c:v>
                </c:pt>
                <c:pt idx="6">
                  <c:v>3197</c:v>
                </c:pt>
                <c:pt idx="7">
                  <c:v>3197</c:v>
                </c:pt>
                <c:pt idx="8">
                  <c:v>3197</c:v>
                </c:pt>
                <c:pt idx="9">
                  <c:v>3197</c:v>
                </c:pt>
                <c:pt idx="10">
                  <c:v>3197</c:v>
                </c:pt>
                <c:pt idx="11">
                  <c:v>2909</c:v>
                </c:pt>
                <c:pt idx="12">
                  <c:v>2909</c:v>
                </c:pt>
                <c:pt idx="13">
                  <c:v>2909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3513.4247</c:v>
                </c:pt>
                <c:pt idx="1">
                  <c:v>3811.3697999999999</c:v>
                </c:pt>
                <c:pt idx="2">
                  <c:v>3303.3597</c:v>
                </c:pt>
                <c:pt idx="3">
                  <c:v>3303.6790999999998</c:v>
                </c:pt>
                <c:pt idx="4">
                  <c:v>3820.9609</c:v>
                </c:pt>
                <c:pt idx="5">
                  <c:v>4101.2750999999998</c:v>
                </c:pt>
                <c:pt idx="6">
                  <c:v>4318.3523999999998</c:v>
                </c:pt>
                <c:pt idx="7">
                  <c:v>4094.3996000000002</c:v>
                </c:pt>
                <c:pt idx="8">
                  <c:v>4290.3818000000001</c:v>
                </c:pt>
                <c:pt idx="9">
                  <c:v>4423.0478999999996</c:v>
                </c:pt>
                <c:pt idx="10">
                  <c:v>4450.2646999999997</c:v>
                </c:pt>
                <c:pt idx="11">
                  <c:v>4061.4798999999998</c:v>
                </c:pt>
                <c:pt idx="12">
                  <c:v>4800.2806</c:v>
                </c:pt>
                <c:pt idx="13">
                  <c:v>5068.4951000000001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7.8869999999999996</c:v>
                </c:pt>
                <c:pt idx="1">
                  <c:v>0</c:v>
                </c:pt>
                <c:pt idx="2">
                  <c:v>0</c:v>
                </c:pt>
                <c:pt idx="3">
                  <c:v>0</c:v>
                </c:pt>
                <c:pt idx="4">
                  <c:v>0</c:v>
                </c:pt>
                <c:pt idx="5">
                  <c:v>3.0750000000000002</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5.0999999999999997E-2</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17.123000000000001</c:v>
                </c:pt>
                <c:pt idx="1">
                  <c:v>0.90900000000000003</c:v>
                </c:pt>
                <c:pt idx="2">
                  <c:v>19.564</c:v>
                </c:pt>
                <c:pt idx="3">
                  <c:v>5.351</c:v>
                </c:pt>
                <c:pt idx="4">
                  <c:v>92.028000000000006</c:v>
                </c:pt>
                <c:pt idx="5">
                  <c:v>79.221999999999994</c:v>
                </c:pt>
                <c:pt idx="6">
                  <c:v>82.07</c:v>
                </c:pt>
                <c:pt idx="7">
                  <c:v>95.009</c:v>
                </c:pt>
                <c:pt idx="8">
                  <c:v>91.23299999999999</c:v>
                </c:pt>
                <c:pt idx="9">
                  <c:v>101.35</c:v>
                </c:pt>
                <c:pt idx="10">
                  <c:v>99.59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131.99600000000001</c:v>
                </c:pt>
                <c:pt idx="1">
                  <c:v>165.47200000000001</c:v>
                </c:pt>
                <c:pt idx="2">
                  <c:v>181.023</c:v>
                </c:pt>
                <c:pt idx="3">
                  <c:v>177.13499999999999</c:v>
                </c:pt>
                <c:pt idx="4">
                  <c:v>163.35300000000001</c:v>
                </c:pt>
                <c:pt idx="5">
                  <c:v>157.28299999999999</c:v>
                </c:pt>
                <c:pt idx="6">
                  <c:v>152.46299999999999</c:v>
                </c:pt>
                <c:pt idx="7">
                  <c:v>161.80199999999999</c:v>
                </c:pt>
                <c:pt idx="8">
                  <c:v>151.74199999999999</c:v>
                </c:pt>
                <c:pt idx="9">
                  <c:v>136.81299999999999</c:v>
                </c:pt>
                <c:pt idx="10">
                  <c:v>134.25800000000001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13.783999999999999</c:v>
                </c:pt>
                <c:pt idx="1">
                  <c:v>3.6110000000000002</c:v>
                </c:pt>
                <c:pt idx="2">
                  <c:v>14.07</c:v>
                </c:pt>
                <c:pt idx="3">
                  <c:v>4.6749999999999998</c:v>
                </c:pt>
                <c:pt idx="4">
                  <c:v>90.79</c:v>
                </c:pt>
                <c:pt idx="5">
                  <c:v>77.429000000000002</c:v>
                </c:pt>
                <c:pt idx="6">
                  <c:v>75.512</c:v>
                </c:pt>
                <c:pt idx="7">
                  <c:v>88.768000000000001</c:v>
                </c:pt>
                <c:pt idx="8">
                  <c:v>85.701000000000008</c:v>
                </c:pt>
                <c:pt idx="9">
                  <c:v>97.102000000000004</c:v>
                </c:pt>
                <c:pt idx="10">
                  <c:v>95.823000000000008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3.8250000000000002</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143.22200000000001</c:v>
                </c:pt>
                <c:pt idx="1">
                  <c:v>162.77000000000001</c:v>
                </c:pt>
                <c:pt idx="2">
                  <c:v>186.517</c:v>
                </c:pt>
                <c:pt idx="3">
                  <c:v>177.81100000000001</c:v>
                </c:pt>
                <c:pt idx="4">
                  <c:v>164.59100000000001</c:v>
                </c:pt>
                <c:pt idx="5">
                  <c:v>158.32599999999999</c:v>
                </c:pt>
                <c:pt idx="6">
                  <c:v>159.02099999999999</c:v>
                </c:pt>
                <c:pt idx="7">
                  <c:v>168.04300000000001</c:v>
                </c:pt>
                <c:pt idx="8">
                  <c:v>157.32499999999999</c:v>
                </c:pt>
                <c:pt idx="9">
                  <c:v>141.06100000000001</c:v>
                </c:pt>
                <c:pt idx="10">
                  <c:v>138.02500000000001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162.77713878833671</c:v>
                </c:pt>
                <c:pt idx="1">
                  <c:v>154.45551955079961</c:v>
                </c:pt>
                <c:pt idx="2">
                  <c:v>153.7812776682093</c:v>
                </c:pt>
                <c:pt idx="3">
                  <c:v>146.51172161000841</c:v>
                </c:pt>
                <c:pt idx="4">
                  <c:v>131.1470606756736</c:v>
                </c:pt>
                <c:pt idx="5">
                  <c:v>120.76806903528649</c:v>
                </c:pt>
                <c:pt idx="6">
                  <c:v>118.81084161729626</c:v>
                </c:pt>
                <c:pt idx="7">
                  <c:v>117.20704489965607</c:v>
                </c:pt>
                <c:pt idx="8">
                  <c:v>113.64292992543463</c:v>
                </c:pt>
                <c:pt idx="9">
                  <c:v>107.69189765764446</c:v>
                </c:pt>
                <c:pt idx="10">
                  <c:v>119.94437981407987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236.01519592910248</c:v>
                </c:pt>
                <c:pt idx="1">
                  <c:v>273.08244828599209</c:v>
                </c:pt>
                <c:pt idx="2">
                  <c:v>280.29420650722165</c:v>
                </c:pt>
                <c:pt idx="3">
                  <c:v>283.01875538562422</c:v>
                </c:pt>
                <c:pt idx="4">
                  <c:v>261.66967225266745</c:v>
                </c:pt>
                <c:pt idx="5">
                  <c:v>240.45101655502671</c:v>
                </c:pt>
                <c:pt idx="6">
                  <c:v>255.09060154153917</c:v>
                </c:pt>
                <c:pt idx="7">
                  <c:v>261.20455358707608</c:v>
                </c:pt>
                <c:pt idx="8">
                  <c:v>249.07088659361315</c:v>
                </c:pt>
                <c:pt idx="9">
                  <c:v>248.51955303360026</c:v>
                </c:pt>
                <c:pt idx="10">
                  <c:v>281.11447826375519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0.60683380761221417</c:v>
                </c:pt>
                <c:pt idx="1">
                  <c:v>0.59604709501335384</c:v>
                </c:pt>
                <c:pt idx="2">
                  <c:v>0.66543294748831872</c:v>
                </c:pt>
                <c:pt idx="3">
                  <c:v>0.62826578315534432</c:v>
                </c:pt>
                <c:pt idx="4">
                  <c:v>0.62900296615601459</c:v>
                </c:pt>
                <c:pt idx="5">
                  <c:v>0.67436188178015899</c:v>
                </c:pt>
                <c:pt idx="6">
                  <c:v>0.62339027403996639</c:v>
                </c:pt>
                <c:pt idx="7">
                  <c:v>0.64333870789117231</c:v>
                </c:pt>
                <c:pt idx="8">
                  <c:v>0.63164748859907183</c:v>
                </c:pt>
                <c:pt idx="9">
                  <c:v>0.56760523780971195</c:v>
                </c:pt>
                <c:pt idx="10">
                  <c:v>0.49099214260497204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8.46801958960815E-2</c:v>
                </c:pt>
                <c:pt idx="1">
                  <c:v>2.3378899054574489E-2</c:v>
                </c:pt>
                <c:pt idx="2">
                  <c:v>9.1493582400561921E-2</c:v>
                </c:pt>
                <c:pt idx="3">
                  <c:v>3.1908709751183789E-2</c:v>
                </c:pt>
                <c:pt idx="4">
                  <c:v>0.69227628535666141</c:v>
                </c:pt>
                <c:pt idx="5">
                  <c:v>0.64113801453078212</c:v>
                </c:pt>
                <c:pt idx="6">
                  <c:v>0.63556489434889341</c:v>
                </c:pt>
                <c:pt idx="7">
                  <c:v>0.75736061834846657</c:v>
                </c:pt>
                <c:pt idx="8">
                  <c:v>0.75412522412288763</c:v>
                </c:pt>
                <c:pt idx="9">
                  <c:v>0.9016648616285875</c:v>
                </c:pt>
                <c:pt idx="10">
                  <c:v>0.79889528920430219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138.02500000000001</c:v>
                </c:pt>
                <c:pt idx="2">
                  <c:v>0</c:v>
                </c:pt>
                <c:pt idx="3">
                  <c:v>0</c:v>
                </c:pt>
                <c:pt idx="4">
                  <c:v>95.823000000000008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138.02500000000001</c:v>
                </c:pt>
                <c:pt idx="4" formatCode="#,##0">
                  <c:v>95.823000000000008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17：石油製品・石炭製品製造業(N=1)</c:v>
                </c:pt>
                <c:pt idx="3">
                  <c:v>21：窯業・土石製品製造業(N=1)</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18：プラスチック製品製造業(N=7)</c:v>
                </c:pt>
                <c:pt idx="12">
                  <c:v>19：ゴム製品製造業(N=1)</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27：業務用機械器具製造業(N=1)</c:v>
                </c:pt>
                <c:pt idx="19">
                  <c:v>28：電子部品等製造業(N=2)</c:v>
                </c:pt>
                <c:pt idx="20">
                  <c:v>29：電気機械器具製造業(N=1)</c:v>
                </c:pt>
                <c:pt idx="21">
                  <c:v>30：情報通信機械器具製造業(N=0)</c:v>
                </c:pt>
                <c:pt idx="22">
                  <c:v>31：輸送用機械器具製造業(N=1)</c:v>
                </c:pt>
                <c:pt idx="23">
                  <c:v>32：その他の製造業(N=1)</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6.8789999999999996</c:v>
                </c:pt>
                <c:pt idx="2">
                  <c:v>2.9550000000000001</c:v>
                </c:pt>
                <c:pt idx="3">
                  <c:v>4.2640000000000002</c:v>
                </c:pt>
                <c:pt idx="4">
                  <c:v>0</c:v>
                </c:pt>
                <c:pt idx="5">
                  <c:v>3.8820000000000001</c:v>
                </c:pt>
                <c:pt idx="6">
                  <c:v>0</c:v>
                </c:pt>
                <c:pt idx="7">
                  <c:v>0</c:v>
                </c:pt>
                <c:pt idx="8">
                  <c:v>0</c:v>
                </c:pt>
                <c:pt idx="9">
                  <c:v>0</c:v>
                </c:pt>
                <c:pt idx="10">
                  <c:v>0</c:v>
                </c:pt>
                <c:pt idx="11">
                  <c:v>59.100999999999999</c:v>
                </c:pt>
                <c:pt idx="12">
                  <c:v>3.246</c:v>
                </c:pt>
                <c:pt idx="13">
                  <c:v>0</c:v>
                </c:pt>
                <c:pt idx="14">
                  <c:v>18.373999999999999</c:v>
                </c:pt>
                <c:pt idx="15">
                  <c:v>0</c:v>
                </c:pt>
                <c:pt idx="16">
                  <c:v>0</c:v>
                </c:pt>
                <c:pt idx="17">
                  <c:v>0</c:v>
                </c:pt>
                <c:pt idx="18">
                  <c:v>5.5659999999999998</c:v>
                </c:pt>
                <c:pt idx="19">
                  <c:v>16.815000000000001</c:v>
                </c:pt>
                <c:pt idx="20">
                  <c:v>5.2720000000000002</c:v>
                </c:pt>
                <c:pt idx="21">
                  <c:v>0</c:v>
                </c:pt>
                <c:pt idx="22">
                  <c:v>7.7789999999999999</c:v>
                </c:pt>
                <c:pt idx="23">
                  <c:v>3.8919999999999999</c:v>
                </c:pt>
                <c:pt idx="24">
                  <c:v>0</c:v>
                </c:pt>
                <c:pt idx="25">
                  <c:v>0</c:v>
                </c:pt>
                <c:pt idx="26">
                  <c:v>0</c:v>
                </c:pt>
                <c:pt idx="27">
                  <c:v>0</c:v>
                </c:pt>
                <c:pt idx="28">
                  <c:v>0</c:v>
                </c:pt>
                <c:pt idx="29">
                  <c:v>0</c:v>
                </c:pt>
                <c:pt idx="30">
                  <c:v>0</c:v>
                </c:pt>
                <c:pt idx="31">
                  <c:v>0</c:v>
                </c:pt>
                <c:pt idx="32">
                  <c:v>0</c:v>
                </c:pt>
                <c:pt idx="33">
                  <c:v>0</c:v>
                </c:pt>
                <c:pt idx="34">
                  <c:v>3.9260000000000002</c:v>
                </c:pt>
                <c:pt idx="35">
                  <c:v>0</c:v>
                </c:pt>
                <c:pt idx="36">
                  <c:v>91.897000000000006</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253.00044145331529</c:v>
                </c:pt>
                <c:pt idx="2">
                  <c:v>13.155581918182</c:v>
                </c:pt>
                <c:pt idx="3">
                  <c:v>11.981590321000461</c:v>
                </c:pt>
                <c:pt idx="4">
                  <c:v>121.0725300189857</c:v>
                </c:pt>
                <c:pt idx="5">
                  <c:v>137.01797303087449</c:v>
                </c:pt>
                <c:pt idx="7">
                  <c:v>245.92446322513271</c:v>
                </c:pt>
                <c:pt idx="8">
                  <c:v>6.15112600312131</c:v>
                </c:pt>
                <c:pt idx="9">
                  <c:v>0</c:v>
                </c:pt>
                <c:pt idx="10">
                  <c:v>11.03629094583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278.13761369249772</c:v>
                </c:pt>
                <c:pt idx="4" formatCode="#,##0">
                  <c:v>121.0725300189857</c:v>
                </c:pt>
                <c:pt idx="5" formatCode="#,##0">
                  <c:v>137.01797303087449</c:v>
                </c:pt>
                <c:pt idx="6" formatCode="#,##0">
                  <c:v>252.07558922825402</c:v>
                </c:pt>
                <c:pt idx="10" formatCode="#,##0">
                  <c:v>11.03629094583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134.25800000000001</c:v>
                </c:pt>
                <c:pt idx="2" formatCode="#,##0_);[Red]\(#,##0\)">
                  <c:v>7.6929999999999996</c:v>
                </c:pt>
                <c:pt idx="3" formatCode="#,##0_);[Red]\(#,##0\)">
                  <c:v>91.897000000000006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134.25800000000001</c:v>
                </c:pt>
                <c:pt idx="1">
                  <c:v>99.59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鹿沼市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18：プラスチック製品製造業(N=7)</c:v>
                </c:pt>
                <c:pt idx="7">
                  <c:v>19：ゴム製品製造業(N=1)</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27：業務用機械器具製造業(N=1)</c:v>
                </c:pt>
                <c:pt idx="14">
                  <c:v>28：電子部品等製造業(N=2)</c:v>
                </c:pt>
                <c:pt idx="15">
                  <c:v>29：電気機械器具製造業(N=1)</c:v>
                </c:pt>
                <c:pt idx="16">
                  <c:v>30：情報通信機械器具製造業(N=0)</c:v>
                </c:pt>
                <c:pt idx="17">
                  <c:v>31：輸送用機械器具製造業(N=1)</c:v>
                </c:pt>
                <c:pt idx="18">
                  <c:v>32：その他の製造業(N=1)</c:v>
                </c:pt>
              </c:strCache>
            </c:strRef>
          </c:cat>
          <c:val>
            <c:numRef>
              <c:f>③特定事業所の現状把握!$BG$21:$BG$39</c:f>
              <c:numCache>
                <c:formatCode>[=0]#,##0;[&lt;1]0.00;#,##0</c:formatCode>
                <c:ptCount val="19"/>
                <c:pt idx="0">
                  <c:v>3.8820000000000001</c:v>
                </c:pt>
                <c:pt idx="1">
                  <c:v>0</c:v>
                </c:pt>
                <c:pt idx="2">
                  <c:v>0</c:v>
                </c:pt>
                <c:pt idx="3">
                  <c:v>0</c:v>
                </c:pt>
                <c:pt idx="4">
                  <c:v>0</c:v>
                </c:pt>
                <c:pt idx="5">
                  <c:v>0</c:v>
                </c:pt>
                <c:pt idx="6">
                  <c:v>8.4429999999999996</c:v>
                </c:pt>
                <c:pt idx="7">
                  <c:v>3.246</c:v>
                </c:pt>
                <c:pt idx="8">
                  <c:v>0</c:v>
                </c:pt>
                <c:pt idx="9">
                  <c:v>18.373999999999999</c:v>
                </c:pt>
                <c:pt idx="10">
                  <c:v>0</c:v>
                </c:pt>
                <c:pt idx="11">
                  <c:v>0</c:v>
                </c:pt>
                <c:pt idx="12">
                  <c:v>0</c:v>
                </c:pt>
                <c:pt idx="13">
                  <c:v>5.5659999999999998</c:v>
                </c:pt>
                <c:pt idx="14">
                  <c:v>8.4075000000000006</c:v>
                </c:pt>
                <c:pt idx="15">
                  <c:v>5.2720000000000002</c:v>
                </c:pt>
                <c:pt idx="16">
                  <c:v>0</c:v>
                </c:pt>
                <c:pt idx="17">
                  <c:v>7.7789999999999999</c:v>
                </c:pt>
                <c:pt idx="18">
                  <c:v>3.8919999999999999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18：プラスチック製品製造業(N=7)</c:v>
                </c:pt>
                <c:pt idx="7">
                  <c:v>19：ゴム製品製造業(N=1)</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27：業務用機械器具製造業(N=1)</c:v>
                </c:pt>
                <c:pt idx="14">
                  <c:v>28：電子部品等製造業(N=2)</c:v>
                </c:pt>
                <c:pt idx="15">
                  <c:v>29：電気機械器具製造業(N=1)</c:v>
                </c:pt>
                <c:pt idx="16">
                  <c:v>30：情報通信機械器具製造業(N=0)</c:v>
                </c:pt>
                <c:pt idx="17">
                  <c:v>31：輸送用機械器具製造業(N=1)</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鹿沼市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3.9260000000000002</c:v>
                </c:pt>
                <c:pt idx="11">
                  <c:v>0</c:v>
                </c:pt>
                <c:pt idx="12">
                  <c:v>45.948500000000003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鹿沼市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鹿沼市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17：石油製品・石炭製品製造業(N=1)</c:v>
                </c:pt>
                <c:pt idx="3">
                  <c:v>21：窯業・土石製品製造業(N=1)</c:v>
                </c:pt>
                <c:pt idx="4">
                  <c:v>22：鉄鋼業(N=0)</c:v>
                </c:pt>
              </c:strCache>
            </c:strRef>
          </c:cat>
          <c:val>
            <c:numRef>
              <c:f>③特定事業所の現状把握!$BG$16:$BG$20</c:f>
              <c:numCache>
                <c:formatCode>[=0]#,##0;[&lt;1]0.00;#,##0</c:formatCode>
                <c:ptCount val="5"/>
                <c:pt idx="0">
                  <c:v>0</c:v>
                </c:pt>
                <c:pt idx="1">
                  <c:v>6.8789999999999996</c:v>
                </c:pt>
                <c:pt idx="2">
                  <c:v>2.9550000000000001</c:v>
                </c:pt>
                <c:pt idx="3">
                  <c:v>4.2640000000000002</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17：石油製品・石炭製品製造業(N=1)</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124,951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18002.199999999913</c:v>
                </c:pt>
                <c:pt idx="1">
                  <c:v>106698.29999999976</c:v>
                </c:pt>
                <c:pt idx="2">
                  <c:v>0</c:v>
                </c:pt>
                <c:pt idx="3">
                  <c:v>0</c:v>
                </c:pt>
                <c:pt idx="4">
                  <c:v>0</c:v>
                </c:pt>
                <c:pt idx="5">
                  <c:v>250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164,493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21604.800263999896</c:v>
                </c:pt>
                <c:pt idx="1">
                  <c:v>141136.24330799968</c:v>
                </c:pt>
                <c:pt idx="2">
                  <c:v>0</c:v>
                </c:pt>
                <c:pt idx="3">
                  <c:v>0</c:v>
                </c:pt>
                <c:pt idx="4">
                  <c:v>0</c:v>
                </c:pt>
                <c:pt idx="5">
                  <c:v>1752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鹿沼市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83.110501115999995</c:v>
                </c:pt>
                <c:pt idx="1">
                  <c:v>0.41102935200000001</c:v>
                </c:pt>
                <c:pt idx="2">
                  <c:v>0.62517250800000002</c:v>
                </c:pt>
                <c:pt idx="3">
                  <c:v>0</c:v>
                </c:pt>
                <c:pt idx="4">
                  <c:v>11.91033146</c:v>
                </c:pt>
                <c:pt idx="5">
                  <c:v>54.66204544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1,706,393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鹿沼市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1697160</c:v>
                </c:pt>
                <c:pt idx="1">
                  <c:v>6000</c:v>
                </c:pt>
                <c:pt idx="2">
                  <c:v>3233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250</c:v>
                </c:pt>
                <c:pt idx="1">
                  <c:v>250</c:v>
                </c:pt>
                <c:pt idx="2">
                  <c:v>250</c:v>
                </c:pt>
                <c:pt idx="3">
                  <c:v>250</c:v>
                </c:pt>
                <c:pt idx="4">
                  <c:v>250</c:v>
                </c:pt>
                <c:pt idx="5">
                  <c:v>250</c:v>
                </c:pt>
                <c:pt idx="6">
                  <c:v>250</c:v>
                </c:pt>
                <c:pt idx="7">
                  <c:v>250</c:v>
                </c:pt>
                <c:pt idx="8">
                  <c:v>250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42398.5</c:v>
                </c:pt>
                <c:pt idx="1">
                  <c:v>49310.2</c:v>
                </c:pt>
                <c:pt idx="2">
                  <c:v>54089.999999999993</c:v>
                </c:pt>
                <c:pt idx="3">
                  <c:v>59728</c:v>
                </c:pt>
                <c:pt idx="4">
                  <c:v>62666.500000000036</c:v>
                </c:pt>
                <c:pt idx="5">
                  <c:v>66646.299999999857</c:v>
                </c:pt>
                <c:pt idx="6">
                  <c:v>80565.299999999828</c:v>
                </c:pt>
                <c:pt idx="7">
                  <c:v>94990.499999999796</c:v>
                </c:pt>
                <c:pt idx="8">
                  <c:v>106698.29999999976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10461.1</c:v>
                </c:pt>
                <c:pt idx="1">
                  <c:v>11499.5</c:v>
                </c:pt>
                <c:pt idx="2">
                  <c:v>12342.7</c:v>
                </c:pt>
                <c:pt idx="3">
                  <c:v>13083.099999999993</c:v>
                </c:pt>
                <c:pt idx="4">
                  <c:v>13897.499999999991</c:v>
                </c:pt>
                <c:pt idx="5">
                  <c:v>14797.79999999997</c:v>
                </c:pt>
                <c:pt idx="6">
                  <c:v>15777.09999999996</c:v>
                </c:pt>
                <c:pt idx="7">
                  <c:v>16944.899999999943</c:v>
                </c:pt>
                <c:pt idx="8">
                  <c:v>18002.199999999913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0.10112213300379887</c:v>
                </c:pt>
                <c:pt idx="1">
                  <c:v>0.11874952893819571</c:v>
                </c:pt>
                <c:pt idx="2">
                  <c:v>0.12312471223986182</c:v>
                </c:pt>
                <c:pt idx="3">
                  <c:v>0.13556356982730502</c:v>
                </c:pt>
                <c:pt idx="4">
                  <c:v>0.14318907907851375</c:v>
                </c:pt>
                <c:pt idx="5">
                  <c:v>0.15811752340052862</c:v>
                </c:pt>
                <c:pt idx="6">
                  <c:v>0.16928124249378435</c:v>
                </c:pt>
                <c:pt idx="7">
                  <c:v>0.20039670969424569</c:v>
                </c:pt>
                <c:pt idx="8">
                  <c:v>0.22312448887442321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259.08532543812231</c:v>
                </c:pt>
                <c:pt idx="2">
                  <c:v>9.0511294875428714</c:v>
                </c:pt>
                <c:pt idx="3">
                  <c:v>12.157751581556431</c:v>
                </c:pt>
                <c:pt idx="4">
                  <c:v>153.7812776682093</c:v>
                </c:pt>
                <c:pt idx="5">
                  <c:v>156.93830403996981</c:v>
                </c:pt>
                <c:pt idx="7">
                  <c:v>225.55778640485534</c:v>
                </c:pt>
                <c:pt idx="8">
                  <c:v>7.8591798549831502</c:v>
                </c:pt>
                <c:pt idx="9">
                  <c:v>0</c:v>
                </c:pt>
                <c:pt idx="10">
                  <c:v>5.6189134863400003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280.29420650722165</c:v>
                </c:pt>
                <c:pt idx="4" formatCode="#,##0">
                  <c:v>153.7812776682093</c:v>
                </c:pt>
                <c:pt idx="5" formatCode="#,##0">
                  <c:v>156.93830403996981</c:v>
                </c:pt>
                <c:pt idx="6" formatCode="#,##0">
                  <c:v>233.41696625983849</c:v>
                </c:pt>
                <c:pt idx="10" formatCode="#,##0">
                  <c:v>5.6189134863400003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2420</c:v>
                </c:pt>
                <c:pt idx="1">
                  <c:v>2623</c:v>
                </c:pt>
                <c:pt idx="2">
                  <c:v>2791</c:v>
                </c:pt>
                <c:pt idx="3">
                  <c:v>2931</c:v>
                </c:pt>
                <c:pt idx="4">
                  <c:v>3081</c:v>
                </c:pt>
                <c:pt idx="5">
                  <c:v>3233</c:v>
                </c:pt>
                <c:pt idx="6">
                  <c:v>3390</c:v>
                </c:pt>
                <c:pt idx="7">
                  <c:v>3562</c:v>
                </c:pt>
                <c:pt idx="8">
                  <c:v>3731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737225.41349810327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164493.04357199959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2337408.4159999997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2308625.031</c:v>
                </c:pt>
                <c:pt idx="1">
                  <c:v>11417.482</c:v>
                </c:pt>
                <c:pt idx="2">
                  <c:v>17365.902999999998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162741.04357199959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237.75613472713846</c:v>
                </c:pt>
                <c:pt idx="2">
                  <c:v>7.2901371136498208</c:v>
                </c:pt>
                <c:pt idx="3">
                  <c:v>16.405628850723829</c:v>
                </c:pt>
                <c:pt idx="4">
                  <c:v>113.95425681623757</c:v>
                </c:pt>
                <c:pt idx="5">
                  <c:v>129.36650279453204</c:v>
                </c:pt>
                <c:pt idx="7">
                  <c:v>189.46644443178695</c:v>
                </c:pt>
                <c:pt idx="8">
                  <c:v>5.5694403202252145</c:v>
                </c:pt>
                <c:pt idx="9">
                  <c:v>0</c:v>
                </c:pt>
                <c:pt idx="10">
                  <c:v>6.712653294199999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261.45190069151209</c:v>
                </c:pt>
                <c:pt idx="4">
                  <c:v>113.95425681623757</c:v>
                </c:pt>
                <c:pt idx="5">
                  <c:v>129.36650279453204</c:v>
                </c:pt>
                <c:pt idx="6">
                  <c:v>195.03588475201218</c:v>
                </c:pt>
                <c:pt idx="10">
                  <c:v>6.712653294199999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c:v>
                </c:pt>
                <c:pt idx="3">
                  <c:v>18487.103999999999</c:v>
                </c:pt>
                <c:pt idx="4">
                  <c:v>55.155999999999999</c:v>
                </c:pt>
                <c:pt idx="5">
                  <c:v>17365.902999999998</c:v>
                </c:pt>
                <c:pt idx="6">
                  <c:v>0</c:v>
                </c:pt>
                <c:pt idx="7">
                  <c:v>27422.138999999996</c:v>
                </c:pt>
                <c:pt idx="8">
                  <c:v>2043.9849999999999</c:v>
                </c:pt>
                <c:pt idx="9">
                  <c:v>151684.02799999996</c:v>
                </c:pt>
                <c:pt idx="10">
                  <c:v>0</c:v>
                </c:pt>
                <c:pt idx="11">
                  <c:v>12741.156000000001</c:v>
                </c:pt>
                <c:pt idx="12">
                  <c:v>255.22399999999999</c:v>
                </c:pt>
                <c:pt idx="13">
                  <c:v>4409.5690000000004</c:v>
                </c:pt>
                <c:pt idx="14">
                  <c:v>1064.9480000000001</c:v>
                </c:pt>
                <c:pt idx="15">
                  <c:v>2936.4879999999998</c:v>
                </c:pt>
                <c:pt idx="16">
                  <c:v>213.44400000000002</c:v>
                </c:pt>
                <c:pt idx="17">
                  <c:v>484517.88199999998</c:v>
                </c:pt>
                <c:pt idx="18">
                  <c:v>0</c:v>
                </c:pt>
                <c:pt idx="19">
                  <c:v>0</c:v>
                </c:pt>
                <c:pt idx="20">
                  <c:v>0</c:v>
                </c:pt>
                <c:pt idx="21">
                  <c:v>0</c:v>
                </c:pt>
                <c:pt idx="22">
                  <c:v>15631.492</c:v>
                </c:pt>
                <c:pt idx="23">
                  <c:v>0</c:v>
                </c:pt>
                <c:pt idx="24">
                  <c:v>2507.4140000000002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5280253.2910000002</c:v>
                </c:pt>
                <c:pt idx="3">
                  <c:v>3829016.1090000006</c:v>
                </c:pt>
                <c:pt idx="4">
                  <c:v>2376818.0529999998</c:v>
                </c:pt>
                <c:pt idx="5">
                  <c:v>2337408.4159999997</c:v>
                </c:pt>
                <c:pt idx="6">
                  <c:v>709185.65999999992</c:v>
                </c:pt>
                <c:pt idx="7">
                  <c:v>1633465.7560000003</c:v>
                </c:pt>
                <c:pt idx="8">
                  <c:v>1406649.4130000004</c:v>
                </c:pt>
                <c:pt idx="9">
                  <c:v>1288409.0679999997</c:v>
                </c:pt>
                <c:pt idx="10">
                  <c:v>1106255.3089999999</c:v>
                </c:pt>
                <c:pt idx="11">
                  <c:v>1092123.5909999998</c:v>
                </c:pt>
                <c:pt idx="12">
                  <c:v>3001309.219</c:v>
                </c:pt>
                <c:pt idx="13">
                  <c:v>738245.66199999989</c:v>
                </c:pt>
                <c:pt idx="14">
                  <c:v>1017857.6899999998</c:v>
                </c:pt>
                <c:pt idx="15">
                  <c:v>5143409.3040000005</c:v>
                </c:pt>
                <c:pt idx="16">
                  <c:v>2560641.2290000003</c:v>
                </c:pt>
                <c:pt idx="17">
                  <c:v>3696319.5869999998</c:v>
                </c:pt>
                <c:pt idx="18">
                  <c:v>429550.37400000001</c:v>
                </c:pt>
                <c:pt idx="19">
                  <c:v>1096031.7779999999</c:v>
                </c:pt>
                <c:pt idx="20">
                  <c:v>744093.58499999996</c:v>
                </c:pt>
                <c:pt idx="21">
                  <c:v>943148.29500000004</c:v>
                </c:pt>
                <c:pt idx="22">
                  <c:v>2160641.0630000001</c:v>
                </c:pt>
                <c:pt idx="23">
                  <c:v>534444.88</c:v>
                </c:pt>
                <c:pt idx="24">
                  <c:v>1727040.003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鹿沼市</c:v>
                </c:pt>
              </c:strCache>
            </c:strRef>
          </c:cat>
          <c:val>
            <c:numRef>
              <c:f>①CO2排出量の現状把握!$AX$43:$AX$45</c:f>
              <c:numCache>
                <c:formatCode>0%</c:formatCode>
                <c:ptCount val="3"/>
                <c:pt idx="0">
                  <c:v>0.42072759503743129</c:v>
                </c:pt>
                <c:pt idx="1">
                  <c:v>0.34830809079265729</c:v>
                </c:pt>
                <c:pt idx="2">
                  <c:v>0.37005528114748809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鹿沼市</c:v>
                </c:pt>
              </c:strCache>
            </c:strRef>
          </c:cat>
          <c:val>
            <c:numRef>
              <c:f>①CO2排出量の現状把握!$AY$43:$AY$45</c:f>
              <c:numCache>
                <c:formatCode>0%</c:formatCode>
                <c:ptCount val="3"/>
                <c:pt idx="0">
                  <c:v>0.19118662390594171</c:v>
                </c:pt>
                <c:pt idx="1">
                  <c:v>0.18576554660001765</c:v>
                </c:pt>
                <c:pt idx="2">
                  <c:v>0.16128922540839216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鹿沼市</c:v>
                </c:pt>
              </c:strCache>
            </c:strRef>
          </c:cat>
          <c:val>
            <c:numRef>
              <c:f>①CO2排出量の現状把握!$AZ$43:$AZ$45</c:f>
              <c:numCache>
                <c:formatCode>0%</c:formatCode>
                <c:ptCount val="3"/>
                <c:pt idx="0">
                  <c:v>0.18034974026133399</c:v>
                </c:pt>
                <c:pt idx="1">
                  <c:v>0.19648434251556449</c:v>
                </c:pt>
                <c:pt idx="2">
                  <c:v>0.18310349795155276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鹿沼市</c:v>
                </c:pt>
              </c:strCache>
            </c:strRef>
          </c:cat>
          <c:val>
            <c:numRef>
              <c:f>①CO2排出量の現状把握!$BA$43:$BA$45</c:f>
              <c:numCache>
                <c:formatCode>0%</c:formatCode>
                <c:ptCount val="3"/>
                <c:pt idx="0">
                  <c:v>0.19226168778726088</c:v>
                </c:pt>
                <c:pt idx="1">
                  <c:v>0.25349799166924203</c:v>
                </c:pt>
                <c:pt idx="2">
                  <c:v>0.2760510020193479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鹿沼市</c:v>
                </c:pt>
              </c:strCache>
            </c:strRef>
          </c:cat>
          <c:val>
            <c:numRef>
              <c:f>①CO2排出量の現状把握!$BB$43:$BB$45</c:f>
              <c:numCache>
                <c:formatCode>0%</c:formatCode>
                <c:ptCount val="3"/>
                <c:pt idx="0">
                  <c:v>1.5474353008032191E-2</c:v>
                </c:pt>
                <c:pt idx="1">
                  <c:v>1.5944028422518606E-2</c:v>
                </c:pt>
                <c:pt idx="2">
                  <c:v>9.5009934732191315E-3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29268</c:v>
                </c:pt>
                <c:pt idx="1">
                  <c:v>29268</c:v>
                </c:pt>
                <c:pt idx="2">
                  <c:v>29268</c:v>
                </c:pt>
                <c:pt idx="3">
                  <c:v>29268</c:v>
                </c:pt>
                <c:pt idx="4">
                  <c:v>29268</c:v>
                </c:pt>
                <c:pt idx="5">
                  <c:v>28870</c:v>
                </c:pt>
                <c:pt idx="6">
                  <c:v>28870</c:v>
                </c:pt>
                <c:pt idx="7">
                  <c:v>28870</c:v>
                </c:pt>
                <c:pt idx="8">
                  <c:v>28870</c:v>
                </c:pt>
                <c:pt idx="9">
                  <c:v>28870</c:v>
                </c:pt>
                <c:pt idx="10">
                  <c:v>28870</c:v>
                </c:pt>
                <c:pt idx="11">
                  <c:v>28627</c:v>
                </c:pt>
                <c:pt idx="12">
                  <c:v>28627</c:v>
                </c:pt>
                <c:pt idx="13">
                  <c:v>28627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10.65738637688</c:v>
                </c:pt>
                <c:pt idx="1">
                  <c:v>10.76421465992</c:v>
                </c:pt>
                <c:pt idx="2">
                  <c:v>8.1113855753700008</c:v>
                </c:pt>
                <c:pt idx="3">
                  <c:v>6.6857009954799986</c:v>
                </c:pt>
                <c:pt idx="4">
                  <c:v>5.6189134863400003</c:v>
                </c:pt>
                <c:pt idx="5">
                  <c:v>6.2807666654000007</c:v>
                </c:pt>
                <c:pt idx="6">
                  <c:v>7.4974891560000012</c:v>
                </c:pt>
                <c:pt idx="7">
                  <c:v>5.8584160191999999</c:v>
                </c:pt>
                <c:pt idx="8">
                  <c:v>5.7569672159999996</c:v>
                </c:pt>
                <c:pt idx="9">
                  <c:v>8.7966296572000005</c:v>
                </c:pt>
                <c:pt idx="10">
                  <c:v>6.4284013430000009</c:v>
                </c:pt>
                <c:pt idx="11">
                  <c:v>7.0476839035199994</c:v>
                </c:pt>
                <c:pt idx="12">
                  <c:v>9.6793646645000013</c:v>
                </c:pt>
                <c:pt idx="13">
                  <c:v>6.712653294199999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103003</c:v>
                </c:pt>
                <c:pt idx="1">
                  <c:v>102482</c:v>
                </c:pt>
                <c:pt idx="2">
                  <c:v>101751</c:v>
                </c:pt>
                <c:pt idx="3">
                  <c:v>102093</c:v>
                </c:pt>
                <c:pt idx="4">
                  <c:v>101599</c:v>
                </c:pt>
                <c:pt idx="5">
                  <c:v>100716</c:v>
                </c:pt>
                <c:pt idx="6">
                  <c:v>99949</c:v>
                </c:pt>
                <c:pt idx="7">
                  <c:v>99356</c:v>
                </c:pt>
                <c:pt idx="8">
                  <c:v>98652</c:v>
                </c:pt>
                <c:pt idx="9">
                  <c:v>97759</c:v>
                </c:pt>
                <c:pt idx="10">
                  <c:v>97288</c:v>
                </c:pt>
                <c:pt idx="11">
                  <c:v>96340</c:v>
                </c:pt>
                <c:pt idx="12">
                  <c:v>95587</c:v>
                </c:pt>
                <c:pt idx="13">
                  <c:v>94606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鹿沼市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1716</v>
      </c>
      <c r="B9" s="70">
        <v>324</v>
      </c>
      <c r="C9" s="70">
        <v>1</v>
      </c>
      <c r="D9" s="70">
        <v>20</v>
      </c>
      <c r="E9" s="70">
        <v>1990</v>
      </c>
      <c r="F9" s="70" t="s">
        <v>787</v>
      </c>
      <c r="G9" s="70" t="s">
        <v>1717</v>
      </c>
      <c r="H9" s="70" t="s">
        <v>1718</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1719</v>
      </c>
      <c r="B10" s="70">
        <v>325</v>
      </c>
      <c r="C10" s="70">
        <v>2</v>
      </c>
      <c r="D10" s="70">
        <v>20</v>
      </c>
      <c r="E10" s="70">
        <v>2005</v>
      </c>
      <c r="F10" s="70" t="s">
        <v>789</v>
      </c>
      <c r="G10" s="70" t="s">
        <v>1717</v>
      </c>
      <c r="H10" s="70" t="s">
        <v>1718</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1720</v>
      </c>
      <c r="B11" s="70">
        <v>326</v>
      </c>
      <c r="C11" s="70">
        <v>3</v>
      </c>
      <c r="D11" s="70">
        <v>20</v>
      </c>
      <c r="E11" s="70">
        <v>2006</v>
      </c>
      <c r="F11" s="70" t="s">
        <v>790</v>
      </c>
      <c r="G11" s="70" t="s">
        <v>1717</v>
      </c>
      <c r="H11" s="70" t="s">
        <v>1718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1721</v>
      </c>
      <c r="B12" s="70">
        <v>327</v>
      </c>
      <c r="C12" s="70">
        <v>4</v>
      </c>
      <c r="D12" s="70">
        <v>20</v>
      </c>
      <c r="E12" s="70">
        <v>2007</v>
      </c>
      <c r="F12" s="70" t="s">
        <v>791</v>
      </c>
      <c r="G12" s="70" t="s">
        <v>1717</v>
      </c>
      <c r="H12" s="70" t="s">
        <v>1718</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1722</v>
      </c>
      <c r="B13" s="70">
        <v>328</v>
      </c>
      <c r="C13" s="70">
        <v>5</v>
      </c>
      <c r="D13" s="70">
        <v>20</v>
      </c>
      <c r="E13" s="70">
        <v>2008</v>
      </c>
      <c r="F13" s="70" t="s">
        <v>792</v>
      </c>
      <c r="G13" s="70" t="s">
        <v>1717</v>
      </c>
      <c r="H13" s="70" t="s">
        <v>1718</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1723</v>
      </c>
      <c r="B14" s="70">
        <v>329</v>
      </c>
      <c r="C14" s="70">
        <v>6</v>
      </c>
      <c r="D14" s="70">
        <v>20</v>
      </c>
      <c r="E14" s="70">
        <v>2009</v>
      </c>
      <c r="F14" s="70" t="s">
        <v>176</v>
      </c>
      <c r="G14" s="70" t="s">
        <v>1717</v>
      </c>
      <c r="H14" s="70" t="s">
        <v>1718</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1724</v>
      </c>
      <c r="B15" s="70">
        <v>330</v>
      </c>
      <c r="C15" s="70">
        <v>7</v>
      </c>
      <c r="D15" s="70">
        <v>20</v>
      </c>
      <c r="E15" s="70">
        <v>2010</v>
      </c>
      <c r="F15" s="70" t="s">
        <v>177</v>
      </c>
      <c r="G15" s="70" t="s">
        <v>1717</v>
      </c>
      <c r="H15" s="70" t="s">
        <v>1718</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1725</v>
      </c>
      <c r="B16" s="70">
        <v>331</v>
      </c>
      <c r="C16" s="70">
        <v>8</v>
      </c>
      <c r="D16" s="70">
        <v>20</v>
      </c>
      <c r="E16" s="70">
        <v>2011</v>
      </c>
      <c r="F16" s="70" t="s">
        <v>178</v>
      </c>
      <c r="G16" s="70" t="s">
        <v>1717</v>
      </c>
      <c r="H16" s="70" t="s">
        <v>1718</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1726</v>
      </c>
      <c r="B17" s="70">
        <v>332</v>
      </c>
      <c r="C17" s="70">
        <v>9</v>
      </c>
      <c r="D17" s="70">
        <v>20</v>
      </c>
      <c r="E17" s="70">
        <v>2012</v>
      </c>
      <c r="F17" s="70" t="s">
        <v>179</v>
      </c>
      <c r="G17" s="70" t="s">
        <v>1717</v>
      </c>
      <c r="H17" s="70" t="s">
        <v>1718</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1727</v>
      </c>
      <c r="B18" s="70">
        <v>333</v>
      </c>
      <c r="C18" s="70">
        <v>10</v>
      </c>
      <c r="D18" s="70">
        <v>20</v>
      </c>
      <c r="E18" s="70">
        <v>2013</v>
      </c>
      <c r="F18" s="70" t="s">
        <v>180</v>
      </c>
      <c r="G18" s="70" t="s">
        <v>1717</v>
      </c>
      <c r="H18" s="70" t="s">
        <v>1718</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1728</v>
      </c>
      <c r="B19" s="70">
        <v>334</v>
      </c>
      <c r="C19" s="70">
        <v>11</v>
      </c>
      <c r="D19" s="70">
        <v>20</v>
      </c>
      <c r="E19" s="70">
        <v>2014</v>
      </c>
      <c r="F19" s="70" t="s">
        <v>181</v>
      </c>
      <c r="G19" s="70" t="s">
        <v>1717</v>
      </c>
      <c r="H19" s="70" t="s">
        <v>1718</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1729</v>
      </c>
      <c r="B20" s="70">
        <v>335</v>
      </c>
      <c r="C20" s="70">
        <v>12</v>
      </c>
      <c r="D20" s="70">
        <v>20</v>
      </c>
      <c r="E20" s="70">
        <v>2015</v>
      </c>
      <c r="F20" s="70" t="s">
        <v>182</v>
      </c>
      <c r="G20" s="70" t="s">
        <v>1717</v>
      </c>
      <c r="H20" s="70" t="s">
        <v>1718</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1730</v>
      </c>
      <c r="B21" s="70">
        <v>336</v>
      </c>
      <c r="C21" s="70">
        <v>13</v>
      </c>
      <c r="D21" s="70">
        <v>20</v>
      </c>
      <c r="E21" s="70">
        <v>2016</v>
      </c>
      <c r="F21" s="70" t="s">
        <v>155</v>
      </c>
      <c r="G21" s="70" t="s">
        <v>1717</v>
      </c>
      <c r="H21" s="70" t="s">
        <v>1718</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1731</v>
      </c>
      <c r="B22" s="70">
        <v>337</v>
      </c>
      <c r="C22" s="70">
        <v>14</v>
      </c>
      <c r="D22" s="70">
        <v>20</v>
      </c>
      <c r="E22" s="70">
        <v>2017</v>
      </c>
      <c r="F22" s="70" t="s">
        <v>156</v>
      </c>
      <c r="G22" s="70" t="s">
        <v>1717</v>
      </c>
      <c r="H22" s="70" t="s">
        <v>1718</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1732</v>
      </c>
      <c r="B23" s="70">
        <v>338</v>
      </c>
      <c r="C23" s="70">
        <v>15</v>
      </c>
      <c r="D23" s="70">
        <v>20</v>
      </c>
      <c r="E23" s="70">
        <v>2018</v>
      </c>
      <c r="F23" s="70" t="s">
        <v>183</v>
      </c>
      <c r="G23" s="70" t="s">
        <v>1717</v>
      </c>
      <c r="H23" s="70" t="s">
        <v>1718</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1733</v>
      </c>
      <c r="B24" s="70">
        <v>339</v>
      </c>
      <c r="C24" s="70">
        <v>16</v>
      </c>
      <c r="D24" s="70">
        <v>20</v>
      </c>
      <c r="E24" s="70">
        <v>2019</v>
      </c>
      <c r="F24" s="70" t="s">
        <v>158</v>
      </c>
      <c r="G24" s="70" t="s">
        <v>1717</v>
      </c>
      <c r="H24" s="70" t="s">
        <v>1718</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1734</v>
      </c>
      <c r="B25" s="70">
        <v>340</v>
      </c>
      <c r="C25" s="70">
        <v>17</v>
      </c>
      <c r="D25" s="70">
        <v>20</v>
      </c>
      <c r="E25" s="70">
        <v>2020</v>
      </c>
      <c r="F25" s="70" t="s">
        <v>159</v>
      </c>
      <c r="G25" s="70" t="s">
        <v>1717</v>
      </c>
      <c r="H25" s="70" t="s">
        <v>1718</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1735</v>
      </c>
      <c r="B26" s="70">
        <v>340</v>
      </c>
      <c r="C26" s="70">
        <v>18</v>
      </c>
      <c r="D26" s="70">
        <v>20</v>
      </c>
      <c r="E26" s="70">
        <v>2021</v>
      </c>
      <c r="F26" s="70" t="s">
        <v>160</v>
      </c>
      <c r="G26" s="1064" t="s">
        <v>1717</v>
      </c>
      <c r="H26" s="70" t="s">
        <v>1718</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1736</v>
      </c>
      <c r="B27" s="70">
        <v>340</v>
      </c>
      <c r="C27" s="70">
        <v>19</v>
      </c>
      <c r="D27" s="70">
        <v>20</v>
      </c>
      <c r="E27" s="70">
        <v>2022</v>
      </c>
      <c r="F27" s="70" t="s">
        <v>161</v>
      </c>
      <c r="G27" s="1064" t="s">
        <v>1717</v>
      </c>
      <c r="H27" s="70" t="s">
        <v>1718</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1737</v>
      </c>
      <c r="B28" s="70">
        <v>340</v>
      </c>
      <c r="C28" s="70">
        <v>20</v>
      </c>
      <c r="D28" s="70">
        <v>20</v>
      </c>
      <c r="E28" s="70">
        <v>2023</v>
      </c>
      <c r="F28" s="70" t="s">
        <v>1539</v>
      </c>
      <c r="G28" s="70" t="s">
        <v>1717</v>
      </c>
      <c r="H28" s="70" t="s">
        <v>1718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1738</v>
      </c>
      <c r="B29" s="70">
        <v>340</v>
      </c>
      <c r="C29" s="70">
        <v>21</v>
      </c>
      <c r="D29" s="70">
        <v>20</v>
      </c>
      <c r="E29" s="70">
        <v>2024</v>
      </c>
      <c r="F29" s="70" t="s">
        <v>1554</v>
      </c>
      <c r="G29" s="70" t="s">
        <v>1717</v>
      </c>
      <c r="H29" s="70" t="s">
        <v>1718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1739</v>
      </c>
      <c r="B30" s="70">
        <v>35</v>
      </c>
      <c r="C30" s="70">
        <v>1</v>
      </c>
      <c r="D30" s="70">
        <v>3</v>
      </c>
      <c r="E30" s="70">
        <v>1990</v>
      </c>
      <c r="F30" s="70" t="s">
        <v>787</v>
      </c>
      <c r="G30" s="70" t="s">
        <v>1740</v>
      </c>
      <c r="H30" s="70" t="s">
        <v>1741</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1742</v>
      </c>
      <c r="B31" s="70">
        <v>36</v>
      </c>
      <c r="C31" s="70">
        <v>2</v>
      </c>
      <c r="D31" s="70">
        <v>3</v>
      </c>
      <c r="E31" s="70">
        <v>2005</v>
      </c>
      <c r="F31" s="70" t="s">
        <v>789</v>
      </c>
      <c r="G31" s="70" t="s">
        <v>1740</v>
      </c>
      <c r="H31" s="70" t="s">
        <v>1741</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1743</v>
      </c>
      <c r="B32" s="70">
        <v>37</v>
      </c>
      <c r="C32" s="70">
        <v>3</v>
      </c>
      <c r="D32" s="70">
        <v>3</v>
      </c>
      <c r="E32" s="70">
        <v>2006</v>
      </c>
      <c r="F32" s="70" t="s">
        <v>790</v>
      </c>
      <c r="G32" s="70" t="s">
        <v>1740</v>
      </c>
      <c r="H32" s="70" t="s">
        <v>1741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1744</v>
      </c>
      <c r="B33" s="70">
        <v>38</v>
      </c>
      <c r="C33" s="70">
        <v>4</v>
      </c>
      <c r="D33" s="70">
        <v>3</v>
      </c>
      <c r="E33" s="70">
        <v>2007</v>
      </c>
      <c r="F33" s="70" t="s">
        <v>791</v>
      </c>
      <c r="G33" s="70" t="s">
        <v>1740</v>
      </c>
      <c r="H33" s="70" t="s">
        <v>1741</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1745</v>
      </c>
      <c r="B34" s="70">
        <v>39</v>
      </c>
      <c r="C34" s="70">
        <v>5</v>
      </c>
      <c r="D34" s="70">
        <v>3</v>
      </c>
      <c r="E34" s="70">
        <v>2008</v>
      </c>
      <c r="F34" s="70" t="s">
        <v>792</v>
      </c>
      <c r="G34" s="70" t="s">
        <v>1740</v>
      </c>
      <c r="H34" s="70" t="s">
        <v>1741</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1746</v>
      </c>
      <c r="B35" s="70">
        <v>40</v>
      </c>
      <c r="C35" s="70">
        <v>6</v>
      </c>
      <c r="D35" s="70">
        <v>3</v>
      </c>
      <c r="E35" s="70">
        <v>2009</v>
      </c>
      <c r="F35" s="70" t="s">
        <v>176</v>
      </c>
      <c r="G35" s="70" t="s">
        <v>1740</v>
      </c>
      <c r="H35" s="70" t="s">
        <v>1741</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1747</v>
      </c>
      <c r="B36" s="70">
        <v>41</v>
      </c>
      <c r="C36" s="70">
        <v>7</v>
      </c>
      <c r="D36" s="70">
        <v>3</v>
      </c>
      <c r="E36" s="70">
        <v>2010</v>
      </c>
      <c r="F36" s="70" t="s">
        <v>177</v>
      </c>
      <c r="G36" s="70" t="s">
        <v>1740</v>
      </c>
      <c r="H36" s="70" t="s">
        <v>1741</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1748</v>
      </c>
      <c r="B37" s="70">
        <v>42</v>
      </c>
      <c r="C37" s="70">
        <v>8</v>
      </c>
      <c r="D37" s="70">
        <v>3</v>
      </c>
      <c r="E37" s="70">
        <v>2011</v>
      </c>
      <c r="F37" s="70" t="s">
        <v>178</v>
      </c>
      <c r="G37" s="70" t="s">
        <v>1740</v>
      </c>
      <c r="H37" s="70" t="s">
        <v>1741</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1749</v>
      </c>
      <c r="B38" s="70">
        <v>43</v>
      </c>
      <c r="C38" s="70">
        <v>9</v>
      </c>
      <c r="D38" s="70">
        <v>3</v>
      </c>
      <c r="E38" s="70">
        <v>2012</v>
      </c>
      <c r="F38" s="70" t="s">
        <v>179</v>
      </c>
      <c r="G38" s="70" t="s">
        <v>1740</v>
      </c>
      <c r="H38" s="70" t="s">
        <v>1741</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1750</v>
      </c>
      <c r="B39" s="70">
        <v>44</v>
      </c>
      <c r="C39" s="70">
        <v>10</v>
      </c>
      <c r="D39" s="70">
        <v>3</v>
      </c>
      <c r="E39" s="70">
        <v>2013</v>
      </c>
      <c r="F39" s="70" t="s">
        <v>180</v>
      </c>
      <c r="G39" s="70" t="s">
        <v>1740</v>
      </c>
      <c r="H39" s="70" t="s">
        <v>1741</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1751</v>
      </c>
      <c r="B40" s="70">
        <v>45</v>
      </c>
      <c r="C40" s="70">
        <v>11</v>
      </c>
      <c r="D40" s="70">
        <v>3</v>
      </c>
      <c r="E40" s="70">
        <v>2014</v>
      </c>
      <c r="F40" s="70" t="s">
        <v>181</v>
      </c>
      <c r="G40" s="70" t="s">
        <v>1740</v>
      </c>
      <c r="H40" s="70" t="s">
        <v>1741</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1752</v>
      </c>
      <c r="B41" s="70">
        <v>46</v>
      </c>
      <c r="C41" s="70">
        <v>12</v>
      </c>
      <c r="D41" s="70">
        <v>3</v>
      </c>
      <c r="E41" s="70">
        <v>2015</v>
      </c>
      <c r="F41" s="70" t="s">
        <v>182</v>
      </c>
      <c r="G41" s="70" t="s">
        <v>1740</v>
      </c>
      <c r="H41" s="70" t="s">
        <v>1741</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1753</v>
      </c>
      <c r="B42" s="70">
        <v>47</v>
      </c>
      <c r="C42" s="70">
        <v>13</v>
      </c>
      <c r="D42" s="70">
        <v>3</v>
      </c>
      <c r="E42" s="70">
        <v>2016</v>
      </c>
      <c r="F42" s="70" t="s">
        <v>155</v>
      </c>
      <c r="G42" s="70" t="s">
        <v>1740</v>
      </c>
      <c r="H42" s="70" t="s">
        <v>1741</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1754</v>
      </c>
      <c r="B43" s="70">
        <v>48</v>
      </c>
      <c r="C43" s="70">
        <v>14</v>
      </c>
      <c r="D43" s="70">
        <v>3</v>
      </c>
      <c r="E43" s="70">
        <v>2017</v>
      </c>
      <c r="F43" s="70" t="s">
        <v>156</v>
      </c>
      <c r="G43" s="70" t="s">
        <v>1740</v>
      </c>
      <c r="H43" s="70" t="s">
        <v>1741</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1755</v>
      </c>
      <c r="B44" s="70">
        <v>49</v>
      </c>
      <c r="C44" s="70">
        <v>15</v>
      </c>
      <c r="D44" s="70">
        <v>3</v>
      </c>
      <c r="E44" s="70">
        <v>2018</v>
      </c>
      <c r="F44" s="70" t="s">
        <v>183</v>
      </c>
      <c r="G44" s="70" t="s">
        <v>1740</v>
      </c>
      <c r="H44" s="70" t="s">
        <v>1741</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1756</v>
      </c>
      <c r="B45" s="70">
        <v>50</v>
      </c>
      <c r="C45" s="70">
        <v>16</v>
      </c>
      <c r="D45" s="70">
        <v>3</v>
      </c>
      <c r="E45" s="70">
        <v>2019</v>
      </c>
      <c r="F45" s="70" t="s">
        <v>158</v>
      </c>
      <c r="G45" s="1064" t="s">
        <v>1740</v>
      </c>
      <c r="H45" s="70" t="s">
        <v>1741</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1757</v>
      </c>
      <c r="B46" s="70">
        <v>51</v>
      </c>
      <c r="C46" s="70">
        <v>17</v>
      </c>
      <c r="D46" s="70">
        <v>3</v>
      </c>
      <c r="E46" s="70">
        <v>2020</v>
      </c>
      <c r="F46" s="70" t="s">
        <v>159</v>
      </c>
      <c r="G46" s="1064" t="s">
        <v>1740</v>
      </c>
      <c r="H46" s="70" t="s">
        <v>1741</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1758</v>
      </c>
      <c r="B47" s="70">
        <v>51</v>
      </c>
      <c r="C47" s="70">
        <v>18</v>
      </c>
      <c r="D47" s="70">
        <v>3</v>
      </c>
      <c r="E47" s="70">
        <v>2021</v>
      </c>
      <c r="F47" s="70" t="s">
        <v>160</v>
      </c>
      <c r="G47" s="70" t="s">
        <v>1740</v>
      </c>
      <c r="H47" s="70" t="s">
        <v>1741</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1759</v>
      </c>
      <c r="B48" s="70">
        <v>51</v>
      </c>
      <c r="C48" s="70">
        <v>19</v>
      </c>
      <c r="D48" s="70">
        <v>3</v>
      </c>
      <c r="E48" s="70">
        <v>2022</v>
      </c>
      <c r="F48" s="70" t="s">
        <v>161</v>
      </c>
      <c r="G48" s="70" t="s">
        <v>1740</v>
      </c>
      <c r="H48" s="70" t="s">
        <v>1741</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1760</v>
      </c>
      <c r="B49" s="70">
        <v>51</v>
      </c>
      <c r="C49" s="70">
        <v>20</v>
      </c>
      <c r="D49" s="70">
        <v>3</v>
      </c>
      <c r="E49" s="70">
        <v>2023</v>
      </c>
      <c r="F49" s="70" t="s">
        <v>1539</v>
      </c>
      <c r="G49" s="70" t="s">
        <v>1740</v>
      </c>
      <c r="H49" s="70" t="s">
        <v>1741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1761</v>
      </c>
      <c r="B50" s="70">
        <v>51</v>
      </c>
      <c r="C50" s="70">
        <v>21</v>
      </c>
      <c r="D50" s="70">
        <v>3</v>
      </c>
      <c r="E50" s="70">
        <v>2024</v>
      </c>
      <c r="F50" s="70" t="s">
        <v>1554</v>
      </c>
      <c r="G50" s="70" t="s">
        <v>1740</v>
      </c>
      <c r="H50" s="70" t="s">
        <v>1741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1762</v>
      </c>
      <c r="B51" s="70">
        <v>290</v>
      </c>
      <c r="C51" s="70">
        <v>1</v>
      </c>
      <c r="D51" s="70">
        <v>18</v>
      </c>
      <c r="E51" s="70">
        <v>1990</v>
      </c>
      <c r="F51" s="70" t="s">
        <v>787</v>
      </c>
      <c r="G51" s="70" t="s">
        <v>1763</v>
      </c>
      <c r="H51" s="70" t="s">
        <v>1764</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1765</v>
      </c>
      <c r="B52" s="70">
        <v>291</v>
      </c>
      <c r="C52" s="70">
        <v>2</v>
      </c>
      <c r="D52" s="70">
        <v>18</v>
      </c>
      <c r="E52" s="70">
        <v>2005</v>
      </c>
      <c r="F52" s="70" t="s">
        <v>789</v>
      </c>
      <c r="G52" s="70" t="s">
        <v>1763</v>
      </c>
      <c r="H52" s="70" t="s">
        <v>1764</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1766</v>
      </c>
      <c r="B53" s="70">
        <v>292</v>
      </c>
      <c r="C53" s="70">
        <v>3</v>
      </c>
      <c r="D53" s="70">
        <v>18</v>
      </c>
      <c r="E53" s="70">
        <v>2006</v>
      </c>
      <c r="F53" s="70" t="s">
        <v>790</v>
      </c>
      <c r="G53" s="70" t="s">
        <v>1763</v>
      </c>
      <c r="H53" s="70" t="s">
        <v>1764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1767</v>
      </c>
      <c r="B54" s="70">
        <v>293</v>
      </c>
      <c r="C54" s="70">
        <v>4</v>
      </c>
      <c r="D54" s="70">
        <v>18</v>
      </c>
      <c r="E54" s="70">
        <v>2007</v>
      </c>
      <c r="F54" s="70" t="s">
        <v>791</v>
      </c>
      <c r="G54" s="70" t="s">
        <v>1763</v>
      </c>
      <c r="H54" s="70" t="s">
        <v>1764</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1768</v>
      </c>
      <c r="B55" s="70">
        <v>294</v>
      </c>
      <c r="C55" s="70">
        <v>5</v>
      </c>
      <c r="D55" s="70">
        <v>18</v>
      </c>
      <c r="E55" s="70">
        <v>2008</v>
      </c>
      <c r="F55" s="70" t="s">
        <v>792</v>
      </c>
      <c r="G55" s="70" t="s">
        <v>1763</v>
      </c>
      <c r="H55" s="70" t="s">
        <v>1764</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1769</v>
      </c>
      <c r="B56" s="70">
        <v>295</v>
      </c>
      <c r="C56" s="70">
        <v>6</v>
      </c>
      <c r="D56" s="70">
        <v>18</v>
      </c>
      <c r="E56" s="70">
        <v>2009</v>
      </c>
      <c r="F56" s="70" t="s">
        <v>176</v>
      </c>
      <c r="G56" s="70" t="s">
        <v>1763</v>
      </c>
      <c r="H56" s="70" t="s">
        <v>1764</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1770</v>
      </c>
      <c r="B57" s="70">
        <v>296</v>
      </c>
      <c r="C57" s="70">
        <v>7</v>
      </c>
      <c r="D57" s="70">
        <v>18</v>
      </c>
      <c r="E57" s="70">
        <v>2010</v>
      </c>
      <c r="F57" s="70" t="s">
        <v>177</v>
      </c>
      <c r="G57" s="70" t="s">
        <v>1763</v>
      </c>
      <c r="H57" s="70" t="s">
        <v>1764</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1771</v>
      </c>
      <c r="B58" s="70">
        <v>297</v>
      </c>
      <c r="C58" s="70">
        <v>8</v>
      </c>
      <c r="D58" s="70">
        <v>18</v>
      </c>
      <c r="E58" s="70">
        <v>2011</v>
      </c>
      <c r="F58" s="70" t="s">
        <v>178</v>
      </c>
      <c r="G58" s="70" t="s">
        <v>1763</v>
      </c>
      <c r="H58" s="70" t="s">
        <v>1764</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1772</v>
      </c>
      <c r="B59" s="70">
        <v>298</v>
      </c>
      <c r="C59" s="70">
        <v>9</v>
      </c>
      <c r="D59" s="70">
        <v>18</v>
      </c>
      <c r="E59" s="70">
        <v>2012</v>
      </c>
      <c r="F59" s="70" t="s">
        <v>179</v>
      </c>
      <c r="G59" s="70" t="s">
        <v>1763</v>
      </c>
      <c r="H59" s="70" t="s">
        <v>1764</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1773</v>
      </c>
      <c r="B60" s="70">
        <v>299</v>
      </c>
      <c r="C60" s="70">
        <v>10</v>
      </c>
      <c r="D60" s="70">
        <v>18</v>
      </c>
      <c r="E60" s="70">
        <v>2013</v>
      </c>
      <c r="F60" s="70" t="s">
        <v>180</v>
      </c>
      <c r="G60" s="70" t="s">
        <v>1763</v>
      </c>
      <c r="H60" s="70" t="s">
        <v>1764</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1774</v>
      </c>
      <c r="B61" s="70">
        <v>300</v>
      </c>
      <c r="C61" s="70">
        <v>11</v>
      </c>
      <c r="D61" s="70">
        <v>18</v>
      </c>
      <c r="E61" s="70">
        <v>2014</v>
      </c>
      <c r="F61" s="70" t="s">
        <v>181</v>
      </c>
      <c r="G61" s="70" t="s">
        <v>1763</v>
      </c>
      <c r="H61" s="70" t="s">
        <v>1764</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1775</v>
      </c>
      <c r="B62" s="70">
        <v>301</v>
      </c>
      <c r="C62" s="70">
        <v>12</v>
      </c>
      <c r="D62" s="70">
        <v>18</v>
      </c>
      <c r="E62" s="70">
        <v>2015</v>
      </c>
      <c r="F62" s="70" t="s">
        <v>182</v>
      </c>
      <c r="G62" s="70" t="s">
        <v>1763</v>
      </c>
      <c r="H62" s="70" t="s">
        <v>1764</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1776</v>
      </c>
      <c r="B63" s="70">
        <v>302</v>
      </c>
      <c r="C63" s="70">
        <v>13</v>
      </c>
      <c r="D63" s="70">
        <v>18</v>
      </c>
      <c r="E63" s="70">
        <v>2016</v>
      </c>
      <c r="F63" s="70" t="s">
        <v>155</v>
      </c>
      <c r="G63" s="70" t="s">
        <v>1763</v>
      </c>
      <c r="H63" s="70" t="s">
        <v>1764</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1777</v>
      </c>
      <c r="B64" s="70">
        <v>303</v>
      </c>
      <c r="C64" s="70">
        <v>14</v>
      </c>
      <c r="D64" s="70">
        <v>18</v>
      </c>
      <c r="E64" s="70">
        <v>2017</v>
      </c>
      <c r="F64" s="70" t="s">
        <v>156</v>
      </c>
      <c r="G64" s="1064" t="s">
        <v>1763</v>
      </c>
      <c r="H64" s="70" t="s">
        <v>1764</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1778</v>
      </c>
      <c r="B65" s="70">
        <v>304</v>
      </c>
      <c r="C65" s="70">
        <v>15</v>
      </c>
      <c r="D65" s="70">
        <v>18</v>
      </c>
      <c r="E65" s="70">
        <v>2018</v>
      </c>
      <c r="F65" s="70" t="s">
        <v>183</v>
      </c>
      <c r="G65" s="1064" t="s">
        <v>1763</v>
      </c>
      <c r="H65" s="70" t="s">
        <v>1764</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1779</v>
      </c>
      <c r="B66" s="70">
        <v>305</v>
      </c>
      <c r="C66" s="70">
        <v>16</v>
      </c>
      <c r="D66" s="70">
        <v>18</v>
      </c>
      <c r="E66" s="70">
        <v>2019</v>
      </c>
      <c r="F66" s="70" t="s">
        <v>158</v>
      </c>
      <c r="G66" s="70" t="s">
        <v>1763</v>
      </c>
      <c r="H66" s="70" t="s">
        <v>1764</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1780</v>
      </c>
      <c r="B67" s="70">
        <v>306</v>
      </c>
      <c r="C67" s="70">
        <v>17</v>
      </c>
      <c r="D67" s="70">
        <v>18</v>
      </c>
      <c r="E67" s="70">
        <v>2020</v>
      </c>
      <c r="F67" s="70" t="s">
        <v>159</v>
      </c>
      <c r="G67" s="70" t="s">
        <v>1763</v>
      </c>
      <c r="H67" s="70" t="s">
        <v>1764</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1781</v>
      </c>
      <c r="B68" s="70">
        <v>306</v>
      </c>
      <c r="C68" s="70">
        <v>18</v>
      </c>
      <c r="D68" s="70">
        <v>18</v>
      </c>
      <c r="E68" s="70">
        <v>2021</v>
      </c>
      <c r="F68" s="70" t="s">
        <v>160</v>
      </c>
      <c r="G68" s="70" t="s">
        <v>1763</v>
      </c>
      <c r="H68" s="70" t="s">
        <v>1764</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1782</v>
      </c>
      <c r="B69" s="70">
        <v>306</v>
      </c>
      <c r="C69" s="70">
        <v>19</v>
      </c>
      <c r="D69" s="70">
        <v>18</v>
      </c>
      <c r="E69" s="70">
        <v>2022</v>
      </c>
      <c r="F69" s="70" t="s">
        <v>161</v>
      </c>
      <c r="G69" s="70" t="s">
        <v>1763</v>
      </c>
      <c r="H69" s="70" t="s">
        <v>1764</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1783</v>
      </c>
      <c r="B70" s="70">
        <v>306</v>
      </c>
      <c r="C70" s="70">
        <v>20</v>
      </c>
      <c r="D70" s="70">
        <v>18</v>
      </c>
      <c r="E70" s="70">
        <v>2023</v>
      </c>
      <c r="F70" s="70" t="s">
        <v>1539</v>
      </c>
      <c r="G70" s="70" t="s">
        <v>1763</v>
      </c>
      <c r="H70" s="70" t="s">
        <v>1764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1784</v>
      </c>
      <c r="B71" s="70">
        <v>306</v>
      </c>
      <c r="C71" s="70">
        <v>21</v>
      </c>
      <c r="D71" s="70">
        <v>18</v>
      </c>
      <c r="E71" s="70">
        <v>2024</v>
      </c>
      <c r="F71" s="70" t="s">
        <v>1554</v>
      </c>
      <c r="G71" s="70" t="s">
        <v>1763</v>
      </c>
      <c r="H71" s="70" t="s">
        <v>1764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1785</v>
      </c>
      <c r="B72" s="70">
        <v>256</v>
      </c>
      <c r="C72" s="70">
        <v>1</v>
      </c>
      <c r="D72" s="70">
        <v>16</v>
      </c>
      <c r="E72" s="70">
        <v>1990</v>
      </c>
      <c r="F72" s="70" t="s">
        <v>787</v>
      </c>
      <c r="G72" s="70" t="s">
        <v>1786</v>
      </c>
      <c r="H72" s="70" t="s">
        <v>1787</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1788</v>
      </c>
      <c r="B73" s="70">
        <v>257</v>
      </c>
      <c r="C73" s="70">
        <v>2</v>
      </c>
      <c r="D73" s="70">
        <v>16</v>
      </c>
      <c r="E73" s="70">
        <v>2005</v>
      </c>
      <c r="F73" s="70" t="s">
        <v>789</v>
      </c>
      <c r="G73" s="70" t="s">
        <v>1786</v>
      </c>
      <c r="H73" s="70" t="s">
        <v>1787</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1789</v>
      </c>
      <c r="B74" s="70">
        <v>258</v>
      </c>
      <c r="C74" s="70">
        <v>3</v>
      </c>
      <c r="D74" s="70">
        <v>16</v>
      </c>
      <c r="E74" s="70">
        <v>2006</v>
      </c>
      <c r="F74" s="70" t="s">
        <v>790</v>
      </c>
      <c r="G74" s="70" t="s">
        <v>1786</v>
      </c>
      <c r="H74" s="70" t="s">
        <v>1787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1790</v>
      </c>
      <c r="B75" s="70">
        <v>259</v>
      </c>
      <c r="C75" s="70">
        <v>4</v>
      </c>
      <c r="D75" s="70">
        <v>16</v>
      </c>
      <c r="E75" s="70">
        <v>2007</v>
      </c>
      <c r="F75" s="70" t="s">
        <v>791</v>
      </c>
      <c r="G75" s="70" t="s">
        <v>1786</v>
      </c>
      <c r="H75" s="70" t="s">
        <v>1787</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1791</v>
      </c>
      <c r="B76" s="70">
        <v>260</v>
      </c>
      <c r="C76" s="70">
        <v>5</v>
      </c>
      <c r="D76" s="70">
        <v>16</v>
      </c>
      <c r="E76" s="70">
        <v>2008</v>
      </c>
      <c r="F76" s="70" t="s">
        <v>792</v>
      </c>
      <c r="G76" s="70" t="s">
        <v>1786</v>
      </c>
      <c r="H76" s="70" t="s">
        <v>1787</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1792</v>
      </c>
      <c r="B77" s="70">
        <v>261</v>
      </c>
      <c r="C77" s="70">
        <v>6</v>
      </c>
      <c r="D77" s="70">
        <v>16</v>
      </c>
      <c r="E77" s="70">
        <v>2009</v>
      </c>
      <c r="F77" s="70" t="s">
        <v>176</v>
      </c>
      <c r="G77" s="70" t="s">
        <v>1786</v>
      </c>
      <c r="H77" s="70" t="s">
        <v>1787</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1793</v>
      </c>
      <c r="B78" s="70">
        <v>262</v>
      </c>
      <c r="C78" s="70">
        <v>7</v>
      </c>
      <c r="D78" s="70">
        <v>16</v>
      </c>
      <c r="E78" s="70">
        <v>2010</v>
      </c>
      <c r="F78" s="70" t="s">
        <v>177</v>
      </c>
      <c r="G78" s="70" t="s">
        <v>1786</v>
      </c>
      <c r="H78" s="70" t="s">
        <v>1787</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1794</v>
      </c>
      <c r="B79" s="70">
        <v>263</v>
      </c>
      <c r="C79" s="70">
        <v>8</v>
      </c>
      <c r="D79" s="70">
        <v>16</v>
      </c>
      <c r="E79" s="70">
        <v>2011</v>
      </c>
      <c r="F79" s="70" t="s">
        <v>178</v>
      </c>
      <c r="G79" s="70" t="s">
        <v>1786</v>
      </c>
      <c r="H79" s="70" t="s">
        <v>1787</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1795</v>
      </c>
      <c r="B80" s="70">
        <v>264</v>
      </c>
      <c r="C80" s="70">
        <v>9</v>
      </c>
      <c r="D80" s="70">
        <v>16</v>
      </c>
      <c r="E80" s="70">
        <v>2012</v>
      </c>
      <c r="F80" s="70" t="s">
        <v>179</v>
      </c>
      <c r="G80" s="70" t="s">
        <v>1786</v>
      </c>
      <c r="H80" s="70" t="s">
        <v>1787</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1796</v>
      </c>
      <c r="B81" s="70">
        <v>265</v>
      </c>
      <c r="C81" s="70">
        <v>10</v>
      </c>
      <c r="D81" s="70">
        <v>16</v>
      </c>
      <c r="E81" s="70">
        <v>2013</v>
      </c>
      <c r="F81" s="70" t="s">
        <v>180</v>
      </c>
      <c r="G81" s="70" t="s">
        <v>1786</v>
      </c>
      <c r="H81" s="70" t="s">
        <v>1787</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1797</v>
      </c>
      <c r="B82" s="70">
        <v>266</v>
      </c>
      <c r="C82" s="70">
        <v>11</v>
      </c>
      <c r="D82" s="70">
        <v>16</v>
      </c>
      <c r="E82" s="70">
        <v>2014</v>
      </c>
      <c r="F82" s="70" t="s">
        <v>181</v>
      </c>
      <c r="G82" s="70" t="s">
        <v>1786</v>
      </c>
      <c r="H82" s="70" t="s">
        <v>1787</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1798</v>
      </c>
      <c r="B83" s="70">
        <v>267</v>
      </c>
      <c r="C83" s="70">
        <v>12</v>
      </c>
      <c r="D83" s="70">
        <v>16</v>
      </c>
      <c r="E83" s="70">
        <v>2015</v>
      </c>
      <c r="F83" s="70" t="s">
        <v>182</v>
      </c>
      <c r="G83" s="1064" t="s">
        <v>1786</v>
      </c>
      <c r="H83" s="70" t="s">
        <v>1787</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1799</v>
      </c>
      <c r="B84" s="70">
        <v>268</v>
      </c>
      <c r="C84" s="70">
        <v>13</v>
      </c>
      <c r="D84" s="70">
        <v>16</v>
      </c>
      <c r="E84" s="70">
        <v>2016</v>
      </c>
      <c r="F84" s="70" t="s">
        <v>155</v>
      </c>
      <c r="G84" s="1064" t="s">
        <v>1786</v>
      </c>
      <c r="H84" s="70" t="s">
        <v>1787</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1800</v>
      </c>
      <c r="B85" s="70">
        <v>269</v>
      </c>
      <c r="C85" s="70">
        <v>14</v>
      </c>
      <c r="D85" s="70">
        <v>16</v>
      </c>
      <c r="E85" s="70">
        <v>2017</v>
      </c>
      <c r="F85" s="70" t="s">
        <v>156</v>
      </c>
      <c r="G85" s="70" t="s">
        <v>1786</v>
      </c>
      <c r="H85" s="70" t="s">
        <v>1787</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1801</v>
      </c>
      <c r="B86" s="70">
        <v>270</v>
      </c>
      <c r="C86" s="70">
        <v>15</v>
      </c>
      <c r="D86" s="70">
        <v>16</v>
      </c>
      <c r="E86" s="70">
        <v>2018</v>
      </c>
      <c r="F86" s="70" t="s">
        <v>183</v>
      </c>
      <c r="G86" s="70" t="s">
        <v>1786</v>
      </c>
      <c r="H86" s="70" t="s">
        <v>1787</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1802</v>
      </c>
      <c r="B87" s="70">
        <v>271</v>
      </c>
      <c r="C87" s="70">
        <v>16</v>
      </c>
      <c r="D87" s="70">
        <v>16</v>
      </c>
      <c r="E87" s="70">
        <v>2019</v>
      </c>
      <c r="F87" s="70" t="s">
        <v>158</v>
      </c>
      <c r="G87" s="70" t="s">
        <v>1786</v>
      </c>
      <c r="H87" s="70" t="s">
        <v>1787</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1803</v>
      </c>
      <c r="B88" s="70">
        <v>272</v>
      </c>
      <c r="C88" s="70">
        <v>17</v>
      </c>
      <c r="D88" s="70">
        <v>16</v>
      </c>
      <c r="E88" s="70">
        <v>2020</v>
      </c>
      <c r="F88" s="70" t="s">
        <v>159</v>
      </c>
      <c r="G88" s="70" t="s">
        <v>1786</v>
      </c>
      <c r="H88" s="70" t="s">
        <v>1787</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1804</v>
      </c>
      <c r="B89" s="70">
        <v>272</v>
      </c>
      <c r="C89" s="70">
        <v>18</v>
      </c>
      <c r="D89" s="70">
        <v>16</v>
      </c>
      <c r="E89" s="70">
        <v>2021</v>
      </c>
      <c r="F89" s="70" t="s">
        <v>160</v>
      </c>
      <c r="G89" s="70" t="s">
        <v>1786</v>
      </c>
      <c r="H89" s="70" t="s">
        <v>1787</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1805</v>
      </c>
      <c r="B90" s="70">
        <v>272</v>
      </c>
      <c r="C90" s="70">
        <v>19</v>
      </c>
      <c r="D90" s="70">
        <v>16</v>
      </c>
      <c r="E90" s="70">
        <v>2022</v>
      </c>
      <c r="F90" s="70" t="s">
        <v>161</v>
      </c>
      <c r="G90" s="70" t="s">
        <v>1786</v>
      </c>
      <c r="H90" s="70" t="s">
        <v>1787</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1806</v>
      </c>
      <c r="B91" s="70">
        <v>272</v>
      </c>
      <c r="C91" s="70">
        <v>20</v>
      </c>
      <c r="D91" s="70">
        <v>16</v>
      </c>
      <c r="E91" s="70">
        <v>2023</v>
      </c>
      <c r="F91" s="70" t="s">
        <v>1539</v>
      </c>
      <c r="G91" s="70" t="s">
        <v>1786</v>
      </c>
      <c r="H91" s="70" t="s">
        <v>1787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1807</v>
      </c>
      <c r="B92" s="70">
        <v>272</v>
      </c>
      <c r="C92" s="70">
        <v>21</v>
      </c>
      <c r="D92" s="70">
        <v>16</v>
      </c>
      <c r="E92" s="70">
        <v>2024</v>
      </c>
      <c r="F92" s="70" t="s">
        <v>1554</v>
      </c>
      <c r="G92" s="70" t="s">
        <v>1786</v>
      </c>
      <c r="H92" s="70" t="s">
        <v>1787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1808</v>
      </c>
      <c r="B93" s="70">
        <v>460</v>
      </c>
      <c r="C93" s="70">
        <v>1</v>
      </c>
      <c r="D93" s="70">
        <v>28</v>
      </c>
      <c r="E93" s="70">
        <v>1990</v>
      </c>
      <c r="F93" s="70" t="s">
        <v>787</v>
      </c>
      <c r="G93" s="70" t="s">
        <v>1809</v>
      </c>
      <c r="H93" s="70" t="s">
        <v>1810</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1811</v>
      </c>
      <c r="B94" s="70">
        <v>461</v>
      </c>
      <c r="C94" s="70">
        <v>2</v>
      </c>
      <c r="D94" s="70">
        <v>28</v>
      </c>
      <c r="E94" s="70">
        <v>2005</v>
      </c>
      <c r="F94" s="70" t="s">
        <v>789</v>
      </c>
      <c r="G94" s="70" t="s">
        <v>1809</v>
      </c>
      <c r="H94" s="70" t="s">
        <v>1810</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1812</v>
      </c>
      <c r="B95" s="70">
        <v>462</v>
      </c>
      <c r="C95" s="70">
        <v>3</v>
      </c>
      <c r="D95" s="70">
        <v>28</v>
      </c>
      <c r="E95" s="70">
        <v>2006</v>
      </c>
      <c r="F95" s="70" t="s">
        <v>790</v>
      </c>
      <c r="G95" s="70" t="s">
        <v>1809</v>
      </c>
      <c r="H95" s="70" t="s">
        <v>1810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1813</v>
      </c>
      <c r="B96" s="70">
        <v>463</v>
      </c>
      <c r="C96" s="70">
        <v>4</v>
      </c>
      <c r="D96" s="70">
        <v>28</v>
      </c>
      <c r="E96" s="70">
        <v>2007</v>
      </c>
      <c r="F96" s="70" t="s">
        <v>791</v>
      </c>
      <c r="G96" s="70" t="s">
        <v>1809</v>
      </c>
      <c r="H96" s="70" t="s">
        <v>1810</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1814</v>
      </c>
      <c r="B97" s="70">
        <v>464</v>
      </c>
      <c r="C97" s="70">
        <v>5</v>
      </c>
      <c r="D97" s="70">
        <v>28</v>
      </c>
      <c r="E97" s="70">
        <v>2008</v>
      </c>
      <c r="F97" s="70" t="s">
        <v>792</v>
      </c>
      <c r="G97" s="70" t="s">
        <v>1809</v>
      </c>
      <c r="H97" s="70" t="s">
        <v>1810</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1815</v>
      </c>
      <c r="B98" s="70">
        <v>465</v>
      </c>
      <c r="C98" s="70">
        <v>6</v>
      </c>
      <c r="D98" s="70">
        <v>28</v>
      </c>
      <c r="E98" s="70">
        <v>2009</v>
      </c>
      <c r="F98" s="70" t="s">
        <v>176</v>
      </c>
      <c r="G98" s="70" t="s">
        <v>1809</v>
      </c>
      <c r="H98" s="70" t="s">
        <v>1810</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1816</v>
      </c>
      <c r="B99" s="70">
        <v>466</v>
      </c>
      <c r="C99" s="70">
        <v>7</v>
      </c>
      <c r="D99" s="70">
        <v>28</v>
      </c>
      <c r="E99" s="70">
        <v>2010</v>
      </c>
      <c r="F99" s="70" t="s">
        <v>177</v>
      </c>
      <c r="G99" s="70" t="s">
        <v>1809</v>
      </c>
      <c r="H99" s="70" t="s">
        <v>1810</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1817</v>
      </c>
      <c r="B100" s="70">
        <v>467</v>
      </c>
      <c r="C100" s="70">
        <v>8</v>
      </c>
      <c r="D100" s="70">
        <v>28</v>
      </c>
      <c r="E100" s="70">
        <v>2011</v>
      </c>
      <c r="F100" s="70" t="s">
        <v>178</v>
      </c>
      <c r="G100" s="70" t="s">
        <v>1809</v>
      </c>
      <c r="H100" s="70" t="s">
        <v>1810</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1818</v>
      </c>
      <c r="B101" s="70">
        <v>468</v>
      </c>
      <c r="C101" s="70">
        <v>9</v>
      </c>
      <c r="D101" s="70">
        <v>28</v>
      </c>
      <c r="E101" s="70">
        <v>2012</v>
      </c>
      <c r="F101" s="70" t="s">
        <v>179</v>
      </c>
      <c r="G101" s="70" t="s">
        <v>1809</v>
      </c>
      <c r="H101" s="70" t="s">
        <v>1810</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1819</v>
      </c>
      <c r="B102" s="70">
        <v>469</v>
      </c>
      <c r="C102" s="70">
        <v>10</v>
      </c>
      <c r="D102" s="70">
        <v>28</v>
      </c>
      <c r="E102" s="70">
        <v>2013</v>
      </c>
      <c r="F102" s="70" t="s">
        <v>180</v>
      </c>
      <c r="G102" s="1064" t="s">
        <v>1809</v>
      </c>
      <c r="H102" s="70" t="s">
        <v>1810</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1820</v>
      </c>
      <c r="B103" s="70">
        <v>470</v>
      </c>
      <c r="C103" s="70">
        <v>11</v>
      </c>
      <c r="D103" s="70">
        <v>28</v>
      </c>
      <c r="E103" s="70">
        <v>2014</v>
      </c>
      <c r="F103" s="70" t="s">
        <v>181</v>
      </c>
      <c r="G103" s="1064" t="s">
        <v>1809</v>
      </c>
      <c r="H103" s="70" t="s">
        <v>1810</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1821</v>
      </c>
      <c r="B104" s="70">
        <v>471</v>
      </c>
      <c r="C104" s="70">
        <v>12</v>
      </c>
      <c r="D104" s="70">
        <v>28</v>
      </c>
      <c r="E104" s="70">
        <v>2015</v>
      </c>
      <c r="F104" s="70" t="s">
        <v>182</v>
      </c>
      <c r="G104" s="70" t="s">
        <v>1809</v>
      </c>
      <c r="H104" s="70" t="s">
        <v>1810</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1822</v>
      </c>
      <c r="B105" s="70">
        <v>472</v>
      </c>
      <c r="C105" s="70">
        <v>13</v>
      </c>
      <c r="D105" s="70">
        <v>28</v>
      </c>
      <c r="E105" s="70">
        <v>2016</v>
      </c>
      <c r="F105" s="70" t="s">
        <v>155</v>
      </c>
      <c r="G105" s="70" t="s">
        <v>1809</v>
      </c>
      <c r="H105" s="70" t="s">
        <v>1810</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1823</v>
      </c>
      <c r="B106" s="70">
        <v>473</v>
      </c>
      <c r="C106" s="70">
        <v>14</v>
      </c>
      <c r="D106" s="70">
        <v>28</v>
      </c>
      <c r="E106" s="70">
        <v>2017</v>
      </c>
      <c r="F106" s="70" t="s">
        <v>156</v>
      </c>
      <c r="G106" s="70" t="s">
        <v>1809</v>
      </c>
      <c r="H106" s="70" t="s">
        <v>1810</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1824</v>
      </c>
      <c r="B107" s="70">
        <v>474</v>
      </c>
      <c r="C107" s="70">
        <v>15</v>
      </c>
      <c r="D107" s="70">
        <v>28</v>
      </c>
      <c r="E107" s="70">
        <v>2018</v>
      </c>
      <c r="F107" s="70" t="s">
        <v>183</v>
      </c>
      <c r="G107" s="70" t="s">
        <v>1809</v>
      </c>
      <c r="H107" s="70" t="s">
        <v>1810</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1825</v>
      </c>
      <c r="B108" s="70">
        <v>475</v>
      </c>
      <c r="C108" s="70">
        <v>16</v>
      </c>
      <c r="D108" s="70">
        <v>28</v>
      </c>
      <c r="E108" s="70">
        <v>2019</v>
      </c>
      <c r="F108" s="70" t="s">
        <v>158</v>
      </c>
      <c r="G108" s="70" t="s">
        <v>1809</v>
      </c>
      <c r="H108" s="70" t="s">
        <v>1810</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1826</v>
      </c>
      <c r="B109" s="70">
        <v>476</v>
      </c>
      <c r="C109" s="70">
        <v>17</v>
      </c>
      <c r="D109" s="70">
        <v>28</v>
      </c>
      <c r="E109" s="70">
        <v>2020</v>
      </c>
      <c r="F109" s="70" t="s">
        <v>159</v>
      </c>
      <c r="G109" s="70" t="s">
        <v>1809</v>
      </c>
      <c r="H109" s="70" t="s">
        <v>1810</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1827</v>
      </c>
      <c r="B110" s="70">
        <v>476</v>
      </c>
      <c r="C110" s="70">
        <v>18</v>
      </c>
      <c r="D110" s="70">
        <v>28</v>
      </c>
      <c r="E110" s="70">
        <v>2021</v>
      </c>
      <c r="F110" s="70" t="s">
        <v>160</v>
      </c>
      <c r="G110" s="70" t="s">
        <v>1809</v>
      </c>
      <c r="H110" s="70" t="s">
        <v>1810</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1828</v>
      </c>
      <c r="B111" s="70">
        <v>476</v>
      </c>
      <c r="C111" s="70">
        <v>19</v>
      </c>
      <c r="D111" s="70">
        <v>28</v>
      </c>
      <c r="E111" s="70">
        <v>2022</v>
      </c>
      <c r="F111" s="70" t="s">
        <v>161</v>
      </c>
      <c r="G111" s="70" t="s">
        <v>1809</v>
      </c>
      <c r="H111" s="70" t="s">
        <v>1810</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1829</v>
      </c>
      <c r="B112" s="70">
        <v>476</v>
      </c>
      <c r="C112" s="70">
        <v>20</v>
      </c>
      <c r="D112" s="70">
        <v>28</v>
      </c>
      <c r="E112" s="70">
        <v>2023</v>
      </c>
      <c r="F112" s="70" t="s">
        <v>1539</v>
      </c>
      <c r="G112" s="70" t="s">
        <v>1809</v>
      </c>
      <c r="H112" s="70" t="s">
        <v>1810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1830</v>
      </c>
      <c r="B113" s="70">
        <v>476</v>
      </c>
      <c r="C113" s="70">
        <v>21</v>
      </c>
      <c r="D113" s="70">
        <v>28</v>
      </c>
      <c r="E113" s="70">
        <v>2024</v>
      </c>
      <c r="F113" s="70" t="s">
        <v>1554</v>
      </c>
      <c r="G113" s="70" t="s">
        <v>1809</v>
      </c>
      <c r="H113" s="70" t="s">
        <v>1810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1831</v>
      </c>
      <c r="B114" s="70">
        <v>120</v>
      </c>
      <c r="C114" s="70">
        <v>1</v>
      </c>
      <c r="D114" s="70">
        <v>8</v>
      </c>
      <c r="E114" s="70">
        <v>1990</v>
      </c>
      <c r="F114" s="70" t="s">
        <v>787</v>
      </c>
      <c r="G114" s="70" t="s">
        <v>1832</v>
      </c>
      <c r="H114" s="70" t="s">
        <v>1833</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1834</v>
      </c>
      <c r="B115" s="70">
        <v>121</v>
      </c>
      <c r="C115" s="70">
        <v>2</v>
      </c>
      <c r="D115" s="70">
        <v>8</v>
      </c>
      <c r="E115" s="70">
        <v>2005</v>
      </c>
      <c r="F115" s="70" t="s">
        <v>789</v>
      </c>
      <c r="G115" s="70" t="s">
        <v>1832</v>
      </c>
      <c r="H115" s="70" t="s">
        <v>1833</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1835</v>
      </c>
      <c r="B116" s="70">
        <v>122</v>
      </c>
      <c r="C116" s="70">
        <v>3</v>
      </c>
      <c r="D116" s="70">
        <v>8</v>
      </c>
      <c r="E116" s="70">
        <v>2006</v>
      </c>
      <c r="F116" s="70" t="s">
        <v>790</v>
      </c>
      <c r="G116" s="70" t="s">
        <v>1832</v>
      </c>
      <c r="H116" s="70" t="s">
        <v>1833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1836</v>
      </c>
      <c r="B117" s="70">
        <v>123</v>
      </c>
      <c r="C117" s="70">
        <v>4</v>
      </c>
      <c r="D117" s="70">
        <v>8</v>
      </c>
      <c r="E117" s="70">
        <v>2007</v>
      </c>
      <c r="F117" s="70" t="s">
        <v>791</v>
      </c>
      <c r="G117" s="70" t="s">
        <v>1832</v>
      </c>
      <c r="H117" s="70" t="s">
        <v>1833</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1837</v>
      </c>
      <c r="B118" s="70">
        <v>124</v>
      </c>
      <c r="C118" s="70">
        <v>5</v>
      </c>
      <c r="D118" s="70">
        <v>8</v>
      </c>
      <c r="E118" s="70">
        <v>2008</v>
      </c>
      <c r="F118" s="70" t="s">
        <v>792</v>
      </c>
      <c r="G118" s="70" t="s">
        <v>1832</v>
      </c>
      <c r="H118" s="70" t="s">
        <v>1833</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1838</v>
      </c>
      <c r="B119" s="70">
        <v>125</v>
      </c>
      <c r="C119" s="70">
        <v>6</v>
      </c>
      <c r="D119" s="70">
        <v>8</v>
      </c>
      <c r="E119" s="70">
        <v>2009</v>
      </c>
      <c r="F119" s="70" t="s">
        <v>176</v>
      </c>
      <c r="G119" s="70" t="s">
        <v>1832</v>
      </c>
      <c r="H119" s="70" t="s">
        <v>1833</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1839</v>
      </c>
      <c r="B120" s="70">
        <v>126</v>
      </c>
      <c r="C120" s="70">
        <v>7</v>
      </c>
      <c r="D120" s="70">
        <v>8</v>
      </c>
      <c r="E120" s="70">
        <v>2010</v>
      </c>
      <c r="F120" s="70" t="s">
        <v>177</v>
      </c>
      <c r="G120" s="70" t="s">
        <v>1832</v>
      </c>
      <c r="H120" s="70" t="s">
        <v>1833</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1840</v>
      </c>
      <c r="B121" s="70">
        <v>127</v>
      </c>
      <c r="C121" s="70">
        <v>8</v>
      </c>
      <c r="D121" s="70">
        <v>8</v>
      </c>
      <c r="E121" s="70">
        <v>2011</v>
      </c>
      <c r="F121" s="70" t="s">
        <v>178</v>
      </c>
      <c r="G121" s="1064" t="s">
        <v>1832</v>
      </c>
      <c r="H121" s="70" t="s">
        <v>1833</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1841</v>
      </c>
      <c r="B122" s="70">
        <v>128</v>
      </c>
      <c r="C122" s="70">
        <v>9</v>
      </c>
      <c r="D122" s="70">
        <v>8</v>
      </c>
      <c r="E122" s="70">
        <v>2012</v>
      </c>
      <c r="F122" s="70" t="s">
        <v>179</v>
      </c>
      <c r="G122" s="1064" t="s">
        <v>1832</v>
      </c>
      <c r="H122" s="70" t="s">
        <v>1833</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1842</v>
      </c>
      <c r="B123" s="70">
        <v>129</v>
      </c>
      <c r="C123" s="70">
        <v>10</v>
      </c>
      <c r="D123" s="70">
        <v>8</v>
      </c>
      <c r="E123" s="70">
        <v>2013</v>
      </c>
      <c r="F123" s="70" t="s">
        <v>180</v>
      </c>
      <c r="G123" s="70" t="s">
        <v>1832</v>
      </c>
      <c r="H123" s="70" t="s">
        <v>1833</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1843</v>
      </c>
      <c r="B124" s="70">
        <v>130</v>
      </c>
      <c r="C124" s="70">
        <v>11</v>
      </c>
      <c r="D124" s="70">
        <v>8</v>
      </c>
      <c r="E124" s="70">
        <v>2014</v>
      </c>
      <c r="F124" s="70" t="s">
        <v>181</v>
      </c>
      <c r="G124" s="70" t="s">
        <v>1832</v>
      </c>
      <c r="H124" s="70" t="s">
        <v>1833</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1844</v>
      </c>
      <c r="B125" s="70">
        <v>131</v>
      </c>
      <c r="C125" s="70">
        <v>12</v>
      </c>
      <c r="D125" s="70">
        <v>8</v>
      </c>
      <c r="E125" s="70">
        <v>2015</v>
      </c>
      <c r="F125" s="70" t="s">
        <v>182</v>
      </c>
      <c r="G125" s="70" t="s">
        <v>1832</v>
      </c>
      <c r="H125" s="70" t="s">
        <v>1833</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1845</v>
      </c>
      <c r="B126" s="70">
        <v>132</v>
      </c>
      <c r="C126" s="70">
        <v>13</v>
      </c>
      <c r="D126" s="70">
        <v>8</v>
      </c>
      <c r="E126" s="70">
        <v>2016</v>
      </c>
      <c r="F126" s="70" t="s">
        <v>155</v>
      </c>
      <c r="G126" s="70" t="s">
        <v>1832</v>
      </c>
      <c r="H126" s="70" t="s">
        <v>1833</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1846</v>
      </c>
      <c r="B127" s="70">
        <v>133</v>
      </c>
      <c r="C127" s="70">
        <v>14</v>
      </c>
      <c r="D127" s="70">
        <v>8</v>
      </c>
      <c r="E127" s="70">
        <v>2017</v>
      </c>
      <c r="F127" s="70" t="s">
        <v>156</v>
      </c>
      <c r="G127" s="70" t="s">
        <v>1832</v>
      </c>
      <c r="H127" s="70" t="s">
        <v>1833</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1847</v>
      </c>
      <c r="B128" s="70">
        <v>134</v>
      </c>
      <c r="C128" s="70">
        <v>15</v>
      </c>
      <c r="D128" s="70">
        <v>8</v>
      </c>
      <c r="E128" s="70">
        <v>2018</v>
      </c>
      <c r="F128" s="70" t="s">
        <v>183</v>
      </c>
      <c r="G128" s="70" t="s">
        <v>1832</v>
      </c>
      <c r="H128" s="70" t="s">
        <v>1833</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1848</v>
      </c>
      <c r="B129" s="70">
        <v>135</v>
      </c>
      <c r="C129" s="70">
        <v>16</v>
      </c>
      <c r="D129" s="70">
        <v>8</v>
      </c>
      <c r="E129" s="70">
        <v>2019</v>
      </c>
      <c r="F129" s="70" t="s">
        <v>158</v>
      </c>
      <c r="G129" s="70" t="s">
        <v>1832</v>
      </c>
      <c r="H129" s="70" t="s">
        <v>1833</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1849</v>
      </c>
      <c r="B130" s="70">
        <v>136</v>
      </c>
      <c r="C130" s="70">
        <v>17</v>
      </c>
      <c r="D130" s="70">
        <v>8</v>
      </c>
      <c r="E130" s="70">
        <v>2020</v>
      </c>
      <c r="F130" s="70" t="s">
        <v>159</v>
      </c>
      <c r="G130" s="70" t="s">
        <v>1832</v>
      </c>
      <c r="H130" s="70" t="s">
        <v>1833</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1850</v>
      </c>
      <c r="B131" s="70">
        <v>136</v>
      </c>
      <c r="C131" s="70">
        <v>18</v>
      </c>
      <c r="D131" s="70">
        <v>8</v>
      </c>
      <c r="E131" s="70">
        <v>2021</v>
      </c>
      <c r="F131" s="70" t="s">
        <v>160</v>
      </c>
      <c r="G131" s="70" t="s">
        <v>1832</v>
      </c>
      <c r="H131" s="70" t="s">
        <v>1833</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1851</v>
      </c>
      <c r="B132" s="70">
        <v>136</v>
      </c>
      <c r="C132" s="70">
        <v>19</v>
      </c>
      <c r="D132" s="70">
        <v>8</v>
      </c>
      <c r="E132" s="70">
        <v>2022</v>
      </c>
      <c r="F132" s="70" t="s">
        <v>161</v>
      </c>
      <c r="G132" s="70" t="s">
        <v>1832</v>
      </c>
      <c r="H132" s="70" t="s">
        <v>1833</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1852</v>
      </c>
      <c r="B133" s="70">
        <v>136</v>
      </c>
      <c r="C133" s="70">
        <v>20</v>
      </c>
      <c r="D133" s="70">
        <v>8</v>
      </c>
      <c r="E133" s="70">
        <v>2023</v>
      </c>
      <c r="F133" s="70" t="s">
        <v>1539</v>
      </c>
      <c r="G133" s="70" t="s">
        <v>1832</v>
      </c>
      <c r="H133" s="70" t="s">
        <v>1833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1853</v>
      </c>
      <c r="B134" s="70">
        <v>136</v>
      </c>
      <c r="C134" s="70">
        <v>21</v>
      </c>
      <c r="D134" s="70">
        <v>8</v>
      </c>
      <c r="E134" s="70">
        <v>2024</v>
      </c>
      <c r="F134" s="70" t="s">
        <v>1554</v>
      </c>
      <c r="G134" s="70" t="s">
        <v>1832</v>
      </c>
      <c r="H134" s="70" t="s">
        <v>1833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1854</v>
      </c>
      <c r="B135" s="70">
        <v>171</v>
      </c>
      <c r="C135" s="70">
        <v>1</v>
      </c>
      <c r="D135" s="70">
        <v>11</v>
      </c>
      <c r="E135" s="70">
        <v>1990</v>
      </c>
      <c r="F135" s="70" t="s">
        <v>787</v>
      </c>
      <c r="G135" s="70" t="s">
        <v>1855</v>
      </c>
      <c r="H135" s="70" t="s">
        <v>1856</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1857</v>
      </c>
      <c r="B136" s="70">
        <v>172</v>
      </c>
      <c r="C136" s="70">
        <v>2</v>
      </c>
      <c r="D136" s="70">
        <v>11</v>
      </c>
      <c r="E136" s="70">
        <v>2005</v>
      </c>
      <c r="F136" s="70" t="s">
        <v>789</v>
      </c>
      <c r="G136" s="70" t="s">
        <v>1855</v>
      </c>
      <c r="H136" s="70" t="s">
        <v>1856</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1858</v>
      </c>
      <c r="B137" s="70">
        <v>173</v>
      </c>
      <c r="C137" s="70">
        <v>3</v>
      </c>
      <c r="D137" s="70">
        <v>11</v>
      </c>
      <c r="E137" s="70">
        <v>2006</v>
      </c>
      <c r="F137" s="70" t="s">
        <v>790</v>
      </c>
      <c r="G137" s="70" t="s">
        <v>1855</v>
      </c>
      <c r="H137" s="70" t="s">
        <v>1856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1859</v>
      </c>
      <c r="B138" s="70">
        <v>174</v>
      </c>
      <c r="C138" s="70">
        <v>4</v>
      </c>
      <c r="D138" s="70">
        <v>11</v>
      </c>
      <c r="E138" s="70">
        <v>2007</v>
      </c>
      <c r="F138" s="70" t="s">
        <v>791</v>
      </c>
      <c r="G138" s="70" t="s">
        <v>1855</v>
      </c>
      <c r="H138" s="70" t="s">
        <v>1856</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1860</v>
      </c>
      <c r="B139" s="70">
        <v>175</v>
      </c>
      <c r="C139" s="70">
        <v>5</v>
      </c>
      <c r="D139" s="70">
        <v>11</v>
      </c>
      <c r="E139" s="70">
        <v>2008</v>
      </c>
      <c r="F139" s="70" t="s">
        <v>792</v>
      </c>
      <c r="G139" s="70" t="s">
        <v>1855</v>
      </c>
      <c r="H139" s="70" t="s">
        <v>1856</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1861</v>
      </c>
      <c r="B140" s="70">
        <v>176</v>
      </c>
      <c r="C140" s="70">
        <v>6</v>
      </c>
      <c r="D140" s="70">
        <v>11</v>
      </c>
      <c r="E140" s="70">
        <v>2009</v>
      </c>
      <c r="F140" s="70" t="s">
        <v>176</v>
      </c>
      <c r="G140" s="1064" t="s">
        <v>1855</v>
      </c>
      <c r="H140" s="70" t="s">
        <v>1856</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1862</v>
      </c>
      <c r="B141" s="70">
        <v>177</v>
      </c>
      <c r="C141" s="70">
        <v>7</v>
      </c>
      <c r="D141" s="70">
        <v>11</v>
      </c>
      <c r="E141" s="70">
        <v>2010</v>
      </c>
      <c r="F141" s="70" t="s">
        <v>177</v>
      </c>
      <c r="G141" s="1064" t="s">
        <v>1855</v>
      </c>
      <c r="H141" s="70" t="s">
        <v>1856</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1863</v>
      </c>
      <c r="B142" s="70">
        <v>178</v>
      </c>
      <c r="C142" s="70">
        <v>8</v>
      </c>
      <c r="D142" s="70">
        <v>11</v>
      </c>
      <c r="E142" s="70">
        <v>2011</v>
      </c>
      <c r="F142" s="70" t="s">
        <v>178</v>
      </c>
      <c r="G142" s="70" t="s">
        <v>1855</v>
      </c>
      <c r="H142" s="70" t="s">
        <v>1856</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1864</v>
      </c>
      <c r="B143" s="70">
        <v>179</v>
      </c>
      <c r="C143" s="70">
        <v>9</v>
      </c>
      <c r="D143" s="70">
        <v>11</v>
      </c>
      <c r="E143" s="70">
        <v>2012</v>
      </c>
      <c r="F143" s="70" t="s">
        <v>179</v>
      </c>
      <c r="G143" s="70" t="s">
        <v>1855</v>
      </c>
      <c r="H143" s="70" t="s">
        <v>1856</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1865</v>
      </c>
      <c r="B144" s="70">
        <v>180</v>
      </c>
      <c r="C144" s="70">
        <v>10</v>
      </c>
      <c r="D144" s="70">
        <v>11</v>
      </c>
      <c r="E144" s="70">
        <v>2013</v>
      </c>
      <c r="F144" s="70" t="s">
        <v>180</v>
      </c>
      <c r="G144" s="70" t="s">
        <v>1855</v>
      </c>
      <c r="H144" s="70" t="s">
        <v>1856</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1866</v>
      </c>
      <c r="B145" s="70">
        <v>181</v>
      </c>
      <c r="C145" s="70">
        <v>11</v>
      </c>
      <c r="D145" s="70">
        <v>11</v>
      </c>
      <c r="E145" s="70">
        <v>2014</v>
      </c>
      <c r="F145" s="70" t="s">
        <v>181</v>
      </c>
      <c r="G145" s="70" t="s">
        <v>1855</v>
      </c>
      <c r="H145" s="70" t="s">
        <v>1856</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1867</v>
      </c>
      <c r="B146" s="70">
        <v>182</v>
      </c>
      <c r="C146" s="70">
        <v>12</v>
      </c>
      <c r="D146" s="70">
        <v>11</v>
      </c>
      <c r="E146" s="70">
        <v>2015</v>
      </c>
      <c r="F146" s="70" t="s">
        <v>182</v>
      </c>
      <c r="G146" s="70" t="s">
        <v>1855</v>
      </c>
      <c r="H146" s="70" t="s">
        <v>1856</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1868</v>
      </c>
      <c r="B147" s="70">
        <v>183</v>
      </c>
      <c r="C147" s="70">
        <v>13</v>
      </c>
      <c r="D147" s="70">
        <v>11</v>
      </c>
      <c r="E147" s="70">
        <v>2016</v>
      </c>
      <c r="F147" s="70" t="s">
        <v>155</v>
      </c>
      <c r="G147" s="70" t="s">
        <v>1855</v>
      </c>
      <c r="H147" s="70" t="s">
        <v>1856</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1869</v>
      </c>
      <c r="B148" s="70">
        <v>184</v>
      </c>
      <c r="C148" s="70">
        <v>14</v>
      </c>
      <c r="D148" s="70">
        <v>11</v>
      </c>
      <c r="E148" s="70">
        <v>2017</v>
      </c>
      <c r="F148" s="70" t="s">
        <v>156</v>
      </c>
      <c r="G148" s="70" t="s">
        <v>1855</v>
      </c>
      <c r="H148" s="70" t="s">
        <v>1856</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1870</v>
      </c>
      <c r="B149" s="70">
        <v>185</v>
      </c>
      <c r="C149" s="70">
        <v>15</v>
      </c>
      <c r="D149" s="70">
        <v>11</v>
      </c>
      <c r="E149" s="70">
        <v>2018</v>
      </c>
      <c r="F149" s="70" t="s">
        <v>183</v>
      </c>
      <c r="G149" s="70" t="s">
        <v>1855</v>
      </c>
      <c r="H149" s="70" t="s">
        <v>1856</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1871</v>
      </c>
      <c r="B150" s="70">
        <v>186</v>
      </c>
      <c r="C150" s="70">
        <v>16</v>
      </c>
      <c r="D150" s="70">
        <v>11</v>
      </c>
      <c r="E150" s="70">
        <v>2019</v>
      </c>
      <c r="F150" s="70" t="s">
        <v>158</v>
      </c>
      <c r="G150" s="70" t="s">
        <v>1855</v>
      </c>
      <c r="H150" s="70" t="s">
        <v>1856</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1872</v>
      </c>
      <c r="B151" s="70">
        <v>187</v>
      </c>
      <c r="C151" s="70">
        <v>17</v>
      </c>
      <c r="D151" s="70">
        <v>11</v>
      </c>
      <c r="E151" s="70">
        <v>2020</v>
      </c>
      <c r="F151" s="70" t="s">
        <v>159</v>
      </c>
      <c r="G151" s="70" t="s">
        <v>1855</v>
      </c>
      <c r="H151" s="70" t="s">
        <v>1856</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1873</v>
      </c>
      <c r="B152" s="70">
        <v>187</v>
      </c>
      <c r="C152" s="70">
        <v>18</v>
      </c>
      <c r="D152" s="70">
        <v>11</v>
      </c>
      <c r="E152" s="70">
        <v>2021</v>
      </c>
      <c r="F152" s="70" t="s">
        <v>160</v>
      </c>
      <c r="G152" s="70" t="s">
        <v>1855</v>
      </c>
      <c r="H152" s="70" t="s">
        <v>1856</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1874</v>
      </c>
      <c r="B153" s="70">
        <v>187</v>
      </c>
      <c r="C153" s="70">
        <v>19</v>
      </c>
      <c r="D153" s="70">
        <v>11</v>
      </c>
      <c r="E153" s="70">
        <v>2022</v>
      </c>
      <c r="F153" s="70" t="s">
        <v>161</v>
      </c>
      <c r="G153" s="70" t="s">
        <v>1855</v>
      </c>
      <c r="H153" s="70" t="s">
        <v>1856</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1875</v>
      </c>
      <c r="B154" s="70">
        <v>187</v>
      </c>
      <c r="C154" s="70">
        <v>20</v>
      </c>
      <c r="D154" s="70">
        <v>11</v>
      </c>
      <c r="E154" s="70">
        <v>2023</v>
      </c>
      <c r="F154" s="70" t="s">
        <v>1539</v>
      </c>
      <c r="G154" s="70" t="s">
        <v>1855</v>
      </c>
      <c r="H154" s="70" t="s">
        <v>1856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1876</v>
      </c>
      <c r="B155" s="70">
        <v>187</v>
      </c>
      <c r="C155" s="70">
        <v>21</v>
      </c>
      <c r="D155" s="70">
        <v>11</v>
      </c>
      <c r="E155" s="70">
        <v>2024</v>
      </c>
      <c r="F155" s="70" t="s">
        <v>1554</v>
      </c>
      <c r="G155" s="70" t="s">
        <v>1855</v>
      </c>
      <c r="H155" s="70" t="s">
        <v>1856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1877</v>
      </c>
      <c r="B156" s="70">
        <v>358</v>
      </c>
      <c r="C156" s="70">
        <v>1</v>
      </c>
      <c r="D156" s="70">
        <v>22</v>
      </c>
      <c r="E156" s="70">
        <v>1990</v>
      </c>
      <c r="F156" s="70" t="s">
        <v>787</v>
      </c>
      <c r="G156" s="70" t="s">
        <v>1878</v>
      </c>
      <c r="H156" s="70" t="s">
        <v>1879</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1880</v>
      </c>
      <c r="B157" s="70">
        <v>359</v>
      </c>
      <c r="C157" s="70">
        <v>2</v>
      </c>
      <c r="D157" s="70">
        <v>22</v>
      </c>
      <c r="E157" s="70">
        <v>2005</v>
      </c>
      <c r="F157" s="70" t="s">
        <v>789</v>
      </c>
      <c r="G157" s="70" t="s">
        <v>1878</v>
      </c>
      <c r="H157" s="70" t="s">
        <v>1879</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1881</v>
      </c>
      <c r="B158" s="70">
        <v>360</v>
      </c>
      <c r="C158" s="70">
        <v>3</v>
      </c>
      <c r="D158" s="70">
        <v>22</v>
      </c>
      <c r="E158" s="70">
        <v>2006</v>
      </c>
      <c r="F158" s="70" t="s">
        <v>790</v>
      </c>
      <c r="G158" s="1064" t="s">
        <v>1878</v>
      </c>
      <c r="H158" s="70" t="s">
        <v>1879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1882</v>
      </c>
      <c r="B159" s="70">
        <v>361</v>
      </c>
      <c r="C159" s="70">
        <v>4</v>
      </c>
      <c r="D159" s="70">
        <v>22</v>
      </c>
      <c r="E159" s="70">
        <v>2007</v>
      </c>
      <c r="F159" s="70" t="s">
        <v>791</v>
      </c>
      <c r="G159" s="1064" t="s">
        <v>1878</v>
      </c>
      <c r="H159" s="70" t="s">
        <v>1879</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1883</v>
      </c>
      <c r="B160" s="70">
        <v>362</v>
      </c>
      <c r="C160" s="70">
        <v>5</v>
      </c>
      <c r="D160" s="70">
        <v>22</v>
      </c>
      <c r="E160" s="70">
        <v>2008</v>
      </c>
      <c r="F160" s="70" t="s">
        <v>792</v>
      </c>
      <c r="G160" s="70" t="s">
        <v>1878</v>
      </c>
      <c r="H160" s="70" t="s">
        <v>1879</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1884</v>
      </c>
      <c r="B161" s="70">
        <v>363</v>
      </c>
      <c r="C161" s="70">
        <v>6</v>
      </c>
      <c r="D161" s="70">
        <v>22</v>
      </c>
      <c r="E161" s="70">
        <v>2009</v>
      </c>
      <c r="F161" s="70" t="s">
        <v>176</v>
      </c>
      <c r="G161" s="70" t="s">
        <v>1878</v>
      </c>
      <c r="H161" s="70" t="s">
        <v>1879</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1885</v>
      </c>
      <c r="B162" s="70">
        <v>364</v>
      </c>
      <c r="C162" s="70">
        <v>7</v>
      </c>
      <c r="D162" s="70">
        <v>22</v>
      </c>
      <c r="E162" s="70">
        <v>2010</v>
      </c>
      <c r="F162" s="70" t="s">
        <v>177</v>
      </c>
      <c r="G162" s="70" t="s">
        <v>1878</v>
      </c>
      <c r="H162" s="70" t="s">
        <v>1879</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1886</v>
      </c>
      <c r="B163" s="70">
        <v>365</v>
      </c>
      <c r="C163" s="70">
        <v>8</v>
      </c>
      <c r="D163" s="70">
        <v>22</v>
      </c>
      <c r="E163" s="70">
        <v>2011</v>
      </c>
      <c r="F163" s="70" t="s">
        <v>178</v>
      </c>
      <c r="G163" s="70" t="s">
        <v>1878</v>
      </c>
      <c r="H163" s="70" t="s">
        <v>1879</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1887</v>
      </c>
      <c r="B164" s="70">
        <v>366</v>
      </c>
      <c r="C164" s="70">
        <v>9</v>
      </c>
      <c r="D164" s="70">
        <v>22</v>
      </c>
      <c r="E164" s="70">
        <v>2012</v>
      </c>
      <c r="F164" s="70" t="s">
        <v>179</v>
      </c>
      <c r="G164" s="70" t="s">
        <v>1878</v>
      </c>
      <c r="H164" s="70" t="s">
        <v>1879</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1888</v>
      </c>
      <c r="B165" s="70">
        <v>367</v>
      </c>
      <c r="C165" s="70">
        <v>10</v>
      </c>
      <c r="D165" s="70">
        <v>22</v>
      </c>
      <c r="E165" s="70">
        <v>2013</v>
      </c>
      <c r="F165" s="70" t="s">
        <v>180</v>
      </c>
      <c r="G165" s="70" t="s">
        <v>1878</v>
      </c>
      <c r="H165" s="70" t="s">
        <v>1879</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1889</v>
      </c>
      <c r="B166" s="70">
        <v>368</v>
      </c>
      <c r="C166" s="70">
        <v>11</v>
      </c>
      <c r="D166" s="70">
        <v>22</v>
      </c>
      <c r="E166" s="70">
        <v>2014</v>
      </c>
      <c r="F166" s="70" t="s">
        <v>181</v>
      </c>
      <c r="G166" s="70" t="s">
        <v>1878</v>
      </c>
      <c r="H166" s="70" t="s">
        <v>1879</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1890</v>
      </c>
      <c r="B167" s="70">
        <v>369</v>
      </c>
      <c r="C167" s="70">
        <v>12</v>
      </c>
      <c r="D167" s="70">
        <v>22</v>
      </c>
      <c r="E167" s="70">
        <v>2015</v>
      </c>
      <c r="F167" s="70" t="s">
        <v>182</v>
      </c>
      <c r="G167" s="70" t="s">
        <v>1878</v>
      </c>
      <c r="H167" s="70" t="s">
        <v>1879</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1891</v>
      </c>
      <c r="B168" s="70">
        <v>370</v>
      </c>
      <c r="C168" s="70">
        <v>13</v>
      </c>
      <c r="D168" s="70">
        <v>22</v>
      </c>
      <c r="E168" s="70">
        <v>2016</v>
      </c>
      <c r="F168" s="70" t="s">
        <v>155</v>
      </c>
      <c r="G168" s="70" t="s">
        <v>1878</v>
      </c>
      <c r="H168" s="70" t="s">
        <v>1879</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1892</v>
      </c>
      <c r="B169" s="70">
        <v>371</v>
      </c>
      <c r="C169" s="70">
        <v>14</v>
      </c>
      <c r="D169" s="70">
        <v>22</v>
      </c>
      <c r="E169" s="70">
        <v>2017</v>
      </c>
      <c r="F169" s="70" t="s">
        <v>156</v>
      </c>
      <c r="G169" s="70" t="s">
        <v>1878</v>
      </c>
      <c r="H169" s="70" t="s">
        <v>1879</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1893</v>
      </c>
      <c r="B170" s="70">
        <v>372</v>
      </c>
      <c r="C170" s="70">
        <v>15</v>
      </c>
      <c r="D170" s="70">
        <v>22</v>
      </c>
      <c r="E170" s="70">
        <v>2018</v>
      </c>
      <c r="F170" s="70" t="s">
        <v>183</v>
      </c>
      <c r="G170" s="70" t="s">
        <v>1878</v>
      </c>
      <c r="H170" s="70" t="s">
        <v>1879</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1894</v>
      </c>
      <c r="B171" s="70">
        <v>373</v>
      </c>
      <c r="C171" s="70">
        <v>16</v>
      </c>
      <c r="D171" s="70">
        <v>22</v>
      </c>
      <c r="E171" s="70">
        <v>2019</v>
      </c>
      <c r="F171" s="70" t="s">
        <v>158</v>
      </c>
      <c r="G171" s="70" t="s">
        <v>1878</v>
      </c>
      <c r="H171" s="70" t="s">
        <v>1879</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1895</v>
      </c>
      <c r="B172" s="70">
        <v>374</v>
      </c>
      <c r="C172" s="70">
        <v>17</v>
      </c>
      <c r="D172" s="70">
        <v>22</v>
      </c>
      <c r="E172" s="70">
        <v>2020</v>
      </c>
      <c r="F172" s="70" t="s">
        <v>159</v>
      </c>
      <c r="G172" s="70" t="s">
        <v>1878</v>
      </c>
      <c r="H172" s="70" t="s">
        <v>1879</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1896</v>
      </c>
      <c r="B173" s="70">
        <v>374</v>
      </c>
      <c r="C173" s="70">
        <v>18</v>
      </c>
      <c r="D173" s="70">
        <v>22</v>
      </c>
      <c r="E173" s="70">
        <v>2021</v>
      </c>
      <c r="F173" s="70" t="s">
        <v>160</v>
      </c>
      <c r="G173" s="70" t="s">
        <v>1878</v>
      </c>
      <c r="H173" s="70" t="s">
        <v>1879</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1897</v>
      </c>
      <c r="B174" s="70">
        <v>374</v>
      </c>
      <c r="C174" s="70">
        <v>19</v>
      </c>
      <c r="D174" s="70">
        <v>22</v>
      </c>
      <c r="E174" s="70">
        <v>2022</v>
      </c>
      <c r="F174" s="70" t="s">
        <v>161</v>
      </c>
      <c r="G174" s="70" t="s">
        <v>1878</v>
      </c>
      <c r="H174" s="70" t="s">
        <v>1879</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1898</v>
      </c>
      <c r="B175" s="70">
        <v>374</v>
      </c>
      <c r="C175" s="70">
        <v>20</v>
      </c>
      <c r="D175" s="70">
        <v>22</v>
      </c>
      <c r="E175" s="70">
        <v>2023</v>
      </c>
      <c r="F175" s="70" t="s">
        <v>1539</v>
      </c>
      <c r="G175" s="70" t="s">
        <v>1878</v>
      </c>
      <c r="H175" s="70" t="s">
        <v>1879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1899</v>
      </c>
      <c r="B176" s="70">
        <v>374</v>
      </c>
      <c r="C176" s="70">
        <v>21</v>
      </c>
      <c r="D176" s="70">
        <v>22</v>
      </c>
      <c r="E176" s="70">
        <v>2024</v>
      </c>
      <c r="F176" s="70" t="s">
        <v>1554</v>
      </c>
      <c r="G176" s="70" t="s">
        <v>1878</v>
      </c>
      <c r="H176" s="70" t="s">
        <v>1879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1900</v>
      </c>
      <c r="B177" s="70">
        <v>52</v>
      </c>
      <c r="C177" s="70">
        <v>1</v>
      </c>
      <c r="D177" s="70">
        <v>4</v>
      </c>
      <c r="E177" s="70">
        <v>1990</v>
      </c>
      <c r="F177" s="70" t="s">
        <v>787</v>
      </c>
      <c r="G177" s="70" t="s">
        <v>1901</v>
      </c>
      <c r="H177" s="70" t="s">
        <v>1902</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53</v>
      </c>
      <c r="C178" s="70">
        <v>2</v>
      </c>
      <c r="D178" s="70">
        <v>4</v>
      </c>
      <c r="E178" s="70">
        <v>2005</v>
      </c>
      <c r="F178" s="70" t="s">
        <v>789</v>
      </c>
      <c r="G178" s="1064" t="s">
        <v>1901</v>
      </c>
      <c r="H178" s="70" t="s">
        <v>1902</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54</v>
      </c>
      <c r="C179" s="70">
        <v>3</v>
      </c>
      <c r="D179" s="70">
        <v>4</v>
      </c>
      <c r="E179" s="70">
        <v>2006</v>
      </c>
      <c r="F179" s="70" t="s">
        <v>790</v>
      </c>
      <c r="G179" s="1064" t="s">
        <v>1901</v>
      </c>
      <c r="H179" s="70" t="s">
        <v>1902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55</v>
      </c>
      <c r="C180" s="70">
        <v>4</v>
      </c>
      <c r="D180" s="70">
        <v>4</v>
      </c>
      <c r="E180" s="70">
        <v>2007</v>
      </c>
      <c r="F180" s="70" t="s">
        <v>791</v>
      </c>
      <c r="G180" s="70" t="s">
        <v>1901</v>
      </c>
      <c r="H180" s="70" t="s">
        <v>1902</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56</v>
      </c>
      <c r="C181" s="70">
        <v>5</v>
      </c>
      <c r="D181" s="70">
        <v>4</v>
      </c>
      <c r="E181" s="70">
        <v>2008</v>
      </c>
      <c r="F181" s="70" t="s">
        <v>792</v>
      </c>
      <c r="G181" s="70" t="s">
        <v>1901</v>
      </c>
      <c r="H181" s="70" t="s">
        <v>1902</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57</v>
      </c>
      <c r="C182" s="70">
        <v>6</v>
      </c>
      <c r="D182" s="70">
        <v>4</v>
      </c>
      <c r="E182" s="70">
        <v>2009</v>
      </c>
      <c r="F182" s="70" t="s">
        <v>176</v>
      </c>
      <c r="G182" s="70" t="s">
        <v>1901</v>
      </c>
      <c r="H182" s="70" t="s">
        <v>1902</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1908</v>
      </c>
      <c r="B183" s="70">
        <v>58</v>
      </c>
      <c r="C183" s="70">
        <v>7</v>
      </c>
      <c r="D183" s="70">
        <v>4</v>
      </c>
      <c r="E183" s="70">
        <v>2010</v>
      </c>
      <c r="F183" s="70" t="s">
        <v>177</v>
      </c>
      <c r="G183" s="70" t="s">
        <v>1901</v>
      </c>
      <c r="H183" s="70" t="s">
        <v>1902</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1909</v>
      </c>
      <c r="B184" s="70">
        <v>59</v>
      </c>
      <c r="C184" s="70">
        <v>8</v>
      </c>
      <c r="D184" s="70">
        <v>4</v>
      </c>
      <c r="E184" s="70">
        <v>2011</v>
      </c>
      <c r="F184" s="70" t="s">
        <v>178</v>
      </c>
      <c r="G184" s="70" t="s">
        <v>1901</v>
      </c>
      <c r="H184" s="70" t="s">
        <v>1902</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1910</v>
      </c>
      <c r="B185" s="70">
        <v>60</v>
      </c>
      <c r="C185" s="70">
        <v>9</v>
      </c>
      <c r="D185" s="70">
        <v>4</v>
      </c>
      <c r="E185" s="70">
        <v>2012</v>
      </c>
      <c r="F185" s="70" t="s">
        <v>179</v>
      </c>
      <c r="G185" s="70" t="s">
        <v>1901</v>
      </c>
      <c r="H185" s="70" t="s">
        <v>1902</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1911</v>
      </c>
      <c r="B186" s="70">
        <v>61</v>
      </c>
      <c r="C186" s="70">
        <v>10</v>
      </c>
      <c r="D186" s="70">
        <v>4</v>
      </c>
      <c r="E186" s="70">
        <v>2013</v>
      </c>
      <c r="F186" s="70" t="s">
        <v>180</v>
      </c>
      <c r="G186" s="70" t="s">
        <v>1901</v>
      </c>
      <c r="H186" s="70" t="s">
        <v>1902</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1912</v>
      </c>
      <c r="B187" s="70">
        <v>62</v>
      </c>
      <c r="C187" s="70">
        <v>11</v>
      </c>
      <c r="D187" s="70">
        <v>4</v>
      </c>
      <c r="E187" s="70">
        <v>2014</v>
      </c>
      <c r="F187" s="70" t="s">
        <v>181</v>
      </c>
      <c r="G187" s="70" t="s">
        <v>1901</v>
      </c>
      <c r="H187" s="70" t="s">
        <v>1902</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1913</v>
      </c>
      <c r="B188" s="70">
        <v>63</v>
      </c>
      <c r="C188" s="70">
        <v>12</v>
      </c>
      <c r="D188" s="70">
        <v>4</v>
      </c>
      <c r="E188" s="70">
        <v>2015</v>
      </c>
      <c r="F188" s="70" t="s">
        <v>182</v>
      </c>
      <c r="G188" s="70" t="s">
        <v>1901</v>
      </c>
      <c r="H188" s="70" t="s">
        <v>1902</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1914</v>
      </c>
      <c r="B189" s="70">
        <v>64</v>
      </c>
      <c r="C189" s="70">
        <v>13</v>
      </c>
      <c r="D189" s="70">
        <v>4</v>
      </c>
      <c r="E189" s="70">
        <v>2016</v>
      </c>
      <c r="F189" s="70" t="s">
        <v>155</v>
      </c>
      <c r="G189" s="70" t="s">
        <v>1901</v>
      </c>
      <c r="H189" s="70" t="s">
        <v>1902</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1915</v>
      </c>
      <c r="B190" s="70">
        <v>65</v>
      </c>
      <c r="C190" s="70">
        <v>14</v>
      </c>
      <c r="D190" s="70">
        <v>4</v>
      </c>
      <c r="E190" s="70">
        <v>2017</v>
      </c>
      <c r="F190" s="70" t="s">
        <v>156</v>
      </c>
      <c r="G190" s="70" t="s">
        <v>1901</v>
      </c>
      <c r="H190" s="70" t="s">
        <v>1902</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1916</v>
      </c>
      <c r="B191" s="70">
        <v>66</v>
      </c>
      <c r="C191" s="70">
        <v>15</v>
      </c>
      <c r="D191" s="70">
        <v>4</v>
      </c>
      <c r="E191" s="70">
        <v>2018</v>
      </c>
      <c r="F191" s="70" t="s">
        <v>183</v>
      </c>
      <c r="G191" s="70" t="s">
        <v>1901</v>
      </c>
      <c r="H191" s="70" t="s">
        <v>1902</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1917</v>
      </c>
      <c r="B192" s="70">
        <v>67</v>
      </c>
      <c r="C192" s="70">
        <v>16</v>
      </c>
      <c r="D192" s="70">
        <v>4</v>
      </c>
      <c r="E192" s="70">
        <v>2019</v>
      </c>
      <c r="F192" s="70" t="s">
        <v>158</v>
      </c>
      <c r="G192" s="70" t="s">
        <v>1901</v>
      </c>
      <c r="H192" s="70" t="s">
        <v>1902</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1918</v>
      </c>
      <c r="B193" s="70">
        <v>68</v>
      </c>
      <c r="C193" s="70">
        <v>17</v>
      </c>
      <c r="D193" s="70">
        <v>4</v>
      </c>
      <c r="E193" s="70">
        <v>2020</v>
      </c>
      <c r="F193" s="70" t="s">
        <v>159</v>
      </c>
      <c r="G193" s="70" t="s">
        <v>1901</v>
      </c>
      <c r="H193" s="70" t="s">
        <v>1902</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1919</v>
      </c>
      <c r="B194" s="70">
        <v>68</v>
      </c>
      <c r="C194" s="70">
        <v>18</v>
      </c>
      <c r="D194" s="70">
        <v>4</v>
      </c>
      <c r="E194" s="70">
        <v>2021</v>
      </c>
      <c r="F194" s="70" t="s">
        <v>160</v>
      </c>
      <c r="G194" s="70" t="s">
        <v>1901</v>
      </c>
      <c r="H194" s="70" t="s">
        <v>1902</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1920</v>
      </c>
      <c r="B195" s="70">
        <v>68</v>
      </c>
      <c r="C195" s="70">
        <v>19</v>
      </c>
      <c r="D195" s="70">
        <v>4</v>
      </c>
      <c r="E195" s="70">
        <v>2022</v>
      </c>
      <c r="F195" s="70" t="s">
        <v>161</v>
      </c>
      <c r="G195" s="70" t="s">
        <v>1901</v>
      </c>
      <c r="H195" s="70" t="s">
        <v>1902</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1921</v>
      </c>
      <c r="B196" s="70">
        <v>68</v>
      </c>
      <c r="C196" s="70">
        <v>20</v>
      </c>
      <c r="D196" s="70">
        <v>4</v>
      </c>
      <c r="E196" s="70">
        <v>2023</v>
      </c>
      <c r="F196" s="70" t="s">
        <v>1539</v>
      </c>
      <c r="G196" s="70" t="s">
        <v>1901</v>
      </c>
      <c r="H196" s="70" t="s">
        <v>1902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1922</v>
      </c>
      <c r="B197" s="70">
        <v>68</v>
      </c>
      <c r="C197" s="70">
        <v>21</v>
      </c>
      <c r="D197" s="70">
        <v>4</v>
      </c>
      <c r="E197" s="70">
        <v>2024</v>
      </c>
      <c r="F197" s="70" t="s">
        <v>1554</v>
      </c>
      <c r="G197" s="1064" t="s">
        <v>1901</v>
      </c>
      <c r="H197" s="70" t="s">
        <v>1902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1923</v>
      </c>
      <c r="B198" s="70">
        <v>375</v>
      </c>
      <c r="C198" s="70">
        <v>1</v>
      </c>
      <c r="D198" s="70">
        <v>23</v>
      </c>
      <c r="E198" s="70">
        <v>1990</v>
      </c>
      <c r="F198" s="70" t="s">
        <v>787</v>
      </c>
      <c r="G198" s="1064" t="s">
        <v>1924</v>
      </c>
      <c r="H198" s="70" t="s">
        <v>1925</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1926</v>
      </c>
      <c r="B199" s="70">
        <v>376</v>
      </c>
      <c r="C199" s="70">
        <v>2</v>
      </c>
      <c r="D199" s="70">
        <v>23</v>
      </c>
      <c r="E199" s="70">
        <v>2005</v>
      </c>
      <c r="F199" s="70" t="s">
        <v>789</v>
      </c>
      <c r="G199" s="70" t="s">
        <v>1924</v>
      </c>
      <c r="H199" s="70" t="s">
        <v>1925</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1927</v>
      </c>
      <c r="B200" s="70">
        <v>377</v>
      </c>
      <c r="C200" s="70">
        <v>3</v>
      </c>
      <c r="D200" s="70">
        <v>23</v>
      </c>
      <c r="E200" s="70">
        <v>2006</v>
      </c>
      <c r="F200" s="70" t="s">
        <v>790</v>
      </c>
      <c r="G200" s="70" t="s">
        <v>1924</v>
      </c>
      <c r="H200" s="70" t="s">
        <v>1925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1928</v>
      </c>
      <c r="B201" s="70">
        <v>378</v>
      </c>
      <c r="C201" s="70">
        <v>4</v>
      </c>
      <c r="D201" s="70">
        <v>23</v>
      </c>
      <c r="E201" s="70">
        <v>2007</v>
      </c>
      <c r="F201" s="70" t="s">
        <v>791</v>
      </c>
      <c r="G201" s="70" t="s">
        <v>1924</v>
      </c>
      <c r="H201" s="70" t="s">
        <v>1925</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1929</v>
      </c>
      <c r="B202" s="70">
        <v>379</v>
      </c>
      <c r="C202" s="70">
        <v>5</v>
      </c>
      <c r="D202" s="70">
        <v>23</v>
      </c>
      <c r="E202" s="70">
        <v>2008</v>
      </c>
      <c r="F202" s="70" t="s">
        <v>792</v>
      </c>
      <c r="G202" s="70" t="s">
        <v>1924</v>
      </c>
      <c r="H202" s="70" t="s">
        <v>1925</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1930</v>
      </c>
      <c r="B203" s="70">
        <v>380</v>
      </c>
      <c r="C203" s="70">
        <v>6</v>
      </c>
      <c r="D203" s="70">
        <v>23</v>
      </c>
      <c r="E203" s="70">
        <v>2009</v>
      </c>
      <c r="F203" s="70" t="s">
        <v>176</v>
      </c>
      <c r="G203" s="70" t="s">
        <v>1924</v>
      </c>
      <c r="H203" s="70" t="s">
        <v>1925</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1931</v>
      </c>
      <c r="B204" s="70">
        <v>381</v>
      </c>
      <c r="C204" s="70">
        <v>7</v>
      </c>
      <c r="D204" s="70">
        <v>23</v>
      </c>
      <c r="E204" s="70">
        <v>2010</v>
      </c>
      <c r="F204" s="70" t="s">
        <v>177</v>
      </c>
      <c r="G204" s="70" t="s">
        <v>1924</v>
      </c>
      <c r="H204" s="70" t="s">
        <v>1925</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1932</v>
      </c>
      <c r="B205" s="70">
        <v>382</v>
      </c>
      <c r="C205" s="70">
        <v>8</v>
      </c>
      <c r="D205" s="70">
        <v>23</v>
      </c>
      <c r="E205" s="70">
        <v>2011</v>
      </c>
      <c r="F205" s="70" t="s">
        <v>178</v>
      </c>
      <c r="G205" s="70" t="s">
        <v>1924</v>
      </c>
      <c r="H205" s="70" t="s">
        <v>1925</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1933</v>
      </c>
      <c r="B206" s="70">
        <v>383</v>
      </c>
      <c r="C206" s="70">
        <v>9</v>
      </c>
      <c r="D206" s="70">
        <v>23</v>
      </c>
      <c r="E206" s="70">
        <v>2012</v>
      </c>
      <c r="F206" s="70" t="s">
        <v>179</v>
      </c>
      <c r="G206" s="70" t="s">
        <v>1924</v>
      </c>
      <c r="H206" s="70" t="s">
        <v>1925</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1934</v>
      </c>
      <c r="B207" s="70">
        <v>384</v>
      </c>
      <c r="C207" s="70">
        <v>10</v>
      </c>
      <c r="D207" s="70">
        <v>23</v>
      </c>
      <c r="E207" s="70">
        <v>2013</v>
      </c>
      <c r="F207" s="70" t="s">
        <v>180</v>
      </c>
      <c r="G207" s="70" t="s">
        <v>1924</v>
      </c>
      <c r="H207" s="70" t="s">
        <v>1925</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1935</v>
      </c>
      <c r="B208" s="70">
        <v>385</v>
      </c>
      <c r="C208" s="70">
        <v>11</v>
      </c>
      <c r="D208" s="70">
        <v>23</v>
      </c>
      <c r="E208" s="70">
        <v>2014</v>
      </c>
      <c r="F208" s="70" t="s">
        <v>181</v>
      </c>
      <c r="G208" s="70" t="s">
        <v>1924</v>
      </c>
      <c r="H208" s="70" t="s">
        <v>1925</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1936</v>
      </c>
      <c r="B209" s="70">
        <v>386</v>
      </c>
      <c r="C209" s="70">
        <v>12</v>
      </c>
      <c r="D209" s="70">
        <v>23</v>
      </c>
      <c r="E209" s="70">
        <v>2015</v>
      </c>
      <c r="F209" s="70" t="s">
        <v>182</v>
      </c>
      <c r="G209" s="70" t="s">
        <v>1924</v>
      </c>
      <c r="H209" s="70" t="s">
        <v>1925</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1937</v>
      </c>
      <c r="B210" s="70">
        <v>387</v>
      </c>
      <c r="C210" s="70">
        <v>13</v>
      </c>
      <c r="D210" s="70">
        <v>23</v>
      </c>
      <c r="E210" s="70">
        <v>2016</v>
      </c>
      <c r="F210" s="70" t="s">
        <v>155</v>
      </c>
      <c r="G210" s="70" t="s">
        <v>1924</v>
      </c>
      <c r="H210" s="70" t="s">
        <v>1925</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1938</v>
      </c>
      <c r="B211" s="70">
        <v>388</v>
      </c>
      <c r="C211" s="70">
        <v>14</v>
      </c>
      <c r="D211" s="70">
        <v>23</v>
      </c>
      <c r="E211" s="70">
        <v>2017</v>
      </c>
      <c r="F211" s="70" t="s">
        <v>156</v>
      </c>
      <c r="G211" s="70" t="s">
        <v>1924</v>
      </c>
      <c r="H211" s="70" t="s">
        <v>1925</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1939</v>
      </c>
      <c r="B212" s="70">
        <v>389</v>
      </c>
      <c r="C212" s="70">
        <v>15</v>
      </c>
      <c r="D212" s="70">
        <v>23</v>
      </c>
      <c r="E212" s="70">
        <v>2018</v>
      </c>
      <c r="F212" s="70" t="s">
        <v>183</v>
      </c>
      <c r="G212" s="70" t="s">
        <v>1924</v>
      </c>
      <c r="H212" s="70" t="s">
        <v>1925</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1940</v>
      </c>
      <c r="B213" s="70">
        <v>390</v>
      </c>
      <c r="C213" s="70">
        <v>16</v>
      </c>
      <c r="D213" s="70">
        <v>23</v>
      </c>
      <c r="E213" s="70">
        <v>2019</v>
      </c>
      <c r="F213" s="70" t="s">
        <v>158</v>
      </c>
      <c r="G213" s="70" t="s">
        <v>1924</v>
      </c>
      <c r="H213" s="70" t="s">
        <v>1925</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1941</v>
      </c>
      <c r="B214" s="70">
        <v>391</v>
      </c>
      <c r="C214" s="70">
        <v>17</v>
      </c>
      <c r="D214" s="70">
        <v>23</v>
      </c>
      <c r="E214" s="70">
        <v>2020</v>
      </c>
      <c r="F214" s="70" t="s">
        <v>159</v>
      </c>
      <c r="G214" s="70" t="s">
        <v>1924</v>
      </c>
      <c r="H214" s="70" t="s">
        <v>1925</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1942</v>
      </c>
      <c r="B215" s="70">
        <v>391</v>
      </c>
      <c r="C215" s="70">
        <v>18</v>
      </c>
      <c r="D215" s="70">
        <v>23</v>
      </c>
      <c r="E215" s="70">
        <v>2021</v>
      </c>
      <c r="F215" s="70" t="s">
        <v>160</v>
      </c>
      <c r="G215" s="70" t="s">
        <v>1924</v>
      </c>
      <c r="H215" s="70" t="s">
        <v>1925</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1943</v>
      </c>
      <c r="B216" s="70">
        <v>391</v>
      </c>
      <c r="C216" s="70">
        <v>19</v>
      </c>
      <c r="D216" s="70">
        <v>23</v>
      </c>
      <c r="E216" s="70">
        <v>2022</v>
      </c>
      <c r="F216" s="70" t="s">
        <v>161</v>
      </c>
      <c r="G216" s="1064" t="s">
        <v>1924</v>
      </c>
      <c r="H216" s="70" t="s">
        <v>1925</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1944</v>
      </c>
      <c r="B217" s="70">
        <v>391</v>
      </c>
      <c r="C217" s="70">
        <v>20</v>
      </c>
      <c r="D217" s="70">
        <v>23</v>
      </c>
      <c r="E217" s="70">
        <v>2023</v>
      </c>
      <c r="F217" s="70" t="s">
        <v>1539</v>
      </c>
      <c r="G217" s="1064" t="s">
        <v>1924</v>
      </c>
      <c r="H217" s="70" t="s">
        <v>1925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1945</v>
      </c>
      <c r="B218" s="70">
        <v>391</v>
      </c>
      <c r="C218" s="70">
        <v>21</v>
      </c>
      <c r="D218" s="70">
        <v>23</v>
      </c>
      <c r="E218" s="70">
        <v>2024</v>
      </c>
      <c r="F218" s="70" t="s">
        <v>1554</v>
      </c>
      <c r="G218" s="70" t="s">
        <v>1924</v>
      </c>
      <c r="H218" s="70" t="s">
        <v>1925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1946</v>
      </c>
      <c r="B219" s="70">
        <v>341</v>
      </c>
      <c r="C219" s="70">
        <v>1</v>
      </c>
      <c r="D219" s="70">
        <v>21</v>
      </c>
      <c r="E219" s="70">
        <v>1990</v>
      </c>
      <c r="F219" s="70" t="s">
        <v>787</v>
      </c>
      <c r="G219" s="70" t="s">
        <v>1947</v>
      </c>
      <c r="H219" s="70" t="s">
        <v>1948</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1949</v>
      </c>
      <c r="B220" s="70">
        <v>342</v>
      </c>
      <c r="C220" s="70">
        <v>2</v>
      </c>
      <c r="D220" s="70">
        <v>21</v>
      </c>
      <c r="E220" s="70">
        <v>2005</v>
      </c>
      <c r="F220" s="70" t="s">
        <v>789</v>
      </c>
      <c r="G220" s="70" t="s">
        <v>1947</v>
      </c>
      <c r="H220" s="70" t="s">
        <v>1948</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1950</v>
      </c>
      <c r="B221" s="70">
        <v>343</v>
      </c>
      <c r="C221" s="70">
        <v>3</v>
      </c>
      <c r="D221" s="70">
        <v>21</v>
      </c>
      <c r="E221" s="70">
        <v>2006</v>
      </c>
      <c r="F221" s="70" t="s">
        <v>790</v>
      </c>
      <c r="G221" s="70" t="s">
        <v>1947</v>
      </c>
      <c r="H221" s="70" t="s">
        <v>1948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1951</v>
      </c>
      <c r="B222" s="70">
        <v>344</v>
      </c>
      <c r="C222" s="70">
        <v>4</v>
      </c>
      <c r="D222" s="70">
        <v>21</v>
      </c>
      <c r="E222" s="70">
        <v>2007</v>
      </c>
      <c r="F222" s="70" t="s">
        <v>791</v>
      </c>
      <c r="G222" s="70" t="s">
        <v>1947</v>
      </c>
      <c r="H222" s="70" t="s">
        <v>1948</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1952</v>
      </c>
      <c r="B223" s="70">
        <v>345</v>
      </c>
      <c r="C223" s="70">
        <v>5</v>
      </c>
      <c r="D223" s="70">
        <v>21</v>
      </c>
      <c r="E223" s="70">
        <v>2008</v>
      </c>
      <c r="F223" s="70" t="s">
        <v>792</v>
      </c>
      <c r="G223" s="70" t="s">
        <v>1947</v>
      </c>
      <c r="H223" s="70" t="s">
        <v>1948</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1953</v>
      </c>
      <c r="B224" s="70">
        <v>346</v>
      </c>
      <c r="C224" s="70">
        <v>6</v>
      </c>
      <c r="D224" s="70">
        <v>21</v>
      </c>
      <c r="E224" s="70">
        <v>2009</v>
      </c>
      <c r="F224" s="70" t="s">
        <v>176</v>
      </c>
      <c r="G224" s="70" t="s">
        <v>1947</v>
      </c>
      <c r="H224" s="70" t="s">
        <v>1948</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1954</v>
      </c>
      <c r="B225" s="70">
        <v>347</v>
      </c>
      <c r="C225" s="70">
        <v>7</v>
      </c>
      <c r="D225" s="70">
        <v>21</v>
      </c>
      <c r="E225" s="70">
        <v>2010</v>
      </c>
      <c r="F225" s="70" t="s">
        <v>177</v>
      </c>
      <c r="G225" s="70" t="s">
        <v>1947</v>
      </c>
      <c r="H225" s="70" t="s">
        <v>1948</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1955</v>
      </c>
      <c r="B226" s="70">
        <v>348</v>
      </c>
      <c r="C226" s="70">
        <v>8</v>
      </c>
      <c r="D226" s="70">
        <v>21</v>
      </c>
      <c r="E226" s="70">
        <v>2011</v>
      </c>
      <c r="F226" s="70" t="s">
        <v>178</v>
      </c>
      <c r="G226" s="70" t="s">
        <v>1947</v>
      </c>
      <c r="H226" s="70" t="s">
        <v>1948</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1956</v>
      </c>
      <c r="B227" s="70">
        <v>349</v>
      </c>
      <c r="C227" s="70">
        <v>9</v>
      </c>
      <c r="D227" s="70">
        <v>21</v>
      </c>
      <c r="E227" s="70">
        <v>2012</v>
      </c>
      <c r="F227" s="70" t="s">
        <v>179</v>
      </c>
      <c r="G227" s="70" t="s">
        <v>1947</v>
      </c>
      <c r="H227" s="70" t="s">
        <v>1948</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1957</v>
      </c>
      <c r="B228" s="70">
        <v>350</v>
      </c>
      <c r="C228" s="70">
        <v>10</v>
      </c>
      <c r="D228" s="70">
        <v>21</v>
      </c>
      <c r="E228" s="70">
        <v>2013</v>
      </c>
      <c r="F228" s="70" t="s">
        <v>180</v>
      </c>
      <c r="G228" s="70" t="s">
        <v>1947</v>
      </c>
      <c r="H228" s="70" t="s">
        <v>1948</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1958</v>
      </c>
      <c r="B229" s="70">
        <v>351</v>
      </c>
      <c r="C229" s="70">
        <v>11</v>
      </c>
      <c r="D229" s="70">
        <v>21</v>
      </c>
      <c r="E229" s="70">
        <v>2014</v>
      </c>
      <c r="F229" s="70" t="s">
        <v>181</v>
      </c>
      <c r="G229" s="70" t="s">
        <v>1947</v>
      </c>
      <c r="H229" s="70" t="s">
        <v>1948</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1959</v>
      </c>
      <c r="B230" s="70">
        <v>352</v>
      </c>
      <c r="C230" s="70">
        <v>12</v>
      </c>
      <c r="D230" s="70">
        <v>21</v>
      </c>
      <c r="E230" s="70">
        <v>2015</v>
      </c>
      <c r="F230" s="70" t="s">
        <v>182</v>
      </c>
      <c r="G230" s="70" t="s">
        <v>1947</v>
      </c>
      <c r="H230" s="70" t="s">
        <v>1948</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1960</v>
      </c>
      <c r="B231" s="70">
        <v>353</v>
      </c>
      <c r="C231" s="70">
        <v>13</v>
      </c>
      <c r="D231" s="70">
        <v>21</v>
      </c>
      <c r="E231" s="70">
        <v>2016</v>
      </c>
      <c r="F231" s="70" t="s">
        <v>155</v>
      </c>
      <c r="G231" s="70" t="s">
        <v>1947</v>
      </c>
      <c r="H231" s="70" t="s">
        <v>1948</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1961</v>
      </c>
      <c r="B232" s="70">
        <v>354</v>
      </c>
      <c r="C232" s="70">
        <v>14</v>
      </c>
      <c r="D232" s="70">
        <v>21</v>
      </c>
      <c r="E232" s="70">
        <v>2017</v>
      </c>
      <c r="F232" s="70" t="s">
        <v>156</v>
      </c>
      <c r="G232" s="70" t="s">
        <v>1947</v>
      </c>
      <c r="H232" s="70" t="s">
        <v>1948</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1962</v>
      </c>
      <c r="B233" s="70">
        <v>355</v>
      </c>
      <c r="C233" s="70">
        <v>15</v>
      </c>
      <c r="D233" s="70">
        <v>21</v>
      </c>
      <c r="E233" s="70">
        <v>2018</v>
      </c>
      <c r="F233" s="70" t="s">
        <v>183</v>
      </c>
      <c r="G233" s="70" t="s">
        <v>1947</v>
      </c>
      <c r="H233" s="70" t="s">
        <v>1948</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1963</v>
      </c>
      <c r="B234" s="70">
        <v>356</v>
      </c>
      <c r="C234" s="70">
        <v>16</v>
      </c>
      <c r="D234" s="70">
        <v>21</v>
      </c>
      <c r="E234" s="70">
        <v>2019</v>
      </c>
      <c r="F234" s="70" t="s">
        <v>158</v>
      </c>
      <c r="G234" s="70" t="s">
        <v>1947</v>
      </c>
      <c r="H234" s="70" t="s">
        <v>1948</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1964</v>
      </c>
      <c r="B235" s="70">
        <v>357</v>
      </c>
      <c r="C235" s="70">
        <v>17</v>
      </c>
      <c r="D235" s="70">
        <v>21</v>
      </c>
      <c r="E235" s="70">
        <v>2020</v>
      </c>
      <c r="F235" s="70" t="s">
        <v>159</v>
      </c>
      <c r="G235" s="1064" t="s">
        <v>1947</v>
      </c>
      <c r="H235" s="70" t="s">
        <v>1948</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1965</v>
      </c>
      <c r="B236" s="70">
        <v>357</v>
      </c>
      <c r="C236" s="70">
        <v>18</v>
      </c>
      <c r="D236" s="70">
        <v>21</v>
      </c>
      <c r="E236" s="70">
        <v>2021</v>
      </c>
      <c r="F236" s="70" t="s">
        <v>160</v>
      </c>
      <c r="G236" s="1064" t="s">
        <v>1947</v>
      </c>
      <c r="H236" s="70" t="s">
        <v>1948</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1966</v>
      </c>
      <c r="B237" s="70">
        <v>357</v>
      </c>
      <c r="C237" s="70">
        <v>19</v>
      </c>
      <c r="D237" s="70">
        <v>21</v>
      </c>
      <c r="E237" s="70">
        <v>2022</v>
      </c>
      <c r="F237" s="70" t="s">
        <v>161</v>
      </c>
      <c r="G237" s="70" t="s">
        <v>1947</v>
      </c>
      <c r="H237" s="70" t="s">
        <v>1948</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1967</v>
      </c>
      <c r="B238" s="70">
        <v>357</v>
      </c>
      <c r="C238" s="70">
        <v>20</v>
      </c>
      <c r="D238" s="70">
        <v>21</v>
      </c>
      <c r="E238" s="70">
        <v>2023</v>
      </c>
      <c r="F238" s="70" t="s">
        <v>1539</v>
      </c>
      <c r="G238" s="70" t="s">
        <v>1947</v>
      </c>
      <c r="H238" s="70" t="s">
        <v>1948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1968</v>
      </c>
      <c r="B239" s="70">
        <v>357</v>
      </c>
      <c r="C239" s="70">
        <v>21</v>
      </c>
      <c r="D239" s="70">
        <v>21</v>
      </c>
      <c r="E239" s="70">
        <v>2024</v>
      </c>
      <c r="F239" s="70" t="s">
        <v>1554</v>
      </c>
      <c r="G239" s="70" t="s">
        <v>1947</v>
      </c>
      <c r="H239" s="70" t="s">
        <v>1948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1969</v>
      </c>
      <c r="B240" s="70">
        <v>256</v>
      </c>
      <c r="C240" s="70">
        <v>1</v>
      </c>
      <c r="D240" s="70">
        <v>16</v>
      </c>
      <c r="E240" s="70">
        <v>1990</v>
      </c>
      <c r="F240" s="70" t="s">
        <v>787</v>
      </c>
      <c r="G240" s="70" t="s">
        <v>1970</v>
      </c>
      <c r="H240" s="70" t="s">
        <v>1971</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1972</v>
      </c>
      <c r="B241" s="70">
        <v>257</v>
      </c>
      <c r="C241" s="70">
        <v>2</v>
      </c>
      <c r="D241" s="70">
        <v>16</v>
      </c>
      <c r="E241" s="70">
        <v>2005</v>
      </c>
      <c r="F241" s="70" t="s">
        <v>789</v>
      </c>
      <c r="G241" s="70" t="s">
        <v>1970</v>
      </c>
      <c r="H241" s="70" t="s">
        <v>1971</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1973</v>
      </c>
      <c r="B242" s="70">
        <v>258</v>
      </c>
      <c r="C242" s="70">
        <v>3</v>
      </c>
      <c r="D242" s="70">
        <v>16</v>
      </c>
      <c r="E242" s="70">
        <v>2006</v>
      </c>
      <c r="F242" s="70" t="s">
        <v>790</v>
      </c>
      <c r="G242" s="70" t="s">
        <v>1970</v>
      </c>
      <c r="H242" s="70" t="s">
        <v>1971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1974</v>
      </c>
      <c r="B243" s="70">
        <v>259</v>
      </c>
      <c r="C243" s="70">
        <v>4</v>
      </c>
      <c r="D243" s="70">
        <v>16</v>
      </c>
      <c r="E243" s="70">
        <v>2007</v>
      </c>
      <c r="F243" s="70" t="s">
        <v>791</v>
      </c>
      <c r="G243" s="70" t="s">
        <v>1970</v>
      </c>
      <c r="H243" s="70" t="s">
        <v>1971</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1975</v>
      </c>
      <c r="B244" s="70">
        <v>260</v>
      </c>
      <c r="C244" s="70">
        <v>5</v>
      </c>
      <c r="D244" s="70">
        <v>16</v>
      </c>
      <c r="E244" s="70">
        <v>2008</v>
      </c>
      <c r="F244" s="70" t="s">
        <v>792</v>
      </c>
      <c r="G244" s="70" t="s">
        <v>1970</v>
      </c>
      <c r="H244" s="70" t="s">
        <v>1971</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1976</v>
      </c>
      <c r="B245" s="70">
        <v>261</v>
      </c>
      <c r="C245" s="70">
        <v>6</v>
      </c>
      <c r="D245" s="70">
        <v>16</v>
      </c>
      <c r="E245" s="70">
        <v>2009</v>
      </c>
      <c r="F245" s="70" t="s">
        <v>176</v>
      </c>
      <c r="G245" s="70" t="s">
        <v>1970</v>
      </c>
      <c r="H245" s="70" t="s">
        <v>1971</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1977</v>
      </c>
      <c r="B246" s="70">
        <v>262</v>
      </c>
      <c r="C246" s="70">
        <v>7</v>
      </c>
      <c r="D246" s="70">
        <v>16</v>
      </c>
      <c r="E246" s="70">
        <v>2010</v>
      </c>
      <c r="F246" s="70" t="s">
        <v>177</v>
      </c>
      <c r="G246" s="70" t="s">
        <v>1970</v>
      </c>
      <c r="H246" s="70" t="s">
        <v>1971</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1978</v>
      </c>
      <c r="B247" s="70">
        <v>263</v>
      </c>
      <c r="C247" s="70">
        <v>8</v>
      </c>
      <c r="D247" s="70">
        <v>16</v>
      </c>
      <c r="E247" s="70">
        <v>2011</v>
      </c>
      <c r="F247" s="70" t="s">
        <v>178</v>
      </c>
      <c r="G247" s="70" t="s">
        <v>1970</v>
      </c>
      <c r="H247" s="70" t="s">
        <v>1971</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1979</v>
      </c>
      <c r="B248" s="70">
        <v>264</v>
      </c>
      <c r="C248" s="70">
        <v>9</v>
      </c>
      <c r="D248" s="70">
        <v>16</v>
      </c>
      <c r="E248" s="70">
        <v>2012</v>
      </c>
      <c r="F248" s="70" t="s">
        <v>179</v>
      </c>
      <c r="G248" s="70" t="s">
        <v>1970</v>
      </c>
      <c r="H248" s="70" t="s">
        <v>1971</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1980</v>
      </c>
      <c r="B249" s="70">
        <v>265</v>
      </c>
      <c r="C249" s="70">
        <v>10</v>
      </c>
      <c r="D249" s="70">
        <v>16</v>
      </c>
      <c r="E249" s="70">
        <v>2013</v>
      </c>
      <c r="F249" s="70" t="s">
        <v>180</v>
      </c>
      <c r="G249" s="70" t="s">
        <v>1970</v>
      </c>
      <c r="H249" s="70" t="s">
        <v>1971</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1981</v>
      </c>
      <c r="B250" s="70">
        <v>266</v>
      </c>
      <c r="C250" s="70">
        <v>11</v>
      </c>
      <c r="D250" s="70">
        <v>16</v>
      </c>
      <c r="E250" s="70">
        <v>2014</v>
      </c>
      <c r="F250" s="70" t="s">
        <v>181</v>
      </c>
      <c r="G250" s="70" t="s">
        <v>1970</v>
      </c>
      <c r="H250" s="70" t="s">
        <v>1971</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1982</v>
      </c>
      <c r="B251" s="70">
        <v>267</v>
      </c>
      <c r="C251" s="70">
        <v>12</v>
      </c>
      <c r="D251" s="70">
        <v>16</v>
      </c>
      <c r="E251" s="70">
        <v>2015</v>
      </c>
      <c r="F251" s="70" t="s">
        <v>182</v>
      </c>
      <c r="G251" s="70" t="s">
        <v>1970</v>
      </c>
      <c r="H251" s="70" t="s">
        <v>1971</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1983</v>
      </c>
      <c r="B252" s="70">
        <v>268</v>
      </c>
      <c r="C252" s="70">
        <v>13</v>
      </c>
      <c r="D252" s="70">
        <v>16</v>
      </c>
      <c r="E252" s="70">
        <v>2016</v>
      </c>
      <c r="F252" s="70" t="s">
        <v>155</v>
      </c>
      <c r="G252" s="70" t="s">
        <v>1970</v>
      </c>
      <c r="H252" s="70" t="s">
        <v>1971</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1984</v>
      </c>
      <c r="B253" s="70">
        <v>269</v>
      </c>
      <c r="C253" s="70">
        <v>14</v>
      </c>
      <c r="D253" s="70">
        <v>16</v>
      </c>
      <c r="E253" s="70">
        <v>2017</v>
      </c>
      <c r="F253" s="70" t="s">
        <v>156</v>
      </c>
      <c r="G253" s="70" t="s">
        <v>1970</v>
      </c>
      <c r="H253" s="70" t="s">
        <v>1971</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1985</v>
      </c>
      <c r="B254" s="70">
        <v>270</v>
      </c>
      <c r="C254" s="70">
        <v>15</v>
      </c>
      <c r="D254" s="70">
        <v>16</v>
      </c>
      <c r="E254" s="70">
        <v>2018</v>
      </c>
      <c r="F254" s="70" t="s">
        <v>183</v>
      </c>
      <c r="G254" s="1064" t="s">
        <v>1970</v>
      </c>
      <c r="H254" s="70" t="s">
        <v>1971</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1986</v>
      </c>
      <c r="B255" s="70">
        <v>271</v>
      </c>
      <c r="C255" s="70">
        <v>16</v>
      </c>
      <c r="D255" s="70">
        <v>16</v>
      </c>
      <c r="E255" s="70">
        <v>2019</v>
      </c>
      <c r="F255" s="70" t="s">
        <v>158</v>
      </c>
      <c r="G255" s="1064" t="s">
        <v>1970</v>
      </c>
      <c r="H255" s="70" t="s">
        <v>1971</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1987</v>
      </c>
      <c r="B256" s="70">
        <v>272</v>
      </c>
      <c r="C256" s="70">
        <v>17</v>
      </c>
      <c r="D256" s="70">
        <v>16</v>
      </c>
      <c r="E256" s="70">
        <v>2020</v>
      </c>
      <c r="F256" s="70" t="s">
        <v>159</v>
      </c>
      <c r="G256" s="70" t="s">
        <v>1970</v>
      </c>
      <c r="H256" s="70" t="s">
        <v>1971</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1988</v>
      </c>
      <c r="B257" s="70">
        <v>272</v>
      </c>
      <c r="C257" s="70">
        <v>18</v>
      </c>
      <c r="D257" s="70">
        <v>16</v>
      </c>
      <c r="E257" s="70">
        <v>2021</v>
      </c>
      <c r="F257" s="70" t="s">
        <v>160</v>
      </c>
      <c r="G257" s="70" t="s">
        <v>1970</v>
      </c>
      <c r="H257" s="70" t="s">
        <v>1971</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1989</v>
      </c>
      <c r="B258" s="70">
        <v>272</v>
      </c>
      <c r="C258" s="70">
        <v>19</v>
      </c>
      <c r="D258" s="70">
        <v>16</v>
      </c>
      <c r="E258" s="70">
        <v>2022</v>
      </c>
      <c r="F258" s="70" t="s">
        <v>161</v>
      </c>
      <c r="G258" s="70" t="s">
        <v>1970</v>
      </c>
      <c r="H258" s="70" t="s">
        <v>1971</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1990</v>
      </c>
      <c r="B259" s="70">
        <v>272</v>
      </c>
      <c r="C259" s="70">
        <v>20</v>
      </c>
      <c r="D259" s="70">
        <v>16</v>
      </c>
      <c r="E259" s="70">
        <v>2023</v>
      </c>
      <c r="F259" s="70" t="s">
        <v>1539</v>
      </c>
      <c r="G259" s="70" t="s">
        <v>1970</v>
      </c>
      <c r="H259" s="70" t="s">
        <v>1971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1991</v>
      </c>
      <c r="B260" s="70">
        <v>272</v>
      </c>
      <c r="C260" s="70">
        <v>21</v>
      </c>
      <c r="D260" s="70">
        <v>16</v>
      </c>
      <c r="E260" s="70">
        <v>2024</v>
      </c>
      <c r="F260" s="70" t="s">
        <v>1554</v>
      </c>
      <c r="G260" s="70" t="s">
        <v>1970</v>
      </c>
      <c r="H260" s="70" t="s">
        <v>1971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1992</v>
      </c>
      <c r="B261" s="70">
        <v>18</v>
      </c>
      <c r="C261" s="70">
        <v>1</v>
      </c>
      <c r="D261" s="70">
        <v>2</v>
      </c>
      <c r="E261" s="70">
        <v>1990</v>
      </c>
      <c r="F261" s="70" t="s">
        <v>787</v>
      </c>
      <c r="G261" s="70" t="s">
        <v>1993</v>
      </c>
      <c r="H261" s="70" t="s">
        <v>1994</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1995</v>
      </c>
      <c r="B262" s="70">
        <v>19</v>
      </c>
      <c r="C262" s="70">
        <v>2</v>
      </c>
      <c r="D262" s="70">
        <v>2</v>
      </c>
      <c r="E262" s="70">
        <v>2005</v>
      </c>
      <c r="F262" s="70" t="s">
        <v>789</v>
      </c>
      <c r="G262" s="70" t="s">
        <v>1993</v>
      </c>
      <c r="H262" s="70" t="s">
        <v>1994</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1996</v>
      </c>
      <c r="B263" s="70">
        <v>20</v>
      </c>
      <c r="C263" s="70">
        <v>3</v>
      </c>
      <c r="D263" s="70">
        <v>2</v>
      </c>
      <c r="E263" s="70">
        <v>2006</v>
      </c>
      <c r="F263" s="70" t="s">
        <v>790</v>
      </c>
      <c r="G263" s="70" t="s">
        <v>1993</v>
      </c>
      <c r="H263" s="70" t="s">
        <v>1994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1997</v>
      </c>
      <c r="B264" s="70">
        <v>21</v>
      </c>
      <c r="C264" s="70">
        <v>4</v>
      </c>
      <c r="D264" s="70">
        <v>2</v>
      </c>
      <c r="E264" s="70">
        <v>2007</v>
      </c>
      <c r="F264" s="70" t="s">
        <v>791</v>
      </c>
      <c r="G264" s="70" t="s">
        <v>1993</v>
      </c>
      <c r="H264" s="70" t="s">
        <v>1994</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1998</v>
      </c>
      <c r="B265" s="70">
        <v>22</v>
      </c>
      <c r="C265" s="70">
        <v>5</v>
      </c>
      <c r="D265" s="70">
        <v>2</v>
      </c>
      <c r="E265" s="70">
        <v>2008</v>
      </c>
      <c r="F265" s="70" t="s">
        <v>792</v>
      </c>
      <c r="G265" s="70" t="s">
        <v>1993</v>
      </c>
      <c r="H265" s="70" t="s">
        <v>1994</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1999</v>
      </c>
      <c r="B266" s="70">
        <v>23</v>
      </c>
      <c r="C266" s="70">
        <v>6</v>
      </c>
      <c r="D266" s="70">
        <v>2</v>
      </c>
      <c r="E266" s="70">
        <v>2009</v>
      </c>
      <c r="F266" s="70" t="s">
        <v>176</v>
      </c>
      <c r="G266" s="70" t="s">
        <v>1993</v>
      </c>
      <c r="H266" s="70" t="s">
        <v>1994</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2000</v>
      </c>
      <c r="B267" s="70">
        <v>24</v>
      </c>
      <c r="C267" s="70">
        <v>7</v>
      </c>
      <c r="D267" s="70">
        <v>2</v>
      </c>
      <c r="E267" s="70">
        <v>2010</v>
      </c>
      <c r="F267" s="70" t="s">
        <v>177</v>
      </c>
      <c r="G267" s="70" t="s">
        <v>1993</v>
      </c>
      <c r="H267" s="70" t="s">
        <v>1994</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2001</v>
      </c>
      <c r="B268" s="70">
        <v>25</v>
      </c>
      <c r="C268" s="70">
        <v>8</v>
      </c>
      <c r="D268" s="70">
        <v>2</v>
      </c>
      <c r="E268" s="70">
        <v>2011</v>
      </c>
      <c r="F268" s="70" t="s">
        <v>178</v>
      </c>
      <c r="G268" s="70" t="s">
        <v>1993</v>
      </c>
      <c r="H268" s="70" t="s">
        <v>1994</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2002</v>
      </c>
      <c r="B269" s="70">
        <v>26</v>
      </c>
      <c r="C269" s="70">
        <v>9</v>
      </c>
      <c r="D269" s="70">
        <v>2</v>
      </c>
      <c r="E269" s="70">
        <v>2012</v>
      </c>
      <c r="F269" s="70" t="s">
        <v>179</v>
      </c>
      <c r="G269" s="70" t="s">
        <v>1993</v>
      </c>
      <c r="H269" s="70" t="s">
        <v>1994</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2003</v>
      </c>
      <c r="B270" s="70">
        <v>27</v>
      </c>
      <c r="C270" s="70">
        <v>10</v>
      </c>
      <c r="D270" s="70">
        <v>2</v>
      </c>
      <c r="E270" s="70">
        <v>2013</v>
      </c>
      <c r="F270" s="70" t="s">
        <v>180</v>
      </c>
      <c r="G270" s="70" t="s">
        <v>1993</v>
      </c>
      <c r="H270" s="70" t="s">
        <v>1994</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2004</v>
      </c>
      <c r="B271" s="70">
        <v>28</v>
      </c>
      <c r="C271" s="70">
        <v>11</v>
      </c>
      <c r="D271" s="70">
        <v>2</v>
      </c>
      <c r="E271" s="70">
        <v>2014</v>
      </c>
      <c r="F271" s="70" t="s">
        <v>181</v>
      </c>
      <c r="G271" s="70" t="s">
        <v>1993</v>
      </c>
      <c r="H271" s="70" t="s">
        <v>1994</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2005</v>
      </c>
      <c r="B272" s="70">
        <v>29</v>
      </c>
      <c r="C272" s="70">
        <v>12</v>
      </c>
      <c r="D272" s="70">
        <v>2</v>
      </c>
      <c r="E272" s="70">
        <v>2015</v>
      </c>
      <c r="F272" s="70" t="s">
        <v>182</v>
      </c>
      <c r="G272" s="70" t="s">
        <v>1993</v>
      </c>
      <c r="H272" s="70" t="s">
        <v>1994</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2006</v>
      </c>
      <c r="B273" s="70">
        <v>30</v>
      </c>
      <c r="C273" s="70">
        <v>13</v>
      </c>
      <c r="D273" s="70">
        <v>2</v>
      </c>
      <c r="E273" s="70">
        <v>2016</v>
      </c>
      <c r="F273" s="70" t="s">
        <v>155</v>
      </c>
      <c r="G273" s="1064" t="s">
        <v>1993</v>
      </c>
      <c r="H273" s="70" t="s">
        <v>1994</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2007</v>
      </c>
      <c r="B274" s="70">
        <v>31</v>
      </c>
      <c r="C274" s="70">
        <v>14</v>
      </c>
      <c r="D274" s="70">
        <v>2</v>
      </c>
      <c r="E274" s="70">
        <v>2017</v>
      </c>
      <c r="F274" s="70" t="s">
        <v>156</v>
      </c>
      <c r="G274" s="1064" t="s">
        <v>1993</v>
      </c>
      <c r="H274" s="70" t="s">
        <v>1994</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2008</v>
      </c>
      <c r="B275" s="70">
        <v>32</v>
      </c>
      <c r="C275" s="70">
        <v>15</v>
      </c>
      <c r="D275" s="70">
        <v>2</v>
      </c>
      <c r="E275" s="70">
        <v>2018</v>
      </c>
      <c r="F275" s="70" t="s">
        <v>183</v>
      </c>
      <c r="G275" s="70" t="s">
        <v>1993</v>
      </c>
      <c r="H275" s="70" t="s">
        <v>1994</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2009</v>
      </c>
      <c r="B276" s="70">
        <v>33</v>
      </c>
      <c r="C276" s="70">
        <v>16</v>
      </c>
      <c r="D276" s="70">
        <v>2</v>
      </c>
      <c r="E276" s="70">
        <v>2019</v>
      </c>
      <c r="F276" s="70" t="s">
        <v>158</v>
      </c>
      <c r="G276" s="70" t="s">
        <v>1993</v>
      </c>
      <c r="H276" s="70" t="s">
        <v>1994</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2010</v>
      </c>
      <c r="B277" s="70">
        <v>34</v>
      </c>
      <c r="C277" s="70">
        <v>17</v>
      </c>
      <c r="D277" s="70">
        <v>2</v>
      </c>
      <c r="E277" s="70">
        <v>2020</v>
      </c>
      <c r="F277" s="70" t="s">
        <v>159</v>
      </c>
      <c r="G277" s="70" t="s">
        <v>1993</v>
      </c>
      <c r="H277" s="70" t="s">
        <v>1994</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2011</v>
      </c>
      <c r="B278" s="70">
        <v>34</v>
      </c>
      <c r="C278" s="70">
        <v>18</v>
      </c>
      <c r="D278" s="70">
        <v>2</v>
      </c>
      <c r="E278" s="70">
        <v>2021</v>
      </c>
      <c r="F278" s="70" t="s">
        <v>160</v>
      </c>
      <c r="G278" s="70" t="s">
        <v>1993</v>
      </c>
      <c r="H278" s="70" t="s">
        <v>1994</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2012</v>
      </c>
      <c r="B279" s="70">
        <v>34</v>
      </c>
      <c r="C279" s="70">
        <v>19</v>
      </c>
      <c r="D279" s="70">
        <v>2</v>
      </c>
      <c r="E279" s="70">
        <v>2022</v>
      </c>
      <c r="F279" s="70" t="s">
        <v>161</v>
      </c>
      <c r="G279" s="70" t="s">
        <v>1993</v>
      </c>
      <c r="H279" s="70" t="s">
        <v>1994</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2013</v>
      </c>
      <c r="B280" s="70">
        <v>34</v>
      </c>
      <c r="C280" s="70">
        <v>20</v>
      </c>
      <c r="D280" s="70">
        <v>2</v>
      </c>
      <c r="E280" s="70">
        <v>2023</v>
      </c>
      <c r="F280" s="70" t="s">
        <v>1539</v>
      </c>
      <c r="G280" s="70" t="s">
        <v>1993</v>
      </c>
      <c r="H280" s="70" t="s">
        <v>1994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2014</v>
      </c>
      <c r="B281" s="70">
        <v>34</v>
      </c>
      <c r="C281" s="70">
        <v>21</v>
      </c>
      <c r="D281" s="70">
        <v>2</v>
      </c>
      <c r="E281" s="70">
        <v>2024</v>
      </c>
      <c r="F281" s="70" t="s">
        <v>1554</v>
      </c>
      <c r="G281" s="70" t="s">
        <v>1993</v>
      </c>
      <c r="H281" s="70" t="s">
        <v>1994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2015</v>
      </c>
      <c r="B282" s="70">
        <v>1</v>
      </c>
      <c r="C282" s="70">
        <v>1</v>
      </c>
      <c r="D282" s="70">
        <v>1</v>
      </c>
      <c r="E282" s="70">
        <v>1990</v>
      </c>
      <c r="F282" s="70" t="s">
        <v>787</v>
      </c>
      <c r="G282" s="70" t="s">
        <v>2016</v>
      </c>
      <c r="H282" s="70" t="s">
        <v>2017</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2018</v>
      </c>
      <c r="B283" s="70">
        <v>2</v>
      </c>
      <c r="C283" s="70">
        <v>2</v>
      </c>
      <c r="D283" s="70">
        <v>1</v>
      </c>
      <c r="E283" s="70">
        <v>2005</v>
      </c>
      <c r="F283" s="70" t="s">
        <v>789</v>
      </c>
      <c r="G283" s="70" t="s">
        <v>2016</v>
      </c>
      <c r="H283" s="70" t="s">
        <v>2017</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2019</v>
      </c>
      <c r="B284" s="70">
        <v>3</v>
      </c>
      <c r="C284" s="70">
        <v>3</v>
      </c>
      <c r="D284" s="70">
        <v>1</v>
      </c>
      <c r="E284" s="70">
        <v>2006</v>
      </c>
      <c r="F284" s="70" t="s">
        <v>790</v>
      </c>
      <c r="G284" s="70" t="s">
        <v>2016</v>
      </c>
      <c r="H284" s="70" t="s">
        <v>2017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2020</v>
      </c>
      <c r="B285" s="70">
        <v>4</v>
      </c>
      <c r="C285" s="70">
        <v>4</v>
      </c>
      <c r="D285" s="70">
        <v>1</v>
      </c>
      <c r="E285" s="70">
        <v>2007</v>
      </c>
      <c r="F285" s="70" t="s">
        <v>791</v>
      </c>
      <c r="G285" s="70" t="s">
        <v>2016</v>
      </c>
      <c r="H285" s="70" t="s">
        <v>2017</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2021</v>
      </c>
      <c r="B286" s="70">
        <v>5</v>
      </c>
      <c r="C286" s="70">
        <v>5</v>
      </c>
      <c r="D286" s="70">
        <v>1</v>
      </c>
      <c r="E286" s="70">
        <v>2008</v>
      </c>
      <c r="F286" s="70" t="s">
        <v>792</v>
      </c>
      <c r="G286" s="70" t="s">
        <v>2016</v>
      </c>
      <c r="H286" s="70" t="s">
        <v>2017</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2022</v>
      </c>
      <c r="B287" s="70">
        <v>6</v>
      </c>
      <c r="C287" s="70">
        <v>6</v>
      </c>
      <c r="D287" s="70">
        <v>1</v>
      </c>
      <c r="E287" s="70">
        <v>2009</v>
      </c>
      <c r="F287" s="70" t="s">
        <v>176</v>
      </c>
      <c r="G287" s="70" t="s">
        <v>2016</v>
      </c>
      <c r="H287" s="70" t="s">
        <v>2017</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2023</v>
      </c>
      <c r="B288" s="70">
        <v>7</v>
      </c>
      <c r="C288" s="70">
        <v>7</v>
      </c>
      <c r="D288" s="70">
        <v>1</v>
      </c>
      <c r="E288" s="70">
        <v>2010</v>
      </c>
      <c r="F288" s="70" t="s">
        <v>177</v>
      </c>
      <c r="G288" s="70" t="s">
        <v>2016</v>
      </c>
      <c r="H288" s="70" t="s">
        <v>2017</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2024</v>
      </c>
      <c r="B289" s="70">
        <v>8</v>
      </c>
      <c r="C289" s="70">
        <v>8</v>
      </c>
      <c r="D289" s="70">
        <v>1</v>
      </c>
      <c r="E289" s="70">
        <v>2011</v>
      </c>
      <c r="F289" s="70" t="s">
        <v>178</v>
      </c>
      <c r="G289" s="70" t="s">
        <v>2016</v>
      </c>
      <c r="H289" s="70" t="s">
        <v>2017</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2025</v>
      </c>
      <c r="B290" s="70">
        <v>9</v>
      </c>
      <c r="C290" s="70">
        <v>9</v>
      </c>
      <c r="D290" s="70">
        <v>1</v>
      </c>
      <c r="E290" s="70">
        <v>2012</v>
      </c>
      <c r="F290" s="70" t="s">
        <v>179</v>
      </c>
      <c r="G290" s="70" t="s">
        <v>2016</v>
      </c>
      <c r="H290" s="70" t="s">
        <v>2017</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2026</v>
      </c>
      <c r="B291" s="70">
        <v>10</v>
      </c>
      <c r="C291" s="70">
        <v>10</v>
      </c>
      <c r="D291" s="70">
        <v>1</v>
      </c>
      <c r="E291" s="70">
        <v>2013</v>
      </c>
      <c r="F291" s="70" t="s">
        <v>180</v>
      </c>
      <c r="G291" s="70" t="s">
        <v>2016</v>
      </c>
      <c r="H291" s="70" t="s">
        <v>2017</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2027</v>
      </c>
      <c r="B292" s="70">
        <v>11</v>
      </c>
      <c r="C292" s="70">
        <v>11</v>
      </c>
      <c r="D292" s="70">
        <v>1</v>
      </c>
      <c r="E292" s="70">
        <v>2014</v>
      </c>
      <c r="F292" s="70" t="s">
        <v>181</v>
      </c>
      <c r="G292" s="1064" t="s">
        <v>2016</v>
      </c>
      <c r="H292" s="70" t="s">
        <v>2017</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2028</v>
      </c>
      <c r="B293" s="70">
        <v>12</v>
      </c>
      <c r="C293" s="70">
        <v>12</v>
      </c>
      <c r="D293" s="70">
        <v>1</v>
      </c>
      <c r="E293" s="70">
        <v>2015</v>
      </c>
      <c r="F293" s="70" t="s">
        <v>182</v>
      </c>
      <c r="G293" s="1064" t="s">
        <v>2016</v>
      </c>
      <c r="H293" s="70" t="s">
        <v>2017</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2029</v>
      </c>
      <c r="B294" s="70">
        <v>13</v>
      </c>
      <c r="C294" s="70">
        <v>13</v>
      </c>
      <c r="D294" s="70">
        <v>1</v>
      </c>
      <c r="E294" s="70">
        <v>2016</v>
      </c>
      <c r="F294" s="70" t="s">
        <v>155</v>
      </c>
      <c r="G294" s="70" t="s">
        <v>2016</v>
      </c>
      <c r="H294" s="70" t="s">
        <v>2017</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2030</v>
      </c>
      <c r="B295" s="70">
        <v>14</v>
      </c>
      <c r="C295" s="70">
        <v>14</v>
      </c>
      <c r="D295" s="70">
        <v>1</v>
      </c>
      <c r="E295" s="70">
        <v>2017</v>
      </c>
      <c r="F295" s="70" t="s">
        <v>156</v>
      </c>
      <c r="G295" s="70" t="s">
        <v>2016</v>
      </c>
      <c r="H295" s="70" t="s">
        <v>2017</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2031</v>
      </c>
      <c r="B296" s="70">
        <v>15</v>
      </c>
      <c r="C296" s="70">
        <v>15</v>
      </c>
      <c r="D296" s="70">
        <v>1</v>
      </c>
      <c r="E296" s="70">
        <v>2018</v>
      </c>
      <c r="F296" s="70" t="s">
        <v>183</v>
      </c>
      <c r="G296" s="70" t="s">
        <v>2016</v>
      </c>
      <c r="H296" s="70" t="s">
        <v>2017</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2032</v>
      </c>
      <c r="B297" s="70">
        <v>16</v>
      </c>
      <c r="C297" s="70">
        <v>16</v>
      </c>
      <c r="D297" s="70">
        <v>1</v>
      </c>
      <c r="E297" s="70">
        <v>2019</v>
      </c>
      <c r="F297" s="70" t="s">
        <v>158</v>
      </c>
      <c r="G297" s="70" t="s">
        <v>2016</v>
      </c>
      <c r="H297" s="70" t="s">
        <v>2017</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2033</v>
      </c>
      <c r="B298" s="70">
        <v>17</v>
      </c>
      <c r="C298" s="70">
        <v>17</v>
      </c>
      <c r="D298" s="70">
        <v>1</v>
      </c>
      <c r="E298" s="70">
        <v>2020</v>
      </c>
      <c r="F298" s="70" t="s">
        <v>159</v>
      </c>
      <c r="G298" s="70" t="s">
        <v>2016</v>
      </c>
      <c r="H298" s="70" t="s">
        <v>2017</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2034</v>
      </c>
      <c r="B299" s="70">
        <v>17</v>
      </c>
      <c r="C299" s="70">
        <v>18</v>
      </c>
      <c r="D299" s="70">
        <v>1</v>
      </c>
      <c r="E299" s="70">
        <v>2021</v>
      </c>
      <c r="F299" s="70" t="s">
        <v>160</v>
      </c>
      <c r="G299" s="70" t="s">
        <v>2016</v>
      </c>
      <c r="H299" s="70" t="s">
        <v>2017</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2035</v>
      </c>
      <c r="B300" s="70">
        <v>17</v>
      </c>
      <c r="C300" s="70">
        <v>19</v>
      </c>
      <c r="D300" s="70">
        <v>1</v>
      </c>
      <c r="E300" s="70">
        <v>2022</v>
      </c>
      <c r="F300" s="70" t="s">
        <v>161</v>
      </c>
      <c r="G300" s="70" t="s">
        <v>2016</v>
      </c>
      <c r="H300" s="70" t="s">
        <v>2017</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2036</v>
      </c>
      <c r="B301" s="70">
        <v>17</v>
      </c>
      <c r="C301" s="70">
        <v>20</v>
      </c>
      <c r="D301" s="70">
        <v>1</v>
      </c>
      <c r="E301" s="70">
        <v>2023</v>
      </c>
      <c r="F301" s="70" t="s">
        <v>1539</v>
      </c>
      <c r="G301" s="70" t="s">
        <v>2016</v>
      </c>
      <c r="H301" s="70" t="s">
        <v>2017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2037</v>
      </c>
      <c r="B302" s="70">
        <v>17</v>
      </c>
      <c r="C302" s="70">
        <v>21</v>
      </c>
      <c r="D302" s="70">
        <v>1</v>
      </c>
      <c r="E302" s="70">
        <v>2024</v>
      </c>
      <c r="F302" s="70" t="s">
        <v>1554</v>
      </c>
      <c r="G302" s="70" t="s">
        <v>2016</v>
      </c>
      <c r="H302" s="70" t="s">
        <v>2017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2038</v>
      </c>
      <c r="B303" s="70">
        <v>239</v>
      </c>
      <c r="C303" s="70">
        <v>1</v>
      </c>
      <c r="D303" s="70">
        <v>15</v>
      </c>
      <c r="E303" s="70">
        <v>1990</v>
      </c>
      <c r="F303" s="70" t="s">
        <v>787</v>
      </c>
      <c r="G303" s="70" t="s">
        <v>1709</v>
      </c>
      <c r="H303" s="70" t="s">
        <v>1710</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2039</v>
      </c>
      <c r="B304" s="70">
        <v>240</v>
      </c>
      <c r="C304" s="70">
        <v>2</v>
      </c>
      <c r="D304" s="70">
        <v>15</v>
      </c>
      <c r="E304" s="70">
        <v>2005</v>
      </c>
      <c r="F304" s="70" t="s">
        <v>789</v>
      </c>
      <c r="G304" s="70" t="s">
        <v>1709</v>
      </c>
      <c r="H304" s="70" t="s">
        <v>1710</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2040</v>
      </c>
      <c r="B305" s="70">
        <v>241</v>
      </c>
      <c r="C305" s="70">
        <v>3</v>
      </c>
      <c r="D305" s="70">
        <v>15</v>
      </c>
      <c r="E305" s="70">
        <v>2006</v>
      </c>
      <c r="F305" s="70" t="s">
        <v>790</v>
      </c>
      <c r="G305" s="70" t="s">
        <v>1709</v>
      </c>
      <c r="H305" s="70" t="s">
        <v>1710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2041</v>
      </c>
      <c r="B306" s="70">
        <v>242</v>
      </c>
      <c r="C306" s="70">
        <v>4</v>
      </c>
      <c r="D306" s="70">
        <v>15</v>
      </c>
      <c r="E306" s="70">
        <v>2007</v>
      </c>
      <c r="F306" s="70" t="s">
        <v>791</v>
      </c>
      <c r="G306" s="70" t="s">
        <v>1709</v>
      </c>
      <c r="H306" s="70" t="s">
        <v>1710</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2042</v>
      </c>
      <c r="B307" s="70">
        <v>243</v>
      </c>
      <c r="C307" s="70">
        <v>5</v>
      </c>
      <c r="D307" s="70">
        <v>15</v>
      </c>
      <c r="E307" s="70">
        <v>2008</v>
      </c>
      <c r="F307" s="70" t="s">
        <v>792</v>
      </c>
      <c r="G307" s="70" t="s">
        <v>1709</v>
      </c>
      <c r="H307" s="70" t="s">
        <v>1710</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2043</v>
      </c>
      <c r="B308" s="70">
        <v>244</v>
      </c>
      <c r="C308" s="70">
        <v>6</v>
      </c>
      <c r="D308" s="70">
        <v>15</v>
      </c>
      <c r="E308" s="70">
        <v>2009</v>
      </c>
      <c r="F308" s="70" t="s">
        <v>176</v>
      </c>
      <c r="G308" s="70" t="s">
        <v>1709</v>
      </c>
      <c r="H308" s="70" t="s">
        <v>1710</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2044</v>
      </c>
      <c r="B309" s="70">
        <v>245</v>
      </c>
      <c r="C309" s="70">
        <v>7</v>
      </c>
      <c r="D309" s="70">
        <v>15</v>
      </c>
      <c r="E309" s="70">
        <v>2010</v>
      </c>
      <c r="F309" s="70" t="s">
        <v>177</v>
      </c>
      <c r="G309" s="70" t="s">
        <v>1709</v>
      </c>
      <c r="H309" s="70" t="s">
        <v>1710</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2045</v>
      </c>
      <c r="B310" s="70">
        <v>246</v>
      </c>
      <c r="C310" s="70">
        <v>8</v>
      </c>
      <c r="D310" s="70">
        <v>15</v>
      </c>
      <c r="E310" s="70">
        <v>2011</v>
      </c>
      <c r="F310" s="70" t="s">
        <v>178</v>
      </c>
      <c r="G310" s="70" t="s">
        <v>1709</v>
      </c>
      <c r="H310" s="70" t="s">
        <v>1710</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2046</v>
      </c>
      <c r="B311" s="70">
        <v>247</v>
      </c>
      <c r="C311" s="70">
        <v>9</v>
      </c>
      <c r="D311" s="70">
        <v>15</v>
      </c>
      <c r="E311" s="70">
        <v>2012</v>
      </c>
      <c r="F311" s="70" t="s">
        <v>179</v>
      </c>
      <c r="G311" s="1064" t="s">
        <v>1709</v>
      </c>
      <c r="H311" s="70" t="s">
        <v>1710</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2047</v>
      </c>
      <c r="B312" s="70">
        <v>248</v>
      </c>
      <c r="C312" s="70">
        <v>10</v>
      </c>
      <c r="D312" s="70">
        <v>15</v>
      </c>
      <c r="E312" s="70">
        <v>2013</v>
      </c>
      <c r="F312" s="70" t="s">
        <v>180</v>
      </c>
      <c r="G312" s="1064" t="s">
        <v>1709</v>
      </c>
      <c r="H312" s="70" t="s">
        <v>1710</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2048</v>
      </c>
      <c r="B313" s="70">
        <v>249</v>
      </c>
      <c r="C313" s="70">
        <v>11</v>
      </c>
      <c r="D313" s="70">
        <v>15</v>
      </c>
      <c r="E313" s="70">
        <v>2014</v>
      </c>
      <c r="F313" s="70" t="s">
        <v>181</v>
      </c>
      <c r="G313" s="70" t="s">
        <v>1709</v>
      </c>
      <c r="H313" s="70" t="s">
        <v>1710</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2049</v>
      </c>
      <c r="B314" s="70">
        <v>250</v>
      </c>
      <c r="C314" s="70">
        <v>12</v>
      </c>
      <c r="D314" s="70">
        <v>15</v>
      </c>
      <c r="E314" s="70">
        <v>2015</v>
      </c>
      <c r="F314" s="70" t="s">
        <v>182</v>
      </c>
      <c r="G314" s="70" t="s">
        <v>1709</v>
      </c>
      <c r="H314" s="70" t="s">
        <v>1710</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2050</v>
      </c>
      <c r="B315" s="70">
        <v>251</v>
      </c>
      <c r="C315" s="70">
        <v>13</v>
      </c>
      <c r="D315" s="70">
        <v>15</v>
      </c>
      <c r="E315" s="70">
        <v>2016</v>
      </c>
      <c r="F315" s="70" t="s">
        <v>155</v>
      </c>
      <c r="G315" s="70" t="s">
        <v>1709</v>
      </c>
      <c r="H315" s="70" t="s">
        <v>1710</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2051</v>
      </c>
      <c r="B316" s="70">
        <v>252</v>
      </c>
      <c r="C316" s="70">
        <v>14</v>
      </c>
      <c r="D316" s="70">
        <v>15</v>
      </c>
      <c r="E316" s="70">
        <v>2017</v>
      </c>
      <c r="F316" s="70" t="s">
        <v>156</v>
      </c>
      <c r="G316" s="70" t="s">
        <v>1709</v>
      </c>
      <c r="H316" s="70" t="s">
        <v>1710</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2052</v>
      </c>
      <c r="B317" s="70">
        <v>253</v>
      </c>
      <c r="C317" s="70">
        <v>15</v>
      </c>
      <c r="D317" s="70">
        <v>15</v>
      </c>
      <c r="E317" s="70">
        <v>2018</v>
      </c>
      <c r="F317" s="70" t="s">
        <v>183</v>
      </c>
      <c r="G317" s="70" t="s">
        <v>1709</v>
      </c>
      <c r="H317" s="70" t="s">
        <v>1710</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2053</v>
      </c>
      <c r="B318" s="70">
        <v>254</v>
      </c>
      <c r="C318" s="70">
        <v>16</v>
      </c>
      <c r="D318" s="70">
        <v>15</v>
      </c>
      <c r="E318" s="70">
        <v>2019</v>
      </c>
      <c r="F318" s="70" t="s">
        <v>158</v>
      </c>
      <c r="G318" s="70" t="s">
        <v>1709</v>
      </c>
      <c r="H318" s="70" t="s">
        <v>1710</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2054</v>
      </c>
      <c r="B319" s="70">
        <v>255</v>
      </c>
      <c r="C319" s="70">
        <v>17</v>
      </c>
      <c r="D319" s="70">
        <v>15</v>
      </c>
      <c r="E319" s="70">
        <v>2020</v>
      </c>
      <c r="F319" s="70" t="s">
        <v>159</v>
      </c>
      <c r="G319" s="70" t="s">
        <v>1709</v>
      </c>
      <c r="H319" s="70" t="s">
        <v>1710</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2055</v>
      </c>
      <c r="B320" s="70">
        <v>255</v>
      </c>
      <c r="C320" s="70">
        <v>18</v>
      </c>
      <c r="D320" s="70">
        <v>15</v>
      </c>
      <c r="E320" s="70">
        <v>2021</v>
      </c>
      <c r="F320" s="70" t="s">
        <v>160</v>
      </c>
      <c r="G320" s="70" t="s">
        <v>1709</v>
      </c>
      <c r="H320" s="70" t="s">
        <v>1710</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1714</v>
      </c>
      <c r="B321" s="70">
        <v>255</v>
      </c>
      <c r="C321" s="70">
        <v>19</v>
      </c>
      <c r="D321" s="70">
        <v>15</v>
      </c>
      <c r="E321" s="70">
        <v>2022</v>
      </c>
      <c r="F321" s="70" t="s">
        <v>161</v>
      </c>
      <c r="G321" s="70" t="s">
        <v>1709</v>
      </c>
      <c r="H321" s="70" t="s">
        <v>1710</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2056</v>
      </c>
      <c r="B322" s="70">
        <v>255</v>
      </c>
      <c r="C322" s="70">
        <v>20</v>
      </c>
      <c r="D322" s="70">
        <v>15</v>
      </c>
      <c r="E322" s="70">
        <v>2023</v>
      </c>
      <c r="F322" s="70" t="s">
        <v>1539</v>
      </c>
      <c r="G322" s="70" t="s">
        <v>1709</v>
      </c>
      <c r="H322" s="70" t="s">
        <v>1710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1708</v>
      </c>
      <c r="B323" s="70">
        <v>255</v>
      </c>
      <c r="C323" s="70">
        <v>21</v>
      </c>
      <c r="D323" s="70">
        <v>15</v>
      </c>
      <c r="E323" s="70">
        <v>2024</v>
      </c>
      <c r="F323" s="70" t="s">
        <v>1554</v>
      </c>
      <c r="G323" s="70" t="s">
        <v>1709</v>
      </c>
      <c r="H323" s="70" t="s">
        <v>1710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2057</v>
      </c>
      <c r="B324" s="70">
        <v>154</v>
      </c>
      <c r="C324" s="70">
        <v>1</v>
      </c>
      <c r="D324" s="70">
        <v>10</v>
      </c>
      <c r="E324" s="70">
        <v>1990</v>
      </c>
      <c r="F324" s="70" t="s">
        <v>787</v>
      </c>
      <c r="G324" s="70" t="s">
        <v>2058</v>
      </c>
      <c r="H324" s="70" t="s">
        <v>2059</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2060</v>
      </c>
      <c r="B325" s="70">
        <v>155</v>
      </c>
      <c r="C325" s="70">
        <v>2</v>
      </c>
      <c r="D325" s="70">
        <v>10</v>
      </c>
      <c r="E325" s="70">
        <v>2005</v>
      </c>
      <c r="F325" s="70" t="s">
        <v>789</v>
      </c>
      <c r="G325" s="70" t="s">
        <v>2058</v>
      </c>
      <c r="H325" s="70" t="s">
        <v>2059</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2061</v>
      </c>
      <c r="B326" s="70">
        <v>156</v>
      </c>
      <c r="C326" s="70">
        <v>3</v>
      </c>
      <c r="D326" s="70">
        <v>10</v>
      </c>
      <c r="E326" s="70">
        <v>2006</v>
      </c>
      <c r="F326" s="70" t="s">
        <v>790</v>
      </c>
      <c r="G326" s="70" t="s">
        <v>2058</v>
      </c>
      <c r="H326" s="70" t="s">
        <v>2059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2062</v>
      </c>
      <c r="B327" s="70">
        <v>157</v>
      </c>
      <c r="C327" s="70">
        <v>4</v>
      </c>
      <c r="D327" s="70">
        <v>10</v>
      </c>
      <c r="E327" s="70">
        <v>2007</v>
      </c>
      <c r="F327" s="70" t="s">
        <v>791</v>
      </c>
      <c r="G327" s="70" t="s">
        <v>2058</v>
      </c>
      <c r="H327" s="70" t="s">
        <v>2059</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2063</v>
      </c>
      <c r="B328" s="70">
        <v>158</v>
      </c>
      <c r="C328" s="70">
        <v>5</v>
      </c>
      <c r="D328" s="70">
        <v>10</v>
      </c>
      <c r="E328" s="70">
        <v>2008</v>
      </c>
      <c r="F328" s="70" t="s">
        <v>792</v>
      </c>
      <c r="G328" s="70" t="s">
        <v>2058</v>
      </c>
      <c r="H328" s="70" t="s">
        <v>2059</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2064</v>
      </c>
      <c r="B329" s="70">
        <v>159</v>
      </c>
      <c r="C329" s="70">
        <v>6</v>
      </c>
      <c r="D329" s="70">
        <v>10</v>
      </c>
      <c r="E329" s="70">
        <v>2009</v>
      </c>
      <c r="F329" s="70" t="s">
        <v>176</v>
      </c>
      <c r="G329" s="1064" t="s">
        <v>2058</v>
      </c>
      <c r="H329" s="70" t="s">
        <v>2059</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2065</v>
      </c>
      <c r="B330" s="70">
        <v>160</v>
      </c>
      <c r="C330" s="70">
        <v>7</v>
      </c>
      <c r="D330" s="70">
        <v>10</v>
      </c>
      <c r="E330" s="70">
        <v>2010</v>
      </c>
      <c r="F330" s="70" t="s">
        <v>177</v>
      </c>
      <c r="G330" s="1064" t="s">
        <v>2058</v>
      </c>
      <c r="H330" s="70" t="s">
        <v>2059</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2066</v>
      </c>
      <c r="B331" s="70">
        <v>161</v>
      </c>
      <c r="C331" s="70">
        <v>8</v>
      </c>
      <c r="D331" s="70">
        <v>10</v>
      </c>
      <c r="E331" s="70">
        <v>2011</v>
      </c>
      <c r="F331" s="70" t="s">
        <v>178</v>
      </c>
      <c r="G331" s="70" t="s">
        <v>2058</v>
      </c>
      <c r="H331" s="70" t="s">
        <v>2059</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2067</v>
      </c>
      <c r="B332" s="70">
        <v>162</v>
      </c>
      <c r="C332" s="70">
        <v>9</v>
      </c>
      <c r="D332" s="70">
        <v>10</v>
      </c>
      <c r="E332" s="70">
        <v>2012</v>
      </c>
      <c r="F332" s="70" t="s">
        <v>179</v>
      </c>
      <c r="G332" s="70" t="s">
        <v>2058</v>
      </c>
      <c r="H332" s="70" t="s">
        <v>2059</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2068</v>
      </c>
      <c r="B333" s="70">
        <v>163</v>
      </c>
      <c r="C333" s="70">
        <v>10</v>
      </c>
      <c r="D333" s="70">
        <v>10</v>
      </c>
      <c r="E333" s="70">
        <v>2013</v>
      </c>
      <c r="F333" s="70" t="s">
        <v>180</v>
      </c>
      <c r="G333" s="70" t="s">
        <v>2058</v>
      </c>
      <c r="H333" s="70" t="s">
        <v>2059</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2069</v>
      </c>
      <c r="B334" s="70">
        <v>164</v>
      </c>
      <c r="C334" s="70">
        <v>11</v>
      </c>
      <c r="D334" s="70">
        <v>10</v>
      </c>
      <c r="E334" s="70">
        <v>2014</v>
      </c>
      <c r="F334" s="70" t="s">
        <v>181</v>
      </c>
      <c r="G334" s="70" t="s">
        <v>2058</v>
      </c>
      <c r="H334" s="70" t="s">
        <v>2059</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2070</v>
      </c>
      <c r="B335" s="70">
        <v>165</v>
      </c>
      <c r="C335" s="70">
        <v>12</v>
      </c>
      <c r="D335" s="70">
        <v>10</v>
      </c>
      <c r="E335" s="70">
        <v>2015</v>
      </c>
      <c r="F335" s="70" t="s">
        <v>182</v>
      </c>
      <c r="G335" s="70" t="s">
        <v>2058</v>
      </c>
      <c r="H335" s="70" t="s">
        <v>2059</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2071</v>
      </c>
      <c r="B336" s="70">
        <v>166</v>
      </c>
      <c r="C336" s="70">
        <v>13</v>
      </c>
      <c r="D336" s="70">
        <v>10</v>
      </c>
      <c r="E336" s="70">
        <v>2016</v>
      </c>
      <c r="F336" s="70" t="s">
        <v>155</v>
      </c>
      <c r="G336" s="70" t="s">
        <v>2058</v>
      </c>
      <c r="H336" s="70" t="s">
        <v>2059</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2072</v>
      </c>
      <c r="B337" s="70">
        <v>167</v>
      </c>
      <c r="C337" s="70">
        <v>14</v>
      </c>
      <c r="D337" s="70">
        <v>10</v>
      </c>
      <c r="E337" s="70">
        <v>2017</v>
      </c>
      <c r="F337" s="70" t="s">
        <v>156</v>
      </c>
      <c r="G337" s="70" t="s">
        <v>2058</v>
      </c>
      <c r="H337" s="70" t="s">
        <v>2059</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2073</v>
      </c>
      <c r="B338" s="70">
        <v>168</v>
      </c>
      <c r="C338" s="70">
        <v>15</v>
      </c>
      <c r="D338" s="70">
        <v>10</v>
      </c>
      <c r="E338" s="70">
        <v>2018</v>
      </c>
      <c r="F338" s="70" t="s">
        <v>183</v>
      </c>
      <c r="G338" s="70" t="s">
        <v>2058</v>
      </c>
      <c r="H338" s="70" t="s">
        <v>2059</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2074</v>
      </c>
      <c r="B339" s="70">
        <v>169</v>
      </c>
      <c r="C339" s="70">
        <v>16</v>
      </c>
      <c r="D339" s="70">
        <v>10</v>
      </c>
      <c r="E339" s="70">
        <v>2019</v>
      </c>
      <c r="F339" s="70" t="s">
        <v>158</v>
      </c>
      <c r="G339" s="70" t="s">
        <v>2058</v>
      </c>
      <c r="H339" s="70" t="s">
        <v>2059</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2075</v>
      </c>
      <c r="B340" s="70">
        <v>170</v>
      </c>
      <c r="C340" s="70">
        <v>17</v>
      </c>
      <c r="D340" s="70">
        <v>10</v>
      </c>
      <c r="E340" s="70">
        <v>2020</v>
      </c>
      <c r="F340" s="70" t="s">
        <v>159</v>
      </c>
      <c r="G340" s="70" t="s">
        <v>2058</v>
      </c>
      <c r="H340" s="70" t="s">
        <v>2059</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2076</v>
      </c>
      <c r="B341" s="70">
        <v>170</v>
      </c>
      <c r="C341" s="70">
        <v>18</v>
      </c>
      <c r="D341" s="70">
        <v>10</v>
      </c>
      <c r="E341" s="70">
        <v>2021</v>
      </c>
      <c r="F341" s="70" t="s">
        <v>160</v>
      </c>
      <c r="G341" s="70" t="s">
        <v>2058</v>
      </c>
      <c r="H341" s="70" t="s">
        <v>2059</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2077</v>
      </c>
      <c r="B342" s="70">
        <v>170</v>
      </c>
      <c r="C342" s="70">
        <v>19</v>
      </c>
      <c r="D342" s="70">
        <v>10</v>
      </c>
      <c r="E342" s="70">
        <v>2022</v>
      </c>
      <c r="F342" s="70" t="s">
        <v>161</v>
      </c>
      <c r="G342" s="70" t="s">
        <v>2058</v>
      </c>
      <c r="H342" s="70" t="s">
        <v>2059</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2078</v>
      </c>
      <c r="B343" s="70">
        <v>170</v>
      </c>
      <c r="C343" s="70">
        <v>20</v>
      </c>
      <c r="D343" s="70">
        <v>10</v>
      </c>
      <c r="E343" s="70">
        <v>2023</v>
      </c>
      <c r="F343" s="70" t="s">
        <v>1539</v>
      </c>
      <c r="G343" s="70" t="s">
        <v>2058</v>
      </c>
      <c r="H343" s="70" t="s">
        <v>2059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2079</v>
      </c>
      <c r="B344" s="70">
        <v>170</v>
      </c>
      <c r="C344" s="70">
        <v>21</v>
      </c>
      <c r="D344" s="70">
        <v>10</v>
      </c>
      <c r="E344" s="70">
        <v>2024</v>
      </c>
      <c r="F344" s="70" t="s">
        <v>1554</v>
      </c>
      <c r="G344" s="70" t="s">
        <v>2058</v>
      </c>
      <c r="H344" s="70" t="s">
        <v>2059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2080</v>
      </c>
      <c r="B345" s="70">
        <v>137</v>
      </c>
      <c r="C345" s="70">
        <v>1</v>
      </c>
      <c r="D345" s="70">
        <v>9</v>
      </c>
      <c r="E345" s="70">
        <v>1990</v>
      </c>
      <c r="F345" s="70" t="s">
        <v>787</v>
      </c>
      <c r="G345" s="70" t="s">
        <v>1712</v>
      </c>
      <c r="H345" s="70" t="s">
        <v>1713</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2081</v>
      </c>
      <c r="B346" s="70">
        <v>138</v>
      </c>
      <c r="C346" s="70">
        <v>2</v>
      </c>
      <c r="D346" s="70">
        <v>9</v>
      </c>
      <c r="E346" s="70">
        <v>2005</v>
      </c>
      <c r="F346" s="70" t="s">
        <v>789</v>
      </c>
      <c r="G346" s="70" t="s">
        <v>1712</v>
      </c>
      <c r="H346" s="70" t="s">
        <v>1713</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2082</v>
      </c>
      <c r="B347" s="70">
        <v>139</v>
      </c>
      <c r="C347" s="70">
        <v>3</v>
      </c>
      <c r="D347" s="70">
        <v>9</v>
      </c>
      <c r="E347" s="70">
        <v>2006</v>
      </c>
      <c r="F347" s="70" t="s">
        <v>790</v>
      </c>
      <c r="G347" s="70" t="s">
        <v>1712</v>
      </c>
      <c r="H347" s="70" t="s">
        <v>1713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2083</v>
      </c>
      <c r="B348" s="70">
        <v>140</v>
      </c>
      <c r="C348" s="70">
        <v>4</v>
      </c>
      <c r="D348" s="70">
        <v>9</v>
      </c>
      <c r="E348" s="70">
        <v>2007</v>
      </c>
      <c r="F348" s="70" t="s">
        <v>791</v>
      </c>
      <c r="G348" s="70" t="s">
        <v>1712</v>
      </c>
      <c r="H348" s="70" t="s">
        <v>1713</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2084</v>
      </c>
      <c r="B349" s="70">
        <v>141</v>
      </c>
      <c r="C349" s="70">
        <v>5</v>
      </c>
      <c r="D349" s="70">
        <v>9</v>
      </c>
      <c r="E349" s="70">
        <v>2008</v>
      </c>
      <c r="F349" s="70" t="s">
        <v>792</v>
      </c>
      <c r="G349" s="1064" t="s">
        <v>1712</v>
      </c>
      <c r="H349" s="70" t="s">
        <v>1713</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2085</v>
      </c>
      <c r="B350" s="70">
        <v>142</v>
      </c>
      <c r="C350" s="70">
        <v>6</v>
      </c>
      <c r="D350" s="70">
        <v>9</v>
      </c>
      <c r="E350" s="70">
        <v>2009</v>
      </c>
      <c r="F350" s="70" t="s">
        <v>176</v>
      </c>
      <c r="G350" s="1064" t="s">
        <v>1712</v>
      </c>
      <c r="H350" s="70" t="s">
        <v>1713</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2086</v>
      </c>
      <c r="B351" s="70">
        <v>143</v>
      </c>
      <c r="C351" s="70">
        <v>7</v>
      </c>
      <c r="D351" s="70">
        <v>9</v>
      </c>
      <c r="E351" s="70">
        <v>2010</v>
      </c>
      <c r="F351" s="70" t="s">
        <v>177</v>
      </c>
      <c r="G351" s="70" t="s">
        <v>1712</v>
      </c>
      <c r="H351" s="70" t="s">
        <v>1713</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2087</v>
      </c>
      <c r="B352" s="70">
        <v>144</v>
      </c>
      <c r="C352" s="70">
        <v>8</v>
      </c>
      <c r="D352" s="70">
        <v>9</v>
      </c>
      <c r="E352" s="70">
        <v>2011</v>
      </c>
      <c r="F352" s="70" t="s">
        <v>178</v>
      </c>
      <c r="G352" s="70" t="s">
        <v>1712</v>
      </c>
      <c r="H352" s="70" t="s">
        <v>1713</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2088</v>
      </c>
      <c r="B353" s="70">
        <v>145</v>
      </c>
      <c r="C353" s="70">
        <v>9</v>
      </c>
      <c r="D353" s="70">
        <v>9</v>
      </c>
      <c r="E353" s="70">
        <v>2012</v>
      </c>
      <c r="F353" s="70" t="s">
        <v>179</v>
      </c>
      <c r="G353" s="70" t="s">
        <v>1712</v>
      </c>
      <c r="H353" s="70" t="s">
        <v>1713</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2089</v>
      </c>
      <c r="B354" s="70">
        <v>146</v>
      </c>
      <c r="C354" s="70">
        <v>10</v>
      </c>
      <c r="D354" s="70">
        <v>9</v>
      </c>
      <c r="E354" s="70">
        <v>2013</v>
      </c>
      <c r="F354" s="70" t="s">
        <v>180</v>
      </c>
      <c r="G354" s="70" t="s">
        <v>1712</v>
      </c>
      <c r="H354" s="70" t="s">
        <v>1713</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2090</v>
      </c>
      <c r="B355" s="70">
        <v>147</v>
      </c>
      <c r="C355" s="70">
        <v>11</v>
      </c>
      <c r="D355" s="70">
        <v>9</v>
      </c>
      <c r="E355" s="70">
        <v>2014</v>
      </c>
      <c r="F355" s="70" t="s">
        <v>181</v>
      </c>
      <c r="G355" s="70" t="s">
        <v>1712</v>
      </c>
      <c r="H355" s="70" t="s">
        <v>1713</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2091</v>
      </c>
      <c r="B356" s="70">
        <v>148</v>
      </c>
      <c r="C356" s="70">
        <v>12</v>
      </c>
      <c r="D356" s="70">
        <v>9</v>
      </c>
      <c r="E356" s="70">
        <v>2015</v>
      </c>
      <c r="F356" s="70" t="s">
        <v>182</v>
      </c>
      <c r="G356" s="70" t="s">
        <v>1712</v>
      </c>
      <c r="H356" s="70" t="s">
        <v>1713</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2092</v>
      </c>
      <c r="B357" s="70">
        <v>149</v>
      </c>
      <c r="C357" s="70">
        <v>13</v>
      </c>
      <c r="D357" s="70">
        <v>9</v>
      </c>
      <c r="E357" s="70">
        <v>2016</v>
      </c>
      <c r="F357" s="70" t="s">
        <v>155</v>
      </c>
      <c r="G357" s="70" t="s">
        <v>1712</v>
      </c>
      <c r="H357" s="70" t="s">
        <v>1713</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2093</v>
      </c>
      <c r="B358" s="70">
        <v>150</v>
      </c>
      <c r="C358" s="70">
        <v>14</v>
      </c>
      <c r="D358" s="70">
        <v>9</v>
      </c>
      <c r="E358" s="70">
        <v>2017</v>
      </c>
      <c r="F358" s="70" t="s">
        <v>156</v>
      </c>
      <c r="G358" s="70" t="s">
        <v>1712</v>
      </c>
      <c r="H358" s="70" t="s">
        <v>1713</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2094</v>
      </c>
      <c r="B359" s="70">
        <v>151</v>
      </c>
      <c r="C359" s="70">
        <v>15</v>
      </c>
      <c r="D359" s="70">
        <v>9</v>
      </c>
      <c r="E359" s="70">
        <v>2018</v>
      </c>
      <c r="F359" s="70" t="s">
        <v>183</v>
      </c>
      <c r="G359" s="70" t="s">
        <v>1712</v>
      </c>
      <c r="H359" s="70" t="s">
        <v>1713</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2095</v>
      </c>
      <c r="B360" s="70">
        <v>152</v>
      </c>
      <c r="C360" s="70">
        <v>16</v>
      </c>
      <c r="D360" s="70">
        <v>9</v>
      </c>
      <c r="E360" s="70">
        <v>2019</v>
      </c>
      <c r="F360" s="70" t="s">
        <v>158</v>
      </c>
      <c r="G360" s="70" t="s">
        <v>1712</v>
      </c>
      <c r="H360" s="70" t="s">
        <v>1713</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2096</v>
      </c>
      <c r="B361" s="70">
        <v>153</v>
      </c>
      <c r="C361" s="70">
        <v>17</v>
      </c>
      <c r="D361" s="70">
        <v>9</v>
      </c>
      <c r="E361" s="70">
        <v>2020</v>
      </c>
      <c r="F361" s="70" t="s">
        <v>159</v>
      </c>
      <c r="G361" s="70" t="s">
        <v>1712</v>
      </c>
      <c r="H361" s="70" t="s">
        <v>1713</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2097</v>
      </c>
      <c r="B362" s="70">
        <v>153</v>
      </c>
      <c r="C362" s="70">
        <v>18</v>
      </c>
      <c r="D362" s="70">
        <v>9</v>
      </c>
      <c r="E362" s="70">
        <v>2021</v>
      </c>
      <c r="F362" s="70" t="s">
        <v>160</v>
      </c>
      <c r="G362" s="70" t="s">
        <v>1712</v>
      </c>
      <c r="H362" s="70" t="s">
        <v>1713</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1715</v>
      </c>
      <c r="B363" s="70">
        <v>153</v>
      </c>
      <c r="C363" s="70">
        <v>19</v>
      </c>
      <c r="D363" s="70">
        <v>9</v>
      </c>
      <c r="E363" s="70">
        <v>2022</v>
      </c>
      <c r="F363" s="70" t="s">
        <v>161</v>
      </c>
      <c r="G363" s="70" t="s">
        <v>1712</v>
      </c>
      <c r="H363" s="70" t="s">
        <v>1713</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2098</v>
      </c>
      <c r="B364" s="70">
        <v>153</v>
      </c>
      <c r="C364" s="70">
        <v>20</v>
      </c>
      <c r="D364" s="70">
        <v>9</v>
      </c>
      <c r="E364" s="70">
        <v>2023</v>
      </c>
      <c r="F364" s="70" t="s">
        <v>1539</v>
      </c>
      <c r="G364" s="70" t="s">
        <v>1712</v>
      </c>
      <c r="H364" s="70" t="s">
        <v>1713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1711</v>
      </c>
      <c r="B365" s="70">
        <v>153</v>
      </c>
      <c r="C365" s="70">
        <v>21</v>
      </c>
      <c r="D365" s="70">
        <v>9</v>
      </c>
      <c r="E365" s="70">
        <v>2024</v>
      </c>
      <c r="F365" s="70" t="s">
        <v>1554</v>
      </c>
      <c r="G365" s="70" t="s">
        <v>1712</v>
      </c>
      <c r="H365" s="70" t="s">
        <v>1713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2099</v>
      </c>
      <c r="B366" s="70">
        <v>409</v>
      </c>
      <c r="C366" s="70">
        <v>1</v>
      </c>
      <c r="D366" s="70">
        <v>25</v>
      </c>
      <c r="E366" s="70">
        <v>1990</v>
      </c>
      <c r="F366" s="70" t="s">
        <v>787</v>
      </c>
      <c r="G366" s="70" t="s">
        <v>2100</v>
      </c>
      <c r="H366" s="70" t="s">
        <v>2101</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2102</v>
      </c>
      <c r="B367" s="70">
        <v>410</v>
      </c>
      <c r="C367" s="70">
        <v>2</v>
      </c>
      <c r="D367" s="70">
        <v>25</v>
      </c>
      <c r="E367" s="70">
        <v>2005</v>
      </c>
      <c r="F367" s="70" t="s">
        <v>789</v>
      </c>
      <c r="G367" s="70" t="s">
        <v>2100</v>
      </c>
      <c r="H367" s="70" t="s">
        <v>2101</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2103</v>
      </c>
      <c r="B368" s="70">
        <v>411</v>
      </c>
      <c r="C368" s="70">
        <v>3</v>
      </c>
      <c r="D368" s="70">
        <v>25</v>
      </c>
      <c r="E368" s="70">
        <v>2006</v>
      </c>
      <c r="F368" s="70" t="s">
        <v>790</v>
      </c>
      <c r="G368" s="1064" t="s">
        <v>2100</v>
      </c>
      <c r="H368" s="70" t="s">
        <v>2101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2104</v>
      </c>
      <c r="B369" s="70">
        <v>412</v>
      </c>
      <c r="C369" s="70">
        <v>4</v>
      </c>
      <c r="D369" s="70">
        <v>25</v>
      </c>
      <c r="E369" s="70">
        <v>2007</v>
      </c>
      <c r="F369" s="70" t="s">
        <v>791</v>
      </c>
      <c r="G369" s="1064" t="s">
        <v>2100</v>
      </c>
      <c r="H369" s="70" t="s">
        <v>2101</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2105</v>
      </c>
      <c r="B370" s="70">
        <v>413</v>
      </c>
      <c r="C370" s="70">
        <v>5</v>
      </c>
      <c r="D370" s="70">
        <v>25</v>
      </c>
      <c r="E370" s="70">
        <v>2008</v>
      </c>
      <c r="F370" s="70" t="s">
        <v>792</v>
      </c>
      <c r="G370" s="70" t="s">
        <v>2100</v>
      </c>
      <c r="H370" s="70" t="s">
        <v>2101</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2106</v>
      </c>
      <c r="B371" s="70">
        <v>414</v>
      </c>
      <c r="C371" s="70">
        <v>6</v>
      </c>
      <c r="D371" s="70">
        <v>25</v>
      </c>
      <c r="E371" s="70">
        <v>2009</v>
      </c>
      <c r="F371" s="70" t="s">
        <v>176</v>
      </c>
      <c r="G371" s="70" t="s">
        <v>2100</v>
      </c>
      <c r="H371" s="70" t="s">
        <v>2101</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2107</v>
      </c>
      <c r="B372" s="70">
        <v>415</v>
      </c>
      <c r="C372" s="70">
        <v>7</v>
      </c>
      <c r="D372" s="70">
        <v>25</v>
      </c>
      <c r="E372" s="70">
        <v>2010</v>
      </c>
      <c r="F372" s="70" t="s">
        <v>177</v>
      </c>
      <c r="G372" s="70" t="s">
        <v>2100</v>
      </c>
      <c r="H372" s="70" t="s">
        <v>2101</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2108</v>
      </c>
      <c r="B373" s="70">
        <v>416</v>
      </c>
      <c r="C373" s="70">
        <v>8</v>
      </c>
      <c r="D373" s="70">
        <v>25</v>
      </c>
      <c r="E373" s="70">
        <v>2011</v>
      </c>
      <c r="F373" s="70" t="s">
        <v>178</v>
      </c>
      <c r="G373" s="70" t="s">
        <v>2100</v>
      </c>
      <c r="H373" s="70" t="s">
        <v>2101</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2109</v>
      </c>
      <c r="B374" s="70">
        <v>417</v>
      </c>
      <c r="C374" s="70">
        <v>9</v>
      </c>
      <c r="D374" s="70">
        <v>25</v>
      </c>
      <c r="E374" s="70">
        <v>2012</v>
      </c>
      <c r="F374" s="70" t="s">
        <v>179</v>
      </c>
      <c r="G374" s="70" t="s">
        <v>2100</v>
      </c>
      <c r="H374" s="70" t="s">
        <v>2101</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2110</v>
      </c>
      <c r="B375" s="70">
        <v>418</v>
      </c>
      <c r="C375" s="70">
        <v>10</v>
      </c>
      <c r="D375" s="70">
        <v>25</v>
      </c>
      <c r="E375" s="70">
        <v>2013</v>
      </c>
      <c r="F375" s="70" t="s">
        <v>180</v>
      </c>
      <c r="G375" s="70" t="s">
        <v>2100</v>
      </c>
      <c r="H375" s="70" t="s">
        <v>2101</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2111</v>
      </c>
      <c r="B376" s="70">
        <v>419</v>
      </c>
      <c r="C376" s="70">
        <v>11</v>
      </c>
      <c r="D376" s="70">
        <v>25</v>
      </c>
      <c r="E376" s="70">
        <v>2014</v>
      </c>
      <c r="F376" s="70" t="s">
        <v>181</v>
      </c>
      <c r="G376" s="70" t="s">
        <v>2100</v>
      </c>
      <c r="H376" s="70" t="s">
        <v>2101</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2112</v>
      </c>
      <c r="B377" s="70">
        <v>420</v>
      </c>
      <c r="C377" s="70">
        <v>12</v>
      </c>
      <c r="D377" s="70">
        <v>25</v>
      </c>
      <c r="E377" s="70">
        <v>2015</v>
      </c>
      <c r="F377" s="70" t="s">
        <v>182</v>
      </c>
      <c r="G377" s="70" t="s">
        <v>2100</v>
      </c>
      <c r="H377" s="70" t="s">
        <v>2101</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2113</v>
      </c>
      <c r="B378" s="70">
        <v>421</v>
      </c>
      <c r="C378" s="70">
        <v>13</v>
      </c>
      <c r="D378" s="70">
        <v>25</v>
      </c>
      <c r="E378" s="70">
        <v>2016</v>
      </c>
      <c r="F378" s="70" t="s">
        <v>155</v>
      </c>
      <c r="G378" s="70" t="s">
        <v>2100</v>
      </c>
      <c r="H378" s="70" t="s">
        <v>2101</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2114</v>
      </c>
      <c r="B379" s="70">
        <v>422</v>
      </c>
      <c r="C379" s="70">
        <v>14</v>
      </c>
      <c r="D379" s="70">
        <v>25</v>
      </c>
      <c r="E379" s="70">
        <v>2017</v>
      </c>
      <c r="F379" s="70" t="s">
        <v>156</v>
      </c>
      <c r="G379" s="70" t="s">
        <v>2100</v>
      </c>
      <c r="H379" s="70" t="s">
        <v>2101</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2115</v>
      </c>
      <c r="B380" s="70">
        <v>423</v>
      </c>
      <c r="C380" s="70">
        <v>15</v>
      </c>
      <c r="D380" s="70">
        <v>25</v>
      </c>
      <c r="E380" s="70">
        <v>2018</v>
      </c>
      <c r="F380" s="70" t="s">
        <v>183</v>
      </c>
      <c r="G380" s="70" t="s">
        <v>2100</v>
      </c>
      <c r="H380" s="70" t="s">
        <v>2101</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2116</v>
      </c>
      <c r="B381" s="70">
        <v>424</v>
      </c>
      <c r="C381" s="70">
        <v>16</v>
      </c>
      <c r="D381" s="70">
        <v>25</v>
      </c>
      <c r="E381" s="70">
        <v>2019</v>
      </c>
      <c r="F381" s="70" t="s">
        <v>158</v>
      </c>
      <c r="G381" s="70" t="s">
        <v>2100</v>
      </c>
      <c r="H381" s="70" t="s">
        <v>2101</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2117</v>
      </c>
      <c r="B382" s="70">
        <v>425</v>
      </c>
      <c r="C382" s="70">
        <v>17</v>
      </c>
      <c r="D382" s="70">
        <v>25</v>
      </c>
      <c r="E382" s="70">
        <v>2020</v>
      </c>
      <c r="F382" s="70" t="s">
        <v>159</v>
      </c>
      <c r="G382" s="70" t="s">
        <v>2100</v>
      </c>
      <c r="H382" s="70" t="s">
        <v>2101</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2118</v>
      </c>
      <c r="B383" s="70">
        <v>425</v>
      </c>
      <c r="C383" s="70">
        <v>18</v>
      </c>
      <c r="D383" s="70">
        <v>25</v>
      </c>
      <c r="E383" s="70">
        <v>2021</v>
      </c>
      <c r="F383" s="70" t="s">
        <v>160</v>
      </c>
      <c r="G383" s="70" t="s">
        <v>2100</v>
      </c>
      <c r="H383" s="70" t="s">
        <v>2101</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2119</v>
      </c>
      <c r="B384" s="70">
        <v>425</v>
      </c>
      <c r="C384" s="70">
        <v>19</v>
      </c>
      <c r="D384" s="70">
        <v>25</v>
      </c>
      <c r="E384" s="70">
        <v>2022</v>
      </c>
      <c r="F384" s="70" t="s">
        <v>161</v>
      </c>
      <c r="G384" s="70" t="s">
        <v>2100</v>
      </c>
      <c r="H384" s="70" t="s">
        <v>2101</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2120</v>
      </c>
      <c r="B385" s="70">
        <v>425</v>
      </c>
      <c r="C385" s="70">
        <v>20</v>
      </c>
      <c r="D385" s="70">
        <v>25</v>
      </c>
      <c r="E385" s="70">
        <v>2023</v>
      </c>
      <c r="F385" s="70" t="s">
        <v>1539</v>
      </c>
      <c r="G385" s="70" t="s">
        <v>2100</v>
      </c>
      <c r="H385" s="70" t="s">
        <v>2101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2121</v>
      </c>
      <c r="B386" s="70">
        <v>425</v>
      </c>
      <c r="C386" s="70">
        <v>21</v>
      </c>
      <c r="D386" s="70">
        <v>25</v>
      </c>
      <c r="E386" s="70">
        <v>2024</v>
      </c>
      <c r="F386" s="70" t="s">
        <v>1554</v>
      </c>
      <c r="G386" s="1064" t="s">
        <v>2100</v>
      </c>
      <c r="H386" s="70" t="s">
        <v>2101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2122</v>
      </c>
      <c r="B387" s="70">
        <v>222</v>
      </c>
      <c r="C387" s="70">
        <v>1</v>
      </c>
      <c r="D387" s="70">
        <v>14</v>
      </c>
      <c r="E387" s="70">
        <v>1990</v>
      </c>
      <c r="F387" s="70" t="s">
        <v>787</v>
      </c>
      <c r="G387" s="1064" t="s">
        <v>2123</v>
      </c>
      <c r="H387" s="70" t="s">
        <v>2124</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2125</v>
      </c>
      <c r="B388" s="70">
        <v>223</v>
      </c>
      <c r="C388" s="70">
        <v>2</v>
      </c>
      <c r="D388" s="70">
        <v>14</v>
      </c>
      <c r="E388" s="70">
        <v>2005</v>
      </c>
      <c r="F388" s="70" t="s">
        <v>789</v>
      </c>
      <c r="G388" s="70" t="s">
        <v>2123</v>
      </c>
      <c r="H388" s="70" t="s">
        <v>2124</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2126</v>
      </c>
      <c r="B389" s="70">
        <v>224</v>
      </c>
      <c r="C389" s="70">
        <v>3</v>
      </c>
      <c r="D389" s="70">
        <v>14</v>
      </c>
      <c r="E389" s="70">
        <v>2006</v>
      </c>
      <c r="F389" s="70" t="s">
        <v>790</v>
      </c>
      <c r="G389" s="70" t="s">
        <v>2123</v>
      </c>
      <c r="H389" s="70" t="s">
        <v>2124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2127</v>
      </c>
      <c r="B390" s="70">
        <v>225</v>
      </c>
      <c r="C390" s="70">
        <v>4</v>
      </c>
      <c r="D390" s="70">
        <v>14</v>
      </c>
      <c r="E390" s="70">
        <v>2007</v>
      </c>
      <c r="F390" s="70" t="s">
        <v>791</v>
      </c>
      <c r="G390" s="70" t="s">
        <v>2123</v>
      </c>
      <c r="H390" s="70" t="s">
        <v>2124</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2128</v>
      </c>
      <c r="B391" s="70">
        <v>226</v>
      </c>
      <c r="C391" s="70">
        <v>5</v>
      </c>
      <c r="D391" s="70">
        <v>14</v>
      </c>
      <c r="E391" s="70">
        <v>2008</v>
      </c>
      <c r="F391" s="70" t="s">
        <v>792</v>
      </c>
      <c r="G391" s="70" t="s">
        <v>2123</v>
      </c>
      <c r="H391" s="70" t="s">
        <v>2124</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2129</v>
      </c>
      <c r="B392" s="70">
        <v>227</v>
      </c>
      <c r="C392" s="70">
        <v>6</v>
      </c>
      <c r="D392" s="70">
        <v>14</v>
      </c>
      <c r="E392" s="70">
        <v>2009</v>
      </c>
      <c r="F392" s="70" t="s">
        <v>176</v>
      </c>
      <c r="G392" s="70" t="s">
        <v>2123</v>
      </c>
      <c r="H392" s="70" t="s">
        <v>2124</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2130</v>
      </c>
      <c r="B393" s="70">
        <v>228</v>
      </c>
      <c r="C393" s="70">
        <v>7</v>
      </c>
      <c r="D393" s="70">
        <v>14</v>
      </c>
      <c r="E393" s="70">
        <v>2010</v>
      </c>
      <c r="F393" s="70" t="s">
        <v>177</v>
      </c>
      <c r="G393" s="70" t="s">
        <v>2123</v>
      </c>
      <c r="H393" s="70" t="s">
        <v>2124</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2131</v>
      </c>
      <c r="B394" s="70">
        <v>229</v>
      </c>
      <c r="C394" s="70">
        <v>8</v>
      </c>
      <c r="D394" s="70">
        <v>14</v>
      </c>
      <c r="E394" s="70">
        <v>2011</v>
      </c>
      <c r="F394" s="70" t="s">
        <v>178</v>
      </c>
      <c r="G394" s="70" t="s">
        <v>2123</v>
      </c>
      <c r="H394" s="70" t="s">
        <v>2124</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2132</v>
      </c>
      <c r="B395" s="70">
        <v>230</v>
      </c>
      <c r="C395" s="70">
        <v>9</v>
      </c>
      <c r="D395" s="70">
        <v>14</v>
      </c>
      <c r="E395" s="70">
        <v>2012</v>
      </c>
      <c r="F395" s="70" t="s">
        <v>179</v>
      </c>
      <c r="G395" s="70" t="s">
        <v>2123</v>
      </c>
      <c r="H395" s="70" t="s">
        <v>2124</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2133</v>
      </c>
      <c r="B396" s="70">
        <v>231</v>
      </c>
      <c r="C396" s="70">
        <v>10</v>
      </c>
      <c r="D396" s="70">
        <v>14</v>
      </c>
      <c r="E396" s="70">
        <v>2013</v>
      </c>
      <c r="F396" s="70" t="s">
        <v>180</v>
      </c>
      <c r="G396" s="70" t="s">
        <v>2123</v>
      </c>
      <c r="H396" s="70" t="s">
        <v>2124</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2134</v>
      </c>
      <c r="B397" s="70">
        <v>232</v>
      </c>
      <c r="C397" s="70">
        <v>11</v>
      </c>
      <c r="D397" s="70">
        <v>14</v>
      </c>
      <c r="E397" s="70">
        <v>2014</v>
      </c>
      <c r="F397" s="70" t="s">
        <v>181</v>
      </c>
      <c r="G397" s="70" t="s">
        <v>2123</v>
      </c>
      <c r="H397" s="70" t="s">
        <v>2124</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2135</v>
      </c>
      <c r="B398" s="70">
        <v>233</v>
      </c>
      <c r="C398" s="70">
        <v>12</v>
      </c>
      <c r="D398" s="70">
        <v>14</v>
      </c>
      <c r="E398" s="70">
        <v>2015</v>
      </c>
      <c r="F398" s="70" t="s">
        <v>182</v>
      </c>
      <c r="G398" s="70" t="s">
        <v>2123</v>
      </c>
      <c r="H398" s="70" t="s">
        <v>2124</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2136</v>
      </c>
      <c r="B399" s="70">
        <v>234</v>
      </c>
      <c r="C399" s="70">
        <v>13</v>
      </c>
      <c r="D399" s="70">
        <v>14</v>
      </c>
      <c r="E399" s="70">
        <v>2016</v>
      </c>
      <c r="F399" s="70" t="s">
        <v>155</v>
      </c>
      <c r="G399" s="70" t="s">
        <v>2123</v>
      </c>
      <c r="H399" s="70" t="s">
        <v>2124</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2137</v>
      </c>
      <c r="B400" s="70">
        <v>235</v>
      </c>
      <c r="C400" s="70">
        <v>14</v>
      </c>
      <c r="D400" s="70">
        <v>14</v>
      </c>
      <c r="E400" s="70">
        <v>2017</v>
      </c>
      <c r="F400" s="70" t="s">
        <v>156</v>
      </c>
      <c r="G400" s="70" t="s">
        <v>2123</v>
      </c>
      <c r="H400" s="70" t="s">
        <v>2124</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2138</v>
      </c>
      <c r="B401" s="70">
        <v>236</v>
      </c>
      <c r="C401" s="70">
        <v>15</v>
      </c>
      <c r="D401" s="70">
        <v>14</v>
      </c>
      <c r="E401" s="70">
        <v>2018</v>
      </c>
      <c r="F401" s="70" t="s">
        <v>183</v>
      </c>
      <c r="G401" s="70" t="s">
        <v>2123</v>
      </c>
      <c r="H401" s="70" t="s">
        <v>2124</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2139</v>
      </c>
      <c r="B402" s="70">
        <v>237</v>
      </c>
      <c r="C402" s="70">
        <v>16</v>
      </c>
      <c r="D402" s="70">
        <v>14</v>
      </c>
      <c r="E402" s="70">
        <v>2019</v>
      </c>
      <c r="F402" s="70" t="s">
        <v>158</v>
      </c>
      <c r="G402" s="70" t="s">
        <v>2123</v>
      </c>
      <c r="H402" s="70" t="s">
        <v>2124</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2140</v>
      </c>
      <c r="B403" s="70">
        <v>238</v>
      </c>
      <c r="C403" s="70">
        <v>17</v>
      </c>
      <c r="D403" s="70">
        <v>14</v>
      </c>
      <c r="E403" s="70">
        <v>2020</v>
      </c>
      <c r="F403" s="70" t="s">
        <v>159</v>
      </c>
      <c r="G403" s="70" t="s">
        <v>2123</v>
      </c>
      <c r="H403" s="70" t="s">
        <v>2124</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2141</v>
      </c>
      <c r="B404" s="70">
        <v>238</v>
      </c>
      <c r="C404" s="70">
        <v>18</v>
      </c>
      <c r="D404" s="70">
        <v>14</v>
      </c>
      <c r="E404" s="70">
        <v>2021</v>
      </c>
      <c r="F404" s="70" t="s">
        <v>160</v>
      </c>
      <c r="G404" s="70" t="s">
        <v>2123</v>
      </c>
      <c r="H404" s="70" t="s">
        <v>2124</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2142</v>
      </c>
      <c r="B405" s="70">
        <v>238</v>
      </c>
      <c r="C405" s="70">
        <v>19</v>
      </c>
      <c r="D405" s="70">
        <v>14</v>
      </c>
      <c r="E405" s="70">
        <v>2022</v>
      </c>
      <c r="F405" s="70" t="s">
        <v>161</v>
      </c>
      <c r="G405" s="70" t="s">
        <v>2123</v>
      </c>
      <c r="H405" s="70" t="s">
        <v>2124</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2143</v>
      </c>
      <c r="B406" s="70">
        <v>238</v>
      </c>
      <c r="C406" s="70">
        <v>20</v>
      </c>
      <c r="D406" s="70">
        <v>14</v>
      </c>
      <c r="E406" s="70">
        <v>2023</v>
      </c>
      <c r="F406" s="70" t="s">
        <v>1539</v>
      </c>
      <c r="G406" s="1064" t="s">
        <v>2123</v>
      </c>
      <c r="H406" s="70" t="s">
        <v>2124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2144</v>
      </c>
      <c r="B407" s="70">
        <v>238</v>
      </c>
      <c r="C407" s="70">
        <v>21</v>
      </c>
      <c r="D407" s="70">
        <v>14</v>
      </c>
      <c r="E407" s="70">
        <v>2024</v>
      </c>
      <c r="F407" s="70" t="s">
        <v>1554</v>
      </c>
      <c r="G407" s="1064" t="s">
        <v>2123</v>
      </c>
      <c r="H407" s="70" t="s">
        <v>2124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2145</v>
      </c>
      <c r="B408" s="70">
        <v>290</v>
      </c>
      <c r="C408" s="70">
        <v>1</v>
      </c>
      <c r="D408" s="70">
        <v>18</v>
      </c>
      <c r="E408" s="70">
        <v>1990</v>
      </c>
      <c r="F408" s="70" t="s">
        <v>787</v>
      </c>
      <c r="G408" s="70" t="s">
        <v>2146</v>
      </c>
      <c r="H408" s="70" t="s">
        <v>2147</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2148</v>
      </c>
      <c r="B409" s="70">
        <v>291</v>
      </c>
      <c r="C409" s="70">
        <v>2</v>
      </c>
      <c r="D409" s="70">
        <v>18</v>
      </c>
      <c r="E409" s="70">
        <v>2005</v>
      </c>
      <c r="F409" s="70" t="s">
        <v>789</v>
      </c>
      <c r="G409" s="70" t="s">
        <v>2146</v>
      </c>
      <c r="H409" s="70" t="s">
        <v>2147</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2149</v>
      </c>
      <c r="B410" s="70">
        <v>292</v>
      </c>
      <c r="C410" s="70">
        <v>3</v>
      </c>
      <c r="D410" s="70">
        <v>18</v>
      </c>
      <c r="E410" s="70">
        <v>2006</v>
      </c>
      <c r="F410" s="70" t="s">
        <v>790</v>
      </c>
      <c r="G410" s="70" t="s">
        <v>2146</v>
      </c>
      <c r="H410" s="70" t="s">
        <v>2147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2150</v>
      </c>
      <c r="B411" s="70">
        <v>293</v>
      </c>
      <c r="C411" s="70">
        <v>4</v>
      </c>
      <c r="D411" s="70">
        <v>18</v>
      </c>
      <c r="E411" s="70">
        <v>2007</v>
      </c>
      <c r="F411" s="70" t="s">
        <v>791</v>
      </c>
      <c r="G411" s="70" t="s">
        <v>2146</v>
      </c>
      <c r="H411" s="70" t="s">
        <v>2147</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2151</v>
      </c>
      <c r="B412" s="70">
        <v>294</v>
      </c>
      <c r="C412" s="70">
        <v>5</v>
      </c>
      <c r="D412" s="70">
        <v>18</v>
      </c>
      <c r="E412" s="70">
        <v>2008</v>
      </c>
      <c r="F412" s="70" t="s">
        <v>792</v>
      </c>
      <c r="G412" s="70" t="s">
        <v>2146</v>
      </c>
      <c r="H412" s="70" t="s">
        <v>2147</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2152</v>
      </c>
      <c r="B413" s="70">
        <v>295</v>
      </c>
      <c r="C413" s="70">
        <v>6</v>
      </c>
      <c r="D413" s="70">
        <v>18</v>
      </c>
      <c r="E413" s="70">
        <v>2009</v>
      </c>
      <c r="F413" s="70" t="s">
        <v>176</v>
      </c>
      <c r="G413" s="70" t="s">
        <v>2146</v>
      </c>
      <c r="H413" s="70" t="s">
        <v>2147</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2153</v>
      </c>
      <c r="B414" s="70">
        <v>296</v>
      </c>
      <c r="C414" s="70">
        <v>7</v>
      </c>
      <c r="D414" s="70">
        <v>18</v>
      </c>
      <c r="E414" s="70">
        <v>2010</v>
      </c>
      <c r="F414" s="70" t="s">
        <v>177</v>
      </c>
      <c r="G414" s="70" t="s">
        <v>2146</v>
      </c>
      <c r="H414" s="70" t="s">
        <v>2147</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2154</v>
      </c>
      <c r="B415" s="70">
        <v>297</v>
      </c>
      <c r="C415" s="70">
        <v>8</v>
      </c>
      <c r="D415" s="70">
        <v>18</v>
      </c>
      <c r="E415" s="70">
        <v>2011</v>
      </c>
      <c r="F415" s="70" t="s">
        <v>178</v>
      </c>
      <c r="G415" s="70" t="s">
        <v>2146</v>
      </c>
      <c r="H415" s="70" t="s">
        <v>2147</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2155</v>
      </c>
      <c r="B416" s="70">
        <v>298</v>
      </c>
      <c r="C416" s="70">
        <v>9</v>
      </c>
      <c r="D416" s="70">
        <v>18</v>
      </c>
      <c r="E416" s="70">
        <v>2012</v>
      </c>
      <c r="F416" s="70" t="s">
        <v>179</v>
      </c>
      <c r="G416" s="70" t="s">
        <v>2146</v>
      </c>
      <c r="H416" s="70" t="s">
        <v>2147</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2156</v>
      </c>
      <c r="B417" s="70">
        <v>299</v>
      </c>
      <c r="C417" s="70">
        <v>10</v>
      </c>
      <c r="D417" s="70">
        <v>18</v>
      </c>
      <c r="E417" s="70">
        <v>2013</v>
      </c>
      <c r="F417" s="70" t="s">
        <v>180</v>
      </c>
      <c r="G417" s="70" t="s">
        <v>2146</v>
      </c>
      <c r="H417" s="70" t="s">
        <v>2147</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2157</v>
      </c>
      <c r="B418" s="70">
        <v>300</v>
      </c>
      <c r="C418" s="70">
        <v>11</v>
      </c>
      <c r="D418" s="70">
        <v>18</v>
      </c>
      <c r="E418" s="70">
        <v>2014</v>
      </c>
      <c r="F418" s="70" t="s">
        <v>181</v>
      </c>
      <c r="G418" s="70" t="s">
        <v>2146</v>
      </c>
      <c r="H418" s="70" t="s">
        <v>2147</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2158</v>
      </c>
      <c r="B419" s="70">
        <v>301</v>
      </c>
      <c r="C419" s="70">
        <v>12</v>
      </c>
      <c r="D419" s="70">
        <v>18</v>
      </c>
      <c r="E419" s="70">
        <v>2015</v>
      </c>
      <c r="F419" s="70" t="s">
        <v>182</v>
      </c>
      <c r="G419" s="70" t="s">
        <v>2146</v>
      </c>
      <c r="H419" s="70" t="s">
        <v>2147</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2159</v>
      </c>
      <c r="B420" s="70">
        <v>302</v>
      </c>
      <c r="C420" s="70">
        <v>13</v>
      </c>
      <c r="D420" s="70">
        <v>18</v>
      </c>
      <c r="E420" s="70">
        <v>2016</v>
      </c>
      <c r="F420" s="70" t="s">
        <v>155</v>
      </c>
      <c r="G420" s="70" t="s">
        <v>2146</v>
      </c>
      <c r="H420" s="70" t="s">
        <v>2147</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2160</v>
      </c>
      <c r="B421" s="70">
        <v>303</v>
      </c>
      <c r="C421" s="70">
        <v>14</v>
      </c>
      <c r="D421" s="70">
        <v>18</v>
      </c>
      <c r="E421" s="70">
        <v>2017</v>
      </c>
      <c r="F421" s="70" t="s">
        <v>156</v>
      </c>
      <c r="G421" s="70" t="s">
        <v>2146</v>
      </c>
      <c r="H421" s="70" t="s">
        <v>2147</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2161</v>
      </c>
      <c r="B422" s="70">
        <v>304</v>
      </c>
      <c r="C422" s="70">
        <v>15</v>
      </c>
      <c r="D422" s="70">
        <v>18</v>
      </c>
      <c r="E422" s="70">
        <v>2018</v>
      </c>
      <c r="F422" s="70" t="s">
        <v>183</v>
      </c>
      <c r="G422" s="70" t="s">
        <v>2146</v>
      </c>
      <c r="H422" s="70" t="s">
        <v>2147</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2162</v>
      </c>
      <c r="B423" s="70">
        <v>305</v>
      </c>
      <c r="C423" s="70">
        <v>16</v>
      </c>
      <c r="D423" s="70">
        <v>18</v>
      </c>
      <c r="E423" s="70">
        <v>2019</v>
      </c>
      <c r="F423" s="70" t="s">
        <v>158</v>
      </c>
      <c r="G423" s="70" t="s">
        <v>2146</v>
      </c>
      <c r="H423" s="70" t="s">
        <v>2147</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2163</v>
      </c>
      <c r="B424" s="70">
        <v>306</v>
      </c>
      <c r="C424" s="70">
        <v>17</v>
      </c>
      <c r="D424" s="70">
        <v>18</v>
      </c>
      <c r="E424" s="70">
        <v>2020</v>
      </c>
      <c r="F424" s="70" t="s">
        <v>159</v>
      </c>
      <c r="G424" s="70" t="s">
        <v>2146</v>
      </c>
      <c r="H424" s="70" t="s">
        <v>2147</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2164</v>
      </c>
      <c r="B425" s="70">
        <v>306</v>
      </c>
      <c r="C425" s="70">
        <v>18</v>
      </c>
      <c r="D425" s="70">
        <v>18</v>
      </c>
      <c r="E425" s="70">
        <v>2021</v>
      </c>
      <c r="F425" s="70" t="s">
        <v>160</v>
      </c>
      <c r="G425" s="1064" t="s">
        <v>2146</v>
      </c>
      <c r="H425" s="70" t="s">
        <v>2147</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2165</v>
      </c>
      <c r="B426" s="70">
        <v>306</v>
      </c>
      <c r="C426" s="70">
        <v>19</v>
      </c>
      <c r="D426" s="70">
        <v>18</v>
      </c>
      <c r="E426" s="70">
        <v>2022</v>
      </c>
      <c r="F426" s="70" t="s">
        <v>161</v>
      </c>
      <c r="G426" s="1064" t="s">
        <v>2146</v>
      </c>
      <c r="H426" s="70" t="s">
        <v>2147</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2166</v>
      </c>
      <c r="B427" s="70">
        <v>306</v>
      </c>
      <c r="C427" s="70">
        <v>20</v>
      </c>
      <c r="D427" s="70">
        <v>18</v>
      </c>
      <c r="E427" s="70">
        <v>2023</v>
      </c>
      <c r="F427" s="70" t="s">
        <v>1539</v>
      </c>
      <c r="G427" s="70" t="s">
        <v>2146</v>
      </c>
      <c r="H427" s="70" t="s">
        <v>2147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2167</v>
      </c>
      <c r="B428" s="70">
        <v>306</v>
      </c>
      <c r="C428" s="70">
        <v>21</v>
      </c>
      <c r="D428" s="70">
        <v>18</v>
      </c>
      <c r="E428" s="70">
        <v>2024</v>
      </c>
      <c r="F428" s="70" t="s">
        <v>1554</v>
      </c>
      <c r="G428" s="70" t="s">
        <v>2146</v>
      </c>
      <c r="H428" s="70" t="s">
        <v>2147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2168</v>
      </c>
      <c r="B429" s="70">
        <v>477</v>
      </c>
      <c r="C429" s="70">
        <v>1</v>
      </c>
      <c r="D429" s="70">
        <v>29</v>
      </c>
      <c r="E429" s="70">
        <v>1990</v>
      </c>
      <c r="F429" s="70" t="s">
        <v>787</v>
      </c>
      <c r="G429" s="70" t="s">
        <v>2169</v>
      </c>
      <c r="H429" s="70" t="s">
        <v>2170</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2171</v>
      </c>
      <c r="B430" s="70">
        <v>478</v>
      </c>
      <c r="C430" s="70">
        <v>2</v>
      </c>
      <c r="D430" s="70">
        <v>29</v>
      </c>
      <c r="E430" s="70">
        <v>2005</v>
      </c>
      <c r="F430" s="70" t="s">
        <v>789</v>
      </c>
      <c r="G430" s="70" t="s">
        <v>2169</v>
      </c>
      <c r="H430" s="70" t="s">
        <v>2170</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2172</v>
      </c>
      <c r="B431" s="70">
        <v>479</v>
      </c>
      <c r="C431" s="70">
        <v>3</v>
      </c>
      <c r="D431" s="70">
        <v>29</v>
      </c>
      <c r="E431" s="70">
        <v>2006</v>
      </c>
      <c r="F431" s="70" t="s">
        <v>790</v>
      </c>
      <c r="G431" s="70" t="s">
        <v>2169</v>
      </c>
      <c r="H431" s="70" t="s">
        <v>2170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2173</v>
      </c>
      <c r="B432" s="70">
        <v>480</v>
      </c>
      <c r="C432" s="70">
        <v>4</v>
      </c>
      <c r="D432" s="70">
        <v>29</v>
      </c>
      <c r="E432" s="70">
        <v>2007</v>
      </c>
      <c r="F432" s="70" t="s">
        <v>791</v>
      </c>
      <c r="G432" s="70" t="s">
        <v>2169</v>
      </c>
      <c r="H432" s="70" t="s">
        <v>2170</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2174</v>
      </c>
      <c r="B433" s="70">
        <v>481</v>
      </c>
      <c r="C433" s="70">
        <v>5</v>
      </c>
      <c r="D433" s="70">
        <v>29</v>
      </c>
      <c r="E433" s="70">
        <v>2008</v>
      </c>
      <c r="F433" s="70" t="s">
        <v>792</v>
      </c>
      <c r="G433" s="70" t="s">
        <v>2169</v>
      </c>
      <c r="H433" s="70" t="s">
        <v>2170</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2175</v>
      </c>
      <c r="B434" s="70">
        <v>482</v>
      </c>
      <c r="C434" s="70">
        <v>6</v>
      </c>
      <c r="D434" s="70">
        <v>29</v>
      </c>
      <c r="E434" s="70">
        <v>2009</v>
      </c>
      <c r="F434" s="70" t="s">
        <v>176</v>
      </c>
      <c r="G434" s="70" t="s">
        <v>2169</v>
      </c>
      <c r="H434" s="70" t="s">
        <v>2170</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2176</v>
      </c>
      <c r="B435" s="70">
        <v>483</v>
      </c>
      <c r="C435" s="70">
        <v>7</v>
      </c>
      <c r="D435" s="70">
        <v>29</v>
      </c>
      <c r="E435" s="70">
        <v>2010</v>
      </c>
      <c r="F435" s="70" t="s">
        <v>177</v>
      </c>
      <c r="G435" s="70" t="s">
        <v>2169</v>
      </c>
      <c r="H435" s="70" t="s">
        <v>2170</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2177</v>
      </c>
      <c r="B436" s="70">
        <v>484</v>
      </c>
      <c r="C436" s="70">
        <v>8</v>
      </c>
      <c r="D436" s="70">
        <v>29</v>
      </c>
      <c r="E436" s="70">
        <v>2011</v>
      </c>
      <c r="F436" s="70" t="s">
        <v>178</v>
      </c>
      <c r="G436" s="70" t="s">
        <v>2169</v>
      </c>
      <c r="H436" s="70" t="s">
        <v>2170</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2178</v>
      </c>
      <c r="B437" s="70">
        <v>485</v>
      </c>
      <c r="C437" s="70">
        <v>9</v>
      </c>
      <c r="D437" s="70">
        <v>29</v>
      </c>
      <c r="E437" s="70">
        <v>2012</v>
      </c>
      <c r="F437" s="70" t="s">
        <v>179</v>
      </c>
      <c r="G437" s="70" t="s">
        <v>2169</v>
      </c>
      <c r="H437" s="70" t="s">
        <v>2170</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2179</v>
      </c>
      <c r="B438" s="70">
        <v>486</v>
      </c>
      <c r="C438" s="70">
        <v>10</v>
      </c>
      <c r="D438" s="70">
        <v>29</v>
      </c>
      <c r="E438" s="70">
        <v>2013</v>
      </c>
      <c r="F438" s="70" t="s">
        <v>180</v>
      </c>
      <c r="G438" s="70" t="s">
        <v>2169</v>
      </c>
      <c r="H438" s="70" t="s">
        <v>2170</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2180</v>
      </c>
      <c r="B439" s="70">
        <v>487</v>
      </c>
      <c r="C439" s="70">
        <v>11</v>
      </c>
      <c r="D439" s="70">
        <v>29</v>
      </c>
      <c r="E439" s="70">
        <v>2014</v>
      </c>
      <c r="F439" s="70" t="s">
        <v>181</v>
      </c>
      <c r="G439" s="70" t="s">
        <v>2169</v>
      </c>
      <c r="H439" s="70" t="s">
        <v>2170</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2181</v>
      </c>
      <c r="B440" s="70">
        <v>488</v>
      </c>
      <c r="C440" s="70">
        <v>12</v>
      </c>
      <c r="D440" s="70">
        <v>29</v>
      </c>
      <c r="E440" s="70">
        <v>2015</v>
      </c>
      <c r="F440" s="70" t="s">
        <v>182</v>
      </c>
      <c r="G440" s="70" t="s">
        <v>2169</v>
      </c>
      <c r="H440" s="70" t="s">
        <v>2170</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2182</v>
      </c>
      <c r="B441" s="70">
        <v>489</v>
      </c>
      <c r="C441" s="70">
        <v>13</v>
      </c>
      <c r="D441" s="70">
        <v>29</v>
      </c>
      <c r="E441" s="70">
        <v>2016</v>
      </c>
      <c r="F441" s="70" t="s">
        <v>155</v>
      </c>
      <c r="G441" s="70" t="s">
        <v>2169</v>
      </c>
      <c r="H441" s="70" t="s">
        <v>2170</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2183</v>
      </c>
      <c r="B442" s="70">
        <v>490</v>
      </c>
      <c r="C442" s="70">
        <v>14</v>
      </c>
      <c r="D442" s="70">
        <v>29</v>
      </c>
      <c r="E442" s="70">
        <v>2017</v>
      </c>
      <c r="F442" s="70" t="s">
        <v>156</v>
      </c>
      <c r="G442" s="70" t="s">
        <v>2169</v>
      </c>
      <c r="H442" s="70" t="s">
        <v>2170</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2184</v>
      </c>
      <c r="B443" s="70">
        <v>491</v>
      </c>
      <c r="C443" s="70">
        <v>15</v>
      </c>
      <c r="D443" s="70">
        <v>29</v>
      </c>
      <c r="E443" s="70">
        <v>2018</v>
      </c>
      <c r="F443" s="70" t="s">
        <v>183</v>
      </c>
      <c r="G443" s="70" t="s">
        <v>2169</v>
      </c>
      <c r="H443" s="70" t="s">
        <v>2170</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2185</v>
      </c>
      <c r="B444" s="70">
        <v>492</v>
      </c>
      <c r="C444" s="70">
        <v>16</v>
      </c>
      <c r="D444" s="70">
        <v>29</v>
      </c>
      <c r="E444" s="70">
        <v>2019</v>
      </c>
      <c r="F444" s="70" t="s">
        <v>158</v>
      </c>
      <c r="G444" s="1064" t="s">
        <v>2169</v>
      </c>
      <c r="H444" s="70" t="s">
        <v>2170</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2186</v>
      </c>
      <c r="B445" s="70">
        <v>493</v>
      </c>
      <c r="C445" s="70">
        <v>17</v>
      </c>
      <c r="D445" s="70">
        <v>29</v>
      </c>
      <c r="E445" s="70">
        <v>2020</v>
      </c>
      <c r="F445" s="70" t="s">
        <v>159</v>
      </c>
      <c r="G445" s="1064" t="s">
        <v>2169</v>
      </c>
      <c r="H445" s="70" t="s">
        <v>2170</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2187</v>
      </c>
      <c r="B446" s="70">
        <v>493</v>
      </c>
      <c r="C446" s="70">
        <v>18</v>
      </c>
      <c r="D446" s="70">
        <v>29</v>
      </c>
      <c r="E446" s="70">
        <v>2021</v>
      </c>
      <c r="F446" s="70" t="s">
        <v>160</v>
      </c>
      <c r="G446" s="70" t="s">
        <v>2169</v>
      </c>
      <c r="H446" s="70" t="s">
        <v>2170</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2188</v>
      </c>
      <c r="B447" s="70">
        <v>493</v>
      </c>
      <c r="C447" s="70">
        <v>19</v>
      </c>
      <c r="D447" s="70">
        <v>29</v>
      </c>
      <c r="E447" s="70">
        <v>2022</v>
      </c>
      <c r="F447" s="70" t="s">
        <v>161</v>
      </c>
      <c r="G447" s="70" t="s">
        <v>2169</v>
      </c>
      <c r="H447" s="70" t="s">
        <v>2170</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2189</v>
      </c>
      <c r="B448" s="70">
        <v>493</v>
      </c>
      <c r="C448" s="70">
        <v>20</v>
      </c>
      <c r="D448" s="70">
        <v>29</v>
      </c>
      <c r="E448" s="70">
        <v>2023</v>
      </c>
      <c r="F448" s="70" t="s">
        <v>1539</v>
      </c>
      <c r="G448" s="70" t="s">
        <v>2169</v>
      </c>
      <c r="H448" s="70" t="s">
        <v>2170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2190</v>
      </c>
      <c r="B449" s="70">
        <v>493</v>
      </c>
      <c r="C449" s="70">
        <v>21</v>
      </c>
      <c r="D449" s="70">
        <v>29</v>
      </c>
      <c r="E449" s="70">
        <v>2024</v>
      </c>
      <c r="F449" s="70" t="s">
        <v>1554</v>
      </c>
      <c r="G449" s="70" t="s">
        <v>2169</v>
      </c>
      <c r="H449" s="70" t="s">
        <v>2170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324</v>
      </c>
      <c r="C450" s="70">
        <v>1</v>
      </c>
      <c r="D450" s="70">
        <v>20</v>
      </c>
      <c r="E450" s="70">
        <v>1990</v>
      </c>
      <c r="F450" s="70" t="s">
        <v>787</v>
      </c>
      <c r="G450" s="70" t="s">
        <v>2192</v>
      </c>
      <c r="H450" s="70" t="s">
        <v>2193</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2194</v>
      </c>
      <c r="B451" s="70">
        <v>325</v>
      </c>
      <c r="C451" s="70">
        <v>2</v>
      </c>
      <c r="D451" s="70">
        <v>20</v>
      </c>
      <c r="E451" s="70">
        <v>2005</v>
      </c>
      <c r="F451" s="70" t="s">
        <v>789</v>
      </c>
      <c r="G451" s="70" t="s">
        <v>2192</v>
      </c>
      <c r="H451" s="70" t="s">
        <v>2193</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2195</v>
      </c>
      <c r="B452" s="70">
        <v>326</v>
      </c>
      <c r="C452" s="70">
        <v>3</v>
      </c>
      <c r="D452" s="70">
        <v>20</v>
      </c>
      <c r="E452" s="70">
        <v>2006</v>
      </c>
      <c r="F452" s="70" t="s">
        <v>790</v>
      </c>
      <c r="G452" s="70" t="s">
        <v>2192</v>
      </c>
      <c r="H452" s="70" t="s">
        <v>2193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2196</v>
      </c>
      <c r="B453" s="70">
        <v>327</v>
      </c>
      <c r="C453" s="70">
        <v>4</v>
      </c>
      <c r="D453" s="70">
        <v>20</v>
      </c>
      <c r="E453" s="70">
        <v>2007</v>
      </c>
      <c r="F453" s="70" t="s">
        <v>791</v>
      </c>
      <c r="G453" s="70" t="s">
        <v>2192</v>
      </c>
      <c r="H453" s="70" t="s">
        <v>2193</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2197</v>
      </c>
      <c r="B454" s="70">
        <v>328</v>
      </c>
      <c r="C454" s="70">
        <v>5</v>
      </c>
      <c r="D454" s="70">
        <v>20</v>
      </c>
      <c r="E454" s="70">
        <v>2008</v>
      </c>
      <c r="F454" s="70" t="s">
        <v>792</v>
      </c>
      <c r="G454" s="70" t="s">
        <v>2192</v>
      </c>
      <c r="H454" s="70" t="s">
        <v>2193</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2198</v>
      </c>
      <c r="B455" s="70">
        <v>329</v>
      </c>
      <c r="C455" s="70">
        <v>6</v>
      </c>
      <c r="D455" s="70">
        <v>20</v>
      </c>
      <c r="E455" s="70">
        <v>2009</v>
      </c>
      <c r="F455" s="70" t="s">
        <v>176</v>
      </c>
      <c r="G455" s="70" t="s">
        <v>2192</v>
      </c>
      <c r="H455" s="70" t="s">
        <v>2193</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2199</v>
      </c>
      <c r="B456" s="70">
        <v>330</v>
      </c>
      <c r="C456" s="70">
        <v>7</v>
      </c>
      <c r="D456" s="70">
        <v>20</v>
      </c>
      <c r="E456" s="70">
        <v>2010</v>
      </c>
      <c r="F456" s="70" t="s">
        <v>177</v>
      </c>
      <c r="G456" s="70" t="s">
        <v>2192</v>
      </c>
      <c r="H456" s="70" t="s">
        <v>2193</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2200</v>
      </c>
      <c r="B457" s="70">
        <v>331</v>
      </c>
      <c r="C457" s="70">
        <v>8</v>
      </c>
      <c r="D457" s="70">
        <v>20</v>
      </c>
      <c r="E457" s="70">
        <v>2011</v>
      </c>
      <c r="F457" s="70" t="s">
        <v>178</v>
      </c>
      <c r="G457" s="70" t="s">
        <v>2192</v>
      </c>
      <c r="H457" s="70" t="s">
        <v>2193</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2201</v>
      </c>
      <c r="B458" s="70">
        <v>332</v>
      </c>
      <c r="C458" s="70">
        <v>9</v>
      </c>
      <c r="D458" s="70">
        <v>20</v>
      </c>
      <c r="E458" s="70">
        <v>2012</v>
      </c>
      <c r="F458" s="70" t="s">
        <v>179</v>
      </c>
      <c r="G458" s="70" t="s">
        <v>2192</v>
      </c>
      <c r="H458" s="70" t="s">
        <v>2193</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2202</v>
      </c>
      <c r="B459" s="70">
        <v>333</v>
      </c>
      <c r="C459" s="70">
        <v>10</v>
      </c>
      <c r="D459" s="70">
        <v>20</v>
      </c>
      <c r="E459" s="70">
        <v>2013</v>
      </c>
      <c r="F459" s="70" t="s">
        <v>180</v>
      </c>
      <c r="G459" s="70" t="s">
        <v>2192</v>
      </c>
      <c r="H459" s="70" t="s">
        <v>2193</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2203</v>
      </c>
      <c r="B460" s="70">
        <v>334</v>
      </c>
      <c r="C460" s="70">
        <v>11</v>
      </c>
      <c r="D460" s="70">
        <v>20</v>
      </c>
      <c r="E460" s="70">
        <v>2014</v>
      </c>
      <c r="F460" s="70" t="s">
        <v>181</v>
      </c>
      <c r="G460" s="70" t="s">
        <v>2192</v>
      </c>
      <c r="H460" s="70" t="s">
        <v>2193</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2204</v>
      </c>
      <c r="B461" s="70">
        <v>335</v>
      </c>
      <c r="C461" s="70">
        <v>12</v>
      </c>
      <c r="D461" s="70">
        <v>20</v>
      </c>
      <c r="E461" s="70">
        <v>2015</v>
      </c>
      <c r="F461" s="70" t="s">
        <v>182</v>
      </c>
      <c r="G461" s="70" t="s">
        <v>2192</v>
      </c>
      <c r="H461" s="70" t="s">
        <v>2193</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2205</v>
      </c>
      <c r="B462" s="70">
        <v>336</v>
      </c>
      <c r="C462" s="70">
        <v>13</v>
      </c>
      <c r="D462" s="70">
        <v>20</v>
      </c>
      <c r="E462" s="70">
        <v>2016</v>
      </c>
      <c r="F462" s="70" t="s">
        <v>155</v>
      </c>
      <c r="G462" s="1064" t="s">
        <v>2192</v>
      </c>
      <c r="H462" s="70" t="s">
        <v>2193</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2206</v>
      </c>
      <c r="B463" s="70">
        <v>337</v>
      </c>
      <c r="C463" s="70">
        <v>14</v>
      </c>
      <c r="D463" s="70">
        <v>20</v>
      </c>
      <c r="E463" s="70">
        <v>2017</v>
      </c>
      <c r="F463" s="70" t="s">
        <v>156</v>
      </c>
      <c r="G463" s="1064" t="s">
        <v>2192</v>
      </c>
      <c r="H463" s="70" t="s">
        <v>2193</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2207</v>
      </c>
      <c r="B464" s="70">
        <v>338</v>
      </c>
      <c r="C464" s="70">
        <v>15</v>
      </c>
      <c r="D464" s="70">
        <v>20</v>
      </c>
      <c r="E464" s="70">
        <v>2018</v>
      </c>
      <c r="F464" s="70" t="s">
        <v>183</v>
      </c>
      <c r="G464" s="70" t="s">
        <v>2192</v>
      </c>
      <c r="H464" s="70" t="s">
        <v>2193</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2208</v>
      </c>
      <c r="B465" s="70">
        <v>339</v>
      </c>
      <c r="C465" s="70">
        <v>16</v>
      </c>
      <c r="D465" s="70">
        <v>20</v>
      </c>
      <c r="E465" s="70">
        <v>2019</v>
      </c>
      <c r="F465" s="70" t="s">
        <v>158</v>
      </c>
      <c r="G465" s="70" t="s">
        <v>2192</v>
      </c>
      <c r="H465" s="70" t="s">
        <v>2193</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2209</v>
      </c>
      <c r="B466" s="70">
        <v>340</v>
      </c>
      <c r="C466" s="70">
        <v>17</v>
      </c>
      <c r="D466" s="70">
        <v>20</v>
      </c>
      <c r="E466" s="70">
        <v>2020</v>
      </c>
      <c r="F466" s="70" t="s">
        <v>159</v>
      </c>
      <c r="G466" s="70" t="s">
        <v>2192</v>
      </c>
      <c r="H466" s="70" t="s">
        <v>2193</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2210</v>
      </c>
      <c r="B467" s="70">
        <v>340</v>
      </c>
      <c r="C467" s="70">
        <v>18</v>
      </c>
      <c r="D467" s="70">
        <v>20</v>
      </c>
      <c r="E467" s="70">
        <v>2021</v>
      </c>
      <c r="F467" s="70" t="s">
        <v>160</v>
      </c>
      <c r="G467" s="70" t="s">
        <v>2192</v>
      </c>
      <c r="H467" s="70" t="s">
        <v>2193</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2211</v>
      </c>
      <c r="B468" s="70">
        <v>340</v>
      </c>
      <c r="C468" s="70">
        <v>19</v>
      </c>
      <c r="D468" s="70">
        <v>20</v>
      </c>
      <c r="E468" s="70">
        <v>2022</v>
      </c>
      <c r="F468" s="70" t="s">
        <v>161</v>
      </c>
      <c r="G468" s="70" t="s">
        <v>2192</v>
      </c>
      <c r="H468" s="70" t="s">
        <v>2193</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2212</v>
      </c>
      <c r="B469" s="70">
        <v>340</v>
      </c>
      <c r="C469" s="70">
        <v>20</v>
      </c>
      <c r="D469" s="70">
        <v>20</v>
      </c>
      <c r="E469" s="70">
        <v>2023</v>
      </c>
      <c r="F469" s="70" t="s">
        <v>1539</v>
      </c>
      <c r="G469" s="70" t="s">
        <v>2192</v>
      </c>
      <c r="H469" s="70" t="s">
        <v>2193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2213</v>
      </c>
      <c r="B470" s="70">
        <v>340</v>
      </c>
      <c r="C470" s="70">
        <v>21</v>
      </c>
      <c r="D470" s="70">
        <v>20</v>
      </c>
      <c r="E470" s="70">
        <v>2024</v>
      </c>
      <c r="F470" s="70" t="s">
        <v>1554</v>
      </c>
      <c r="G470" s="70" t="s">
        <v>2192</v>
      </c>
      <c r="H470" s="70" t="s">
        <v>2193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2214</v>
      </c>
      <c r="B471" s="70">
        <v>35</v>
      </c>
      <c r="C471" s="70">
        <v>1</v>
      </c>
      <c r="D471" s="70">
        <v>3</v>
      </c>
      <c r="E471" s="70">
        <v>1990</v>
      </c>
      <c r="F471" s="70" t="s">
        <v>787</v>
      </c>
      <c r="G471" s="70" t="s">
        <v>2215</v>
      </c>
      <c r="H471" s="70" t="s">
        <v>2216</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2217</v>
      </c>
      <c r="B472" s="70">
        <v>36</v>
      </c>
      <c r="C472" s="70">
        <v>2</v>
      </c>
      <c r="D472" s="70">
        <v>3</v>
      </c>
      <c r="E472" s="70">
        <v>2005</v>
      </c>
      <c r="F472" s="70" t="s">
        <v>789</v>
      </c>
      <c r="G472" s="70" t="s">
        <v>2215</v>
      </c>
      <c r="H472" s="70" t="s">
        <v>2216</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2218</v>
      </c>
      <c r="B473" s="70">
        <v>37</v>
      </c>
      <c r="C473" s="70">
        <v>3</v>
      </c>
      <c r="D473" s="70">
        <v>3</v>
      </c>
      <c r="E473" s="70">
        <v>2006</v>
      </c>
      <c r="F473" s="70" t="s">
        <v>790</v>
      </c>
      <c r="G473" s="70" t="s">
        <v>2215</v>
      </c>
      <c r="H473" s="70" t="s">
        <v>2216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2219</v>
      </c>
      <c r="B474" s="70">
        <v>38</v>
      </c>
      <c r="C474" s="70">
        <v>4</v>
      </c>
      <c r="D474" s="70">
        <v>3</v>
      </c>
      <c r="E474" s="70">
        <v>2007</v>
      </c>
      <c r="F474" s="70" t="s">
        <v>791</v>
      </c>
      <c r="G474" s="70" t="s">
        <v>2215</v>
      </c>
      <c r="H474" s="70" t="s">
        <v>2216</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2220</v>
      </c>
      <c r="B475" s="70">
        <v>39</v>
      </c>
      <c r="C475" s="70">
        <v>5</v>
      </c>
      <c r="D475" s="70">
        <v>3</v>
      </c>
      <c r="E475" s="70">
        <v>2008</v>
      </c>
      <c r="F475" s="70" t="s">
        <v>792</v>
      </c>
      <c r="G475" s="70" t="s">
        <v>2215</v>
      </c>
      <c r="H475" s="70" t="s">
        <v>2216</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2221</v>
      </c>
      <c r="B476" s="70">
        <v>40</v>
      </c>
      <c r="C476" s="70">
        <v>6</v>
      </c>
      <c r="D476" s="70">
        <v>3</v>
      </c>
      <c r="E476" s="70">
        <v>2009</v>
      </c>
      <c r="F476" s="70" t="s">
        <v>176</v>
      </c>
      <c r="G476" s="70" t="s">
        <v>2215</v>
      </c>
      <c r="H476" s="70" t="s">
        <v>2216</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2222</v>
      </c>
      <c r="B477" s="70">
        <v>41</v>
      </c>
      <c r="C477" s="70">
        <v>7</v>
      </c>
      <c r="D477" s="70">
        <v>3</v>
      </c>
      <c r="E477" s="70">
        <v>2010</v>
      </c>
      <c r="F477" s="70" t="s">
        <v>177</v>
      </c>
      <c r="G477" s="70" t="s">
        <v>2215</v>
      </c>
      <c r="H477" s="70" t="s">
        <v>2216</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2223</v>
      </c>
      <c r="B478" s="70">
        <v>42</v>
      </c>
      <c r="C478" s="70">
        <v>8</v>
      </c>
      <c r="D478" s="70">
        <v>3</v>
      </c>
      <c r="E478" s="70">
        <v>2011</v>
      </c>
      <c r="F478" s="70" t="s">
        <v>178</v>
      </c>
      <c r="G478" s="70" t="s">
        <v>2215</v>
      </c>
      <c r="H478" s="70" t="s">
        <v>2216</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2224</v>
      </c>
      <c r="B479" s="70">
        <v>43</v>
      </c>
      <c r="C479" s="70">
        <v>9</v>
      </c>
      <c r="D479" s="70">
        <v>3</v>
      </c>
      <c r="E479" s="70">
        <v>2012</v>
      </c>
      <c r="F479" s="70" t="s">
        <v>179</v>
      </c>
      <c r="G479" s="70" t="s">
        <v>2215</v>
      </c>
      <c r="H479" s="70" t="s">
        <v>2216</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2225</v>
      </c>
      <c r="B480" s="70">
        <v>44</v>
      </c>
      <c r="C480" s="70">
        <v>10</v>
      </c>
      <c r="D480" s="70">
        <v>3</v>
      </c>
      <c r="E480" s="70">
        <v>2013</v>
      </c>
      <c r="F480" s="70" t="s">
        <v>180</v>
      </c>
      <c r="G480" s="70" t="s">
        <v>2215</v>
      </c>
      <c r="H480" s="70" t="s">
        <v>2216</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2226</v>
      </c>
      <c r="B481" s="70">
        <v>45</v>
      </c>
      <c r="C481" s="70">
        <v>11</v>
      </c>
      <c r="D481" s="70">
        <v>3</v>
      </c>
      <c r="E481" s="70">
        <v>2014</v>
      </c>
      <c r="F481" s="70" t="s">
        <v>181</v>
      </c>
      <c r="G481" s="70" t="s">
        <v>2215</v>
      </c>
      <c r="H481" s="70" t="s">
        <v>2216</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2227</v>
      </c>
      <c r="B482" s="70">
        <v>46</v>
      </c>
      <c r="C482" s="70">
        <v>12</v>
      </c>
      <c r="D482" s="70">
        <v>3</v>
      </c>
      <c r="E482" s="70">
        <v>2015</v>
      </c>
      <c r="F482" s="70" t="s">
        <v>182</v>
      </c>
      <c r="G482" s="1064" t="s">
        <v>2215</v>
      </c>
      <c r="H482" s="70" t="s">
        <v>2216</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2228</v>
      </c>
      <c r="B483" s="70">
        <v>47</v>
      </c>
      <c r="C483" s="70">
        <v>13</v>
      </c>
      <c r="D483" s="70">
        <v>3</v>
      </c>
      <c r="E483" s="70">
        <v>2016</v>
      </c>
      <c r="F483" s="70" t="s">
        <v>155</v>
      </c>
      <c r="G483" s="1064" t="s">
        <v>2215</v>
      </c>
      <c r="H483" s="70" t="s">
        <v>2216</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2229</v>
      </c>
      <c r="B484" s="70">
        <v>48</v>
      </c>
      <c r="C484" s="70">
        <v>14</v>
      </c>
      <c r="D484" s="70">
        <v>3</v>
      </c>
      <c r="E484" s="70">
        <v>2017</v>
      </c>
      <c r="F484" s="70" t="s">
        <v>156</v>
      </c>
      <c r="G484" s="70" t="s">
        <v>2215</v>
      </c>
      <c r="H484" s="70" t="s">
        <v>2216</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2230</v>
      </c>
      <c r="B485" s="70">
        <v>49</v>
      </c>
      <c r="C485" s="70">
        <v>15</v>
      </c>
      <c r="D485" s="70">
        <v>3</v>
      </c>
      <c r="E485" s="70">
        <v>2018</v>
      </c>
      <c r="F485" s="70" t="s">
        <v>183</v>
      </c>
      <c r="G485" s="70" t="s">
        <v>2215</v>
      </c>
      <c r="H485" s="70" t="s">
        <v>2216</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2231</v>
      </c>
      <c r="B486" s="70">
        <v>50</v>
      </c>
      <c r="C486" s="70">
        <v>16</v>
      </c>
      <c r="D486" s="70">
        <v>3</v>
      </c>
      <c r="E486" s="70">
        <v>2019</v>
      </c>
      <c r="F486" s="70" t="s">
        <v>158</v>
      </c>
      <c r="G486" s="70" t="s">
        <v>2215</v>
      </c>
      <c r="H486" s="70" t="s">
        <v>2216</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2232</v>
      </c>
      <c r="B487" s="70">
        <v>51</v>
      </c>
      <c r="C487" s="70">
        <v>17</v>
      </c>
      <c r="D487" s="70">
        <v>3</v>
      </c>
      <c r="E487" s="70">
        <v>2020</v>
      </c>
      <c r="F487" s="70" t="s">
        <v>159</v>
      </c>
      <c r="G487" s="70" t="s">
        <v>2215</v>
      </c>
      <c r="H487" s="70" t="s">
        <v>2216</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2233</v>
      </c>
      <c r="B488" s="70">
        <v>51</v>
      </c>
      <c r="C488" s="70">
        <v>18</v>
      </c>
      <c r="D488" s="70">
        <v>3</v>
      </c>
      <c r="E488" s="70">
        <v>2021</v>
      </c>
      <c r="F488" s="70" t="s">
        <v>160</v>
      </c>
      <c r="G488" s="70" t="s">
        <v>2215</v>
      </c>
      <c r="H488" s="70" t="s">
        <v>2216</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2234</v>
      </c>
      <c r="B489" s="70">
        <v>51</v>
      </c>
      <c r="C489" s="70">
        <v>19</v>
      </c>
      <c r="D489" s="70">
        <v>3</v>
      </c>
      <c r="E489" s="70">
        <v>2022</v>
      </c>
      <c r="F489" s="70" t="s">
        <v>161</v>
      </c>
      <c r="G489" s="70" t="s">
        <v>2215</v>
      </c>
      <c r="H489" s="70" t="s">
        <v>2216</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2235</v>
      </c>
      <c r="B490" s="70">
        <v>51</v>
      </c>
      <c r="C490" s="70">
        <v>20</v>
      </c>
      <c r="D490" s="70">
        <v>3</v>
      </c>
      <c r="E490" s="70">
        <v>2023</v>
      </c>
      <c r="F490" s="70" t="s">
        <v>1539</v>
      </c>
      <c r="G490" s="70" t="s">
        <v>2215</v>
      </c>
      <c r="H490" s="70" t="s">
        <v>2216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2236</v>
      </c>
      <c r="B491" s="70">
        <v>51</v>
      </c>
      <c r="C491" s="70">
        <v>21</v>
      </c>
      <c r="D491" s="70">
        <v>3</v>
      </c>
      <c r="E491" s="70">
        <v>2024</v>
      </c>
      <c r="F491" s="70" t="s">
        <v>1554</v>
      </c>
      <c r="G491" s="70" t="s">
        <v>2215</v>
      </c>
      <c r="H491" s="70" t="s">
        <v>2216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188</v>
      </c>
      <c r="C492" s="70">
        <v>1</v>
      </c>
      <c r="D492" s="70">
        <v>12</v>
      </c>
      <c r="E492" s="70">
        <v>1990</v>
      </c>
      <c r="F492" s="70" t="s">
        <v>787</v>
      </c>
      <c r="G492" s="70" t="s">
        <v>2238</v>
      </c>
      <c r="H492" s="70" t="s">
        <v>2239</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2240</v>
      </c>
      <c r="B493" s="70">
        <v>189</v>
      </c>
      <c r="C493" s="70">
        <v>2</v>
      </c>
      <c r="D493" s="70">
        <v>12</v>
      </c>
      <c r="E493" s="70">
        <v>2005</v>
      </c>
      <c r="F493" s="70" t="s">
        <v>789</v>
      </c>
      <c r="G493" s="70" t="s">
        <v>2238</v>
      </c>
      <c r="H493" s="70" t="s">
        <v>2239</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2241</v>
      </c>
      <c r="B494" s="70">
        <v>190</v>
      </c>
      <c r="C494" s="70">
        <v>3</v>
      </c>
      <c r="D494" s="70">
        <v>12</v>
      </c>
      <c r="E494" s="70">
        <v>2006</v>
      </c>
      <c r="F494" s="70" t="s">
        <v>790</v>
      </c>
      <c r="G494" s="70" t="s">
        <v>2238</v>
      </c>
      <c r="H494" s="70" t="s">
        <v>2239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2242</v>
      </c>
      <c r="B495" s="70">
        <v>191</v>
      </c>
      <c r="C495" s="70">
        <v>4</v>
      </c>
      <c r="D495" s="70">
        <v>12</v>
      </c>
      <c r="E495" s="70">
        <v>2007</v>
      </c>
      <c r="F495" s="70" t="s">
        <v>791</v>
      </c>
      <c r="G495" s="70" t="s">
        <v>2238</v>
      </c>
      <c r="H495" s="70" t="s">
        <v>2239</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2243</v>
      </c>
      <c r="B496" s="70">
        <v>192</v>
      </c>
      <c r="C496" s="70">
        <v>5</v>
      </c>
      <c r="D496" s="70">
        <v>12</v>
      </c>
      <c r="E496" s="70">
        <v>2008</v>
      </c>
      <c r="F496" s="70" t="s">
        <v>792</v>
      </c>
      <c r="G496" s="70" t="s">
        <v>2238</v>
      </c>
      <c r="H496" s="70" t="s">
        <v>2239</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2244</v>
      </c>
      <c r="B497" s="70">
        <v>193</v>
      </c>
      <c r="C497" s="70">
        <v>6</v>
      </c>
      <c r="D497" s="70">
        <v>12</v>
      </c>
      <c r="E497" s="70">
        <v>2009</v>
      </c>
      <c r="F497" s="70" t="s">
        <v>176</v>
      </c>
      <c r="G497" s="70" t="s">
        <v>2238</v>
      </c>
      <c r="H497" s="70" t="s">
        <v>2239</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2245</v>
      </c>
      <c r="B498" s="70">
        <v>194</v>
      </c>
      <c r="C498" s="70">
        <v>7</v>
      </c>
      <c r="D498" s="70">
        <v>12</v>
      </c>
      <c r="E498" s="70">
        <v>2010</v>
      </c>
      <c r="F498" s="70" t="s">
        <v>177</v>
      </c>
      <c r="G498" s="70" t="s">
        <v>2238</v>
      </c>
      <c r="H498" s="70" t="s">
        <v>2239</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2246</v>
      </c>
      <c r="B499" s="70">
        <v>195</v>
      </c>
      <c r="C499" s="70">
        <v>8</v>
      </c>
      <c r="D499" s="70">
        <v>12</v>
      </c>
      <c r="E499" s="70">
        <v>2011</v>
      </c>
      <c r="F499" s="70" t="s">
        <v>178</v>
      </c>
      <c r="G499" s="70" t="s">
        <v>2238</v>
      </c>
      <c r="H499" s="70" t="s">
        <v>2239</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2247</v>
      </c>
      <c r="B500" s="70">
        <v>196</v>
      </c>
      <c r="C500" s="70">
        <v>9</v>
      </c>
      <c r="D500" s="70">
        <v>12</v>
      </c>
      <c r="E500" s="70">
        <v>2012</v>
      </c>
      <c r="F500" s="70" t="s">
        <v>179</v>
      </c>
      <c r="G500" s="70" t="s">
        <v>2238</v>
      </c>
      <c r="H500" s="70" t="s">
        <v>2239</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2248</v>
      </c>
      <c r="B501" s="70">
        <v>197</v>
      </c>
      <c r="C501" s="70">
        <v>10</v>
      </c>
      <c r="D501" s="70">
        <v>12</v>
      </c>
      <c r="E501" s="70">
        <v>2013</v>
      </c>
      <c r="F501" s="70" t="s">
        <v>180</v>
      </c>
      <c r="G501" s="1064" t="s">
        <v>2238</v>
      </c>
      <c r="H501" s="70" t="s">
        <v>2239</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2249</v>
      </c>
      <c r="B502" s="70">
        <v>198</v>
      </c>
      <c r="C502" s="70">
        <v>11</v>
      </c>
      <c r="D502" s="70">
        <v>12</v>
      </c>
      <c r="E502" s="70">
        <v>2014</v>
      </c>
      <c r="F502" s="70" t="s">
        <v>181</v>
      </c>
      <c r="G502" s="1064" t="s">
        <v>2238</v>
      </c>
      <c r="H502" s="70" t="s">
        <v>2239</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2250</v>
      </c>
      <c r="B503" s="70">
        <v>199</v>
      </c>
      <c r="C503" s="70">
        <v>12</v>
      </c>
      <c r="D503" s="70">
        <v>12</v>
      </c>
      <c r="E503" s="70">
        <v>2015</v>
      </c>
      <c r="F503" s="70" t="s">
        <v>182</v>
      </c>
      <c r="G503" s="70" t="s">
        <v>2238</v>
      </c>
      <c r="H503" s="70" t="s">
        <v>2239</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2251</v>
      </c>
      <c r="B504" s="70">
        <v>200</v>
      </c>
      <c r="C504" s="70">
        <v>13</v>
      </c>
      <c r="D504" s="70">
        <v>12</v>
      </c>
      <c r="E504" s="70">
        <v>2016</v>
      </c>
      <c r="F504" s="70" t="s">
        <v>155</v>
      </c>
      <c r="G504" s="70" t="s">
        <v>2238</v>
      </c>
      <c r="H504" s="70" t="s">
        <v>2239</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2252</v>
      </c>
      <c r="B505" s="70">
        <v>201</v>
      </c>
      <c r="C505" s="70">
        <v>14</v>
      </c>
      <c r="D505" s="70">
        <v>12</v>
      </c>
      <c r="E505" s="70">
        <v>2017</v>
      </c>
      <c r="F505" s="70" t="s">
        <v>156</v>
      </c>
      <c r="G505" s="70" t="s">
        <v>2238</v>
      </c>
      <c r="H505" s="70" t="s">
        <v>2239</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2253</v>
      </c>
      <c r="B506" s="70">
        <v>202</v>
      </c>
      <c r="C506" s="70">
        <v>15</v>
      </c>
      <c r="D506" s="70">
        <v>12</v>
      </c>
      <c r="E506" s="70">
        <v>2018</v>
      </c>
      <c r="F506" s="70" t="s">
        <v>183</v>
      </c>
      <c r="G506" s="70" t="s">
        <v>2238</v>
      </c>
      <c r="H506" s="70" t="s">
        <v>2239</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2254</v>
      </c>
      <c r="B507" s="70">
        <v>203</v>
      </c>
      <c r="C507" s="70">
        <v>16</v>
      </c>
      <c r="D507" s="70">
        <v>12</v>
      </c>
      <c r="E507" s="70">
        <v>2019</v>
      </c>
      <c r="F507" s="70" t="s">
        <v>158</v>
      </c>
      <c r="G507" s="70" t="s">
        <v>2238</v>
      </c>
      <c r="H507" s="70" t="s">
        <v>2239</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2255</v>
      </c>
      <c r="B508" s="70">
        <v>204</v>
      </c>
      <c r="C508" s="70">
        <v>17</v>
      </c>
      <c r="D508" s="70">
        <v>12</v>
      </c>
      <c r="E508" s="70">
        <v>2020</v>
      </c>
      <c r="F508" s="70" t="s">
        <v>159</v>
      </c>
      <c r="G508" s="70" t="s">
        <v>2238</v>
      </c>
      <c r="H508" s="70" t="s">
        <v>2239</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2256</v>
      </c>
      <c r="B509" s="70">
        <v>204</v>
      </c>
      <c r="C509" s="70">
        <v>18</v>
      </c>
      <c r="D509" s="70">
        <v>12</v>
      </c>
      <c r="E509" s="70">
        <v>2021</v>
      </c>
      <c r="F509" s="70" t="s">
        <v>160</v>
      </c>
      <c r="G509" s="70" t="s">
        <v>2238</v>
      </c>
      <c r="H509" s="70" t="s">
        <v>2239</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2257</v>
      </c>
      <c r="B510" s="70">
        <v>204</v>
      </c>
      <c r="C510" s="70">
        <v>19</v>
      </c>
      <c r="D510" s="70">
        <v>12</v>
      </c>
      <c r="E510" s="70">
        <v>2022</v>
      </c>
      <c r="F510" s="70" t="s">
        <v>161</v>
      </c>
      <c r="G510" s="70" t="s">
        <v>2238</v>
      </c>
      <c r="H510" s="70" t="s">
        <v>2239</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2258</v>
      </c>
      <c r="B511" s="70">
        <v>204</v>
      </c>
      <c r="C511" s="70">
        <v>20</v>
      </c>
      <c r="D511" s="70">
        <v>12</v>
      </c>
      <c r="E511" s="70">
        <v>2023</v>
      </c>
      <c r="F511" s="70" t="s">
        <v>1539</v>
      </c>
      <c r="G511" s="70" t="s">
        <v>2238</v>
      </c>
      <c r="H511" s="70" t="s">
        <v>2239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2259</v>
      </c>
      <c r="B512" s="70">
        <v>204</v>
      </c>
      <c r="C512" s="70">
        <v>21</v>
      </c>
      <c r="D512" s="70">
        <v>12</v>
      </c>
      <c r="E512" s="70">
        <v>2024</v>
      </c>
      <c r="F512" s="70" t="s">
        <v>1554</v>
      </c>
      <c r="G512" s="70" t="s">
        <v>2238</v>
      </c>
      <c r="H512" s="70" t="s">
        <v>2239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2260</v>
      </c>
      <c r="B513" s="70">
        <v>307</v>
      </c>
      <c r="C513" s="70">
        <v>1</v>
      </c>
      <c r="D513" s="70">
        <v>19</v>
      </c>
      <c r="E513" s="70">
        <v>1990</v>
      </c>
      <c r="F513" s="70" t="s">
        <v>787</v>
      </c>
      <c r="G513" s="70" t="s">
        <v>2261</v>
      </c>
      <c r="H513" s="70" t="s">
        <v>2262</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2263</v>
      </c>
      <c r="B514" s="70">
        <v>308</v>
      </c>
      <c r="C514" s="70">
        <v>2</v>
      </c>
      <c r="D514" s="70">
        <v>19</v>
      </c>
      <c r="E514" s="70">
        <v>2005</v>
      </c>
      <c r="F514" s="70" t="s">
        <v>789</v>
      </c>
      <c r="G514" s="70" t="s">
        <v>2261</v>
      </c>
      <c r="H514" s="70" t="s">
        <v>2262</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2264</v>
      </c>
      <c r="B515" s="70">
        <v>309</v>
      </c>
      <c r="C515" s="70">
        <v>3</v>
      </c>
      <c r="D515" s="70">
        <v>19</v>
      </c>
      <c r="E515" s="70">
        <v>2006</v>
      </c>
      <c r="F515" s="70" t="s">
        <v>790</v>
      </c>
      <c r="G515" s="70" t="s">
        <v>2261</v>
      </c>
      <c r="H515" s="70" t="s">
        <v>2262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2265</v>
      </c>
      <c r="B516" s="70">
        <v>310</v>
      </c>
      <c r="C516" s="70">
        <v>4</v>
      </c>
      <c r="D516" s="70">
        <v>19</v>
      </c>
      <c r="E516" s="70">
        <v>2007</v>
      </c>
      <c r="F516" s="70" t="s">
        <v>791</v>
      </c>
      <c r="G516" s="70" t="s">
        <v>2261</v>
      </c>
      <c r="H516" s="70" t="s">
        <v>2262</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2266</v>
      </c>
      <c r="B517" s="70">
        <v>311</v>
      </c>
      <c r="C517" s="70">
        <v>5</v>
      </c>
      <c r="D517" s="70">
        <v>19</v>
      </c>
      <c r="E517" s="70">
        <v>2008</v>
      </c>
      <c r="F517" s="70" t="s">
        <v>792</v>
      </c>
      <c r="G517" s="70" t="s">
        <v>2261</v>
      </c>
      <c r="H517" s="70" t="s">
        <v>2262</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2267</v>
      </c>
      <c r="B518" s="70">
        <v>312</v>
      </c>
      <c r="C518" s="70">
        <v>6</v>
      </c>
      <c r="D518" s="70">
        <v>19</v>
      </c>
      <c r="E518" s="70">
        <v>2009</v>
      </c>
      <c r="F518" s="70" t="s">
        <v>176</v>
      </c>
      <c r="G518" s="70" t="s">
        <v>2261</v>
      </c>
      <c r="H518" s="70" t="s">
        <v>2262</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2268</v>
      </c>
      <c r="B519" s="70">
        <v>313</v>
      </c>
      <c r="C519" s="70">
        <v>7</v>
      </c>
      <c r="D519" s="70">
        <v>19</v>
      </c>
      <c r="E519" s="70">
        <v>2010</v>
      </c>
      <c r="F519" s="70" t="s">
        <v>177</v>
      </c>
      <c r="G519" s="70" t="s">
        <v>2261</v>
      </c>
      <c r="H519" s="70" t="s">
        <v>2262</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2269</v>
      </c>
      <c r="B520" s="70">
        <v>314</v>
      </c>
      <c r="C520" s="70">
        <v>8</v>
      </c>
      <c r="D520" s="70">
        <v>19</v>
      </c>
      <c r="E520" s="70">
        <v>2011</v>
      </c>
      <c r="F520" s="70" t="s">
        <v>178</v>
      </c>
      <c r="G520" s="1064" t="s">
        <v>2261</v>
      </c>
      <c r="H520" s="70" t="s">
        <v>2262</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2270</v>
      </c>
      <c r="B521" s="70">
        <v>315</v>
      </c>
      <c r="C521" s="70">
        <v>9</v>
      </c>
      <c r="D521" s="70">
        <v>19</v>
      </c>
      <c r="E521" s="70">
        <v>2012</v>
      </c>
      <c r="F521" s="70" t="s">
        <v>179</v>
      </c>
      <c r="G521" s="1064" t="s">
        <v>2261</v>
      </c>
      <c r="H521" s="70" t="s">
        <v>2262</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2271</v>
      </c>
      <c r="B522" s="70">
        <v>316</v>
      </c>
      <c r="C522" s="70">
        <v>10</v>
      </c>
      <c r="D522" s="70">
        <v>19</v>
      </c>
      <c r="E522" s="70">
        <v>2013</v>
      </c>
      <c r="F522" s="70" t="s">
        <v>180</v>
      </c>
      <c r="G522" s="70" t="s">
        <v>2261</v>
      </c>
      <c r="H522" s="70" t="s">
        <v>2262</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2272</v>
      </c>
      <c r="B523" s="70">
        <v>317</v>
      </c>
      <c r="C523" s="70">
        <v>11</v>
      </c>
      <c r="D523" s="70">
        <v>19</v>
      </c>
      <c r="E523" s="70">
        <v>2014</v>
      </c>
      <c r="F523" s="70" t="s">
        <v>181</v>
      </c>
      <c r="G523" s="70" t="s">
        <v>2261</v>
      </c>
      <c r="H523" s="70" t="s">
        <v>2262</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2273</v>
      </c>
      <c r="B524" s="70">
        <v>318</v>
      </c>
      <c r="C524" s="70">
        <v>12</v>
      </c>
      <c r="D524" s="70">
        <v>19</v>
      </c>
      <c r="E524" s="70">
        <v>2015</v>
      </c>
      <c r="F524" s="70" t="s">
        <v>182</v>
      </c>
      <c r="G524" s="70" t="s">
        <v>2261</v>
      </c>
      <c r="H524" s="70" t="s">
        <v>2262</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2274</v>
      </c>
      <c r="B525" s="70">
        <v>319</v>
      </c>
      <c r="C525" s="70">
        <v>13</v>
      </c>
      <c r="D525" s="70">
        <v>19</v>
      </c>
      <c r="E525" s="70">
        <v>2016</v>
      </c>
      <c r="F525" s="70" t="s">
        <v>155</v>
      </c>
      <c r="G525" s="70" t="s">
        <v>2261</v>
      </c>
      <c r="H525" s="70" t="s">
        <v>2262</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2275</v>
      </c>
      <c r="B526" s="70">
        <v>320</v>
      </c>
      <c r="C526" s="70">
        <v>14</v>
      </c>
      <c r="D526" s="70">
        <v>19</v>
      </c>
      <c r="E526" s="70">
        <v>2017</v>
      </c>
      <c r="F526" s="70" t="s">
        <v>156</v>
      </c>
      <c r="G526" s="70" t="s">
        <v>2261</v>
      </c>
      <c r="H526" s="70" t="s">
        <v>2262</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2276</v>
      </c>
      <c r="B527" s="70">
        <v>321</v>
      </c>
      <c r="C527" s="70">
        <v>15</v>
      </c>
      <c r="D527" s="70">
        <v>19</v>
      </c>
      <c r="E527" s="70">
        <v>2018</v>
      </c>
      <c r="F527" s="70" t="s">
        <v>183</v>
      </c>
      <c r="G527" s="70" t="s">
        <v>2261</v>
      </c>
      <c r="H527" s="70" t="s">
        <v>2262</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2277</v>
      </c>
      <c r="B528" s="70">
        <v>322</v>
      </c>
      <c r="C528" s="70">
        <v>16</v>
      </c>
      <c r="D528" s="70">
        <v>19</v>
      </c>
      <c r="E528" s="70">
        <v>2019</v>
      </c>
      <c r="F528" s="70" t="s">
        <v>158</v>
      </c>
      <c r="G528" s="70" t="s">
        <v>2261</v>
      </c>
      <c r="H528" s="70" t="s">
        <v>2262</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2278</v>
      </c>
      <c r="B529" s="70">
        <v>323</v>
      </c>
      <c r="C529" s="70">
        <v>17</v>
      </c>
      <c r="D529" s="70">
        <v>19</v>
      </c>
      <c r="E529" s="70">
        <v>2020</v>
      </c>
      <c r="F529" s="70" t="s">
        <v>159</v>
      </c>
      <c r="G529" s="70" t="s">
        <v>2261</v>
      </c>
      <c r="H529" s="70" t="s">
        <v>2262</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2279</v>
      </c>
      <c r="B530" s="70">
        <v>323</v>
      </c>
      <c r="C530" s="70">
        <v>18</v>
      </c>
      <c r="D530" s="70">
        <v>19</v>
      </c>
      <c r="E530" s="70">
        <v>2021</v>
      </c>
      <c r="F530" s="70" t="s">
        <v>160</v>
      </c>
      <c r="G530" s="70" t="s">
        <v>2261</v>
      </c>
      <c r="H530" s="70" t="s">
        <v>2262</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2280</v>
      </c>
      <c r="B531" s="70">
        <v>323</v>
      </c>
      <c r="C531" s="70">
        <v>19</v>
      </c>
      <c r="D531" s="70">
        <v>19</v>
      </c>
      <c r="E531" s="70">
        <v>2022</v>
      </c>
      <c r="F531" s="70" t="s">
        <v>161</v>
      </c>
      <c r="G531" s="70" t="s">
        <v>2261</v>
      </c>
      <c r="H531" s="70" t="s">
        <v>2262</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2281</v>
      </c>
      <c r="B532" s="70">
        <v>323</v>
      </c>
      <c r="C532" s="70">
        <v>20</v>
      </c>
      <c r="D532" s="70">
        <v>19</v>
      </c>
      <c r="E532" s="70">
        <v>2023</v>
      </c>
      <c r="F532" s="70" t="s">
        <v>1539</v>
      </c>
      <c r="G532" s="70" t="s">
        <v>2261</v>
      </c>
      <c r="H532" s="70" t="s">
        <v>2262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2282</v>
      </c>
      <c r="B533" s="70">
        <v>323</v>
      </c>
      <c r="C533" s="70">
        <v>21</v>
      </c>
      <c r="D533" s="70">
        <v>19</v>
      </c>
      <c r="E533" s="70">
        <v>2024</v>
      </c>
      <c r="F533" s="70" t="s">
        <v>1554</v>
      </c>
      <c r="G533" s="70" t="s">
        <v>2261</v>
      </c>
      <c r="H533" s="70" t="s">
        <v>2262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2283</v>
      </c>
      <c r="B534" s="70">
        <v>443</v>
      </c>
      <c r="C534" s="70">
        <v>1</v>
      </c>
      <c r="D534" s="70">
        <v>27</v>
      </c>
      <c r="E534" s="70">
        <v>1990</v>
      </c>
      <c r="F534" s="70" t="s">
        <v>787</v>
      </c>
      <c r="G534" s="70" t="s">
        <v>2284</v>
      </c>
      <c r="H534" s="70" t="s">
        <v>2285</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2286</v>
      </c>
      <c r="B535" s="70">
        <v>444</v>
      </c>
      <c r="C535" s="70">
        <v>2</v>
      </c>
      <c r="D535" s="70">
        <v>27</v>
      </c>
      <c r="E535" s="70">
        <v>2005</v>
      </c>
      <c r="F535" s="70" t="s">
        <v>789</v>
      </c>
      <c r="G535" s="70" t="s">
        <v>2284</v>
      </c>
      <c r="H535" s="70" t="s">
        <v>2285</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2287</v>
      </c>
      <c r="B536" s="70">
        <v>445</v>
      </c>
      <c r="C536" s="70">
        <v>3</v>
      </c>
      <c r="D536" s="70">
        <v>27</v>
      </c>
      <c r="E536" s="70">
        <v>2006</v>
      </c>
      <c r="F536" s="70" t="s">
        <v>790</v>
      </c>
      <c r="G536" s="70" t="s">
        <v>2284</v>
      </c>
      <c r="H536" s="70" t="s">
        <v>2285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2288</v>
      </c>
      <c r="B537" s="70">
        <v>446</v>
      </c>
      <c r="C537" s="70">
        <v>4</v>
      </c>
      <c r="D537" s="70">
        <v>27</v>
      </c>
      <c r="E537" s="70">
        <v>2007</v>
      </c>
      <c r="F537" s="70" t="s">
        <v>791</v>
      </c>
      <c r="G537" s="70" t="s">
        <v>2284</v>
      </c>
      <c r="H537" s="70" t="s">
        <v>2285</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2289</v>
      </c>
      <c r="B538" s="70">
        <v>447</v>
      </c>
      <c r="C538" s="70">
        <v>5</v>
      </c>
      <c r="D538" s="70">
        <v>27</v>
      </c>
      <c r="E538" s="70">
        <v>2008</v>
      </c>
      <c r="F538" s="70" t="s">
        <v>792</v>
      </c>
      <c r="G538" s="70" t="s">
        <v>2284</v>
      </c>
      <c r="H538" s="70" t="s">
        <v>2285</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2290</v>
      </c>
      <c r="B539" s="70">
        <v>448</v>
      </c>
      <c r="C539" s="70">
        <v>6</v>
      </c>
      <c r="D539" s="70">
        <v>27</v>
      </c>
      <c r="E539" s="70">
        <v>2009</v>
      </c>
      <c r="F539" s="70" t="s">
        <v>176</v>
      </c>
      <c r="G539" s="1064" t="s">
        <v>2284</v>
      </c>
      <c r="H539" s="70" t="s">
        <v>2285</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2291</v>
      </c>
      <c r="B540" s="70">
        <v>449</v>
      </c>
      <c r="C540" s="70">
        <v>7</v>
      </c>
      <c r="D540" s="70">
        <v>27</v>
      </c>
      <c r="E540" s="70">
        <v>2010</v>
      </c>
      <c r="F540" s="70" t="s">
        <v>177</v>
      </c>
      <c r="G540" s="1064" t="s">
        <v>2284</v>
      </c>
      <c r="H540" s="70" t="s">
        <v>2285</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2292</v>
      </c>
      <c r="B541" s="70">
        <v>450</v>
      </c>
      <c r="C541" s="70">
        <v>8</v>
      </c>
      <c r="D541" s="70">
        <v>27</v>
      </c>
      <c r="E541" s="70">
        <v>2011</v>
      </c>
      <c r="F541" s="70" t="s">
        <v>178</v>
      </c>
      <c r="G541" s="70" t="s">
        <v>2284</v>
      </c>
      <c r="H541" s="70" t="s">
        <v>2285</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2293</v>
      </c>
      <c r="B542" s="70">
        <v>451</v>
      </c>
      <c r="C542" s="70">
        <v>9</v>
      </c>
      <c r="D542" s="70">
        <v>27</v>
      </c>
      <c r="E542" s="70">
        <v>2012</v>
      </c>
      <c r="F542" s="70" t="s">
        <v>179</v>
      </c>
      <c r="G542" s="70" t="s">
        <v>2284</v>
      </c>
      <c r="H542" s="70" t="s">
        <v>2285</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2294</v>
      </c>
      <c r="B543" s="70">
        <v>452</v>
      </c>
      <c r="C543" s="70">
        <v>10</v>
      </c>
      <c r="D543" s="70">
        <v>27</v>
      </c>
      <c r="E543" s="70">
        <v>2013</v>
      </c>
      <c r="F543" s="70" t="s">
        <v>180</v>
      </c>
      <c r="G543" s="70" t="s">
        <v>2284</v>
      </c>
      <c r="H543" s="70" t="s">
        <v>2285</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2295</v>
      </c>
      <c r="B544" s="70">
        <v>453</v>
      </c>
      <c r="C544" s="70">
        <v>11</v>
      </c>
      <c r="D544" s="70">
        <v>27</v>
      </c>
      <c r="E544" s="70">
        <v>2014</v>
      </c>
      <c r="F544" s="70" t="s">
        <v>181</v>
      </c>
      <c r="G544" s="70" t="s">
        <v>2284</v>
      </c>
      <c r="H544" s="70" t="s">
        <v>2285</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2296</v>
      </c>
      <c r="B545" s="70">
        <v>454</v>
      </c>
      <c r="C545" s="70">
        <v>12</v>
      </c>
      <c r="D545" s="70">
        <v>27</v>
      </c>
      <c r="E545" s="70">
        <v>2015</v>
      </c>
      <c r="F545" s="70" t="s">
        <v>182</v>
      </c>
      <c r="G545" s="70" t="s">
        <v>2284</v>
      </c>
      <c r="H545" s="70" t="s">
        <v>2285</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2297</v>
      </c>
      <c r="B546" s="70">
        <v>455</v>
      </c>
      <c r="C546" s="70">
        <v>13</v>
      </c>
      <c r="D546" s="70">
        <v>27</v>
      </c>
      <c r="E546" s="70">
        <v>2016</v>
      </c>
      <c r="F546" s="70" t="s">
        <v>155</v>
      </c>
      <c r="G546" s="70" t="s">
        <v>2284</v>
      </c>
      <c r="H546" s="70" t="s">
        <v>2285</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2298</v>
      </c>
      <c r="B547" s="70">
        <v>456</v>
      </c>
      <c r="C547" s="70">
        <v>14</v>
      </c>
      <c r="D547" s="70">
        <v>27</v>
      </c>
      <c r="E547" s="70">
        <v>2017</v>
      </c>
      <c r="F547" s="70" t="s">
        <v>156</v>
      </c>
      <c r="G547" s="70" t="s">
        <v>2284</v>
      </c>
      <c r="H547" s="70" t="s">
        <v>2285</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2299</v>
      </c>
      <c r="B548" s="70">
        <v>457</v>
      </c>
      <c r="C548" s="70">
        <v>15</v>
      </c>
      <c r="D548" s="70">
        <v>27</v>
      </c>
      <c r="E548" s="70">
        <v>2018</v>
      </c>
      <c r="F548" s="70" t="s">
        <v>183</v>
      </c>
      <c r="G548" s="70" t="s">
        <v>2284</v>
      </c>
      <c r="H548" s="70" t="s">
        <v>2285</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2300</v>
      </c>
      <c r="B549" s="70">
        <v>458</v>
      </c>
      <c r="C549" s="70">
        <v>16</v>
      </c>
      <c r="D549" s="70">
        <v>27</v>
      </c>
      <c r="E549" s="70">
        <v>2019</v>
      </c>
      <c r="F549" s="70" t="s">
        <v>158</v>
      </c>
      <c r="G549" s="70" t="s">
        <v>2284</v>
      </c>
      <c r="H549" s="70" t="s">
        <v>2285</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2301</v>
      </c>
      <c r="B550" s="70">
        <v>459</v>
      </c>
      <c r="C550" s="70">
        <v>17</v>
      </c>
      <c r="D550" s="70">
        <v>27</v>
      </c>
      <c r="E550" s="70">
        <v>2020</v>
      </c>
      <c r="F550" s="70" t="s">
        <v>159</v>
      </c>
      <c r="G550" s="70" t="s">
        <v>2284</v>
      </c>
      <c r="H550" s="70" t="s">
        <v>2285</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2302</v>
      </c>
      <c r="B551" s="70">
        <v>459</v>
      </c>
      <c r="C551" s="70">
        <v>18</v>
      </c>
      <c r="D551" s="70">
        <v>27</v>
      </c>
      <c r="E551" s="70">
        <v>2021</v>
      </c>
      <c r="F551" s="70" t="s">
        <v>160</v>
      </c>
      <c r="G551" s="70" t="s">
        <v>2284</v>
      </c>
      <c r="H551" s="70" t="s">
        <v>2285</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2303</v>
      </c>
      <c r="B552" s="70">
        <v>459</v>
      </c>
      <c r="C552" s="70">
        <v>19</v>
      </c>
      <c r="D552" s="70">
        <v>27</v>
      </c>
      <c r="E552" s="70">
        <v>2022</v>
      </c>
      <c r="F552" s="70" t="s">
        <v>161</v>
      </c>
      <c r="G552" s="70" t="s">
        <v>2284</v>
      </c>
      <c r="H552" s="70" t="s">
        <v>2285</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2304</v>
      </c>
      <c r="B553" s="70">
        <v>459</v>
      </c>
      <c r="C553" s="70">
        <v>20</v>
      </c>
      <c r="D553" s="70">
        <v>27</v>
      </c>
      <c r="E553" s="70">
        <v>2023</v>
      </c>
      <c r="F553" s="70" t="s">
        <v>1539</v>
      </c>
      <c r="G553" s="70" t="s">
        <v>2284</v>
      </c>
      <c r="H553" s="70" t="s">
        <v>2285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2305</v>
      </c>
      <c r="B554" s="70">
        <v>459</v>
      </c>
      <c r="C554" s="70">
        <v>21</v>
      </c>
      <c r="D554" s="70">
        <v>27</v>
      </c>
      <c r="E554" s="70">
        <v>2024</v>
      </c>
      <c r="F554" s="70" t="s">
        <v>1554</v>
      </c>
      <c r="G554" s="70" t="s">
        <v>2284</v>
      </c>
      <c r="H554" s="70" t="s">
        <v>2285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2306</v>
      </c>
      <c r="B555" s="70">
        <v>426</v>
      </c>
      <c r="C555" s="70">
        <v>1</v>
      </c>
      <c r="D555" s="70">
        <v>26</v>
      </c>
      <c r="E555" s="70">
        <v>1990</v>
      </c>
      <c r="F555" s="70" t="s">
        <v>787</v>
      </c>
      <c r="G555" s="70" t="s">
        <v>2307</v>
      </c>
      <c r="H555" s="70" t="s">
        <v>2308</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2309</v>
      </c>
      <c r="B556" s="70">
        <v>427</v>
      </c>
      <c r="C556" s="70">
        <v>2</v>
      </c>
      <c r="D556" s="70">
        <v>26</v>
      </c>
      <c r="E556" s="70">
        <v>2005</v>
      </c>
      <c r="F556" s="70" t="s">
        <v>789</v>
      </c>
      <c r="G556" s="70" t="s">
        <v>2307</v>
      </c>
      <c r="H556" s="70" t="s">
        <v>2308</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2310</v>
      </c>
      <c r="B557" s="70">
        <v>428</v>
      </c>
      <c r="C557" s="70">
        <v>3</v>
      </c>
      <c r="D557" s="70">
        <v>26</v>
      </c>
      <c r="E557" s="70">
        <v>2006</v>
      </c>
      <c r="F557" s="70" t="s">
        <v>790</v>
      </c>
      <c r="G557" s="70" t="s">
        <v>2307</v>
      </c>
      <c r="H557" s="70" t="s">
        <v>2308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2311</v>
      </c>
      <c r="B558" s="70">
        <v>429</v>
      </c>
      <c r="C558" s="70">
        <v>4</v>
      </c>
      <c r="D558" s="70">
        <v>26</v>
      </c>
      <c r="E558" s="70">
        <v>2007</v>
      </c>
      <c r="F558" s="70" t="s">
        <v>791</v>
      </c>
      <c r="G558" s="1064" t="s">
        <v>2307</v>
      </c>
      <c r="H558" s="70" t="s">
        <v>2308</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2312</v>
      </c>
      <c r="B559" s="70">
        <v>430</v>
      </c>
      <c r="C559" s="70">
        <v>5</v>
      </c>
      <c r="D559" s="70">
        <v>26</v>
      </c>
      <c r="E559" s="70">
        <v>2008</v>
      </c>
      <c r="F559" s="70" t="s">
        <v>792</v>
      </c>
      <c r="G559" s="1064" t="s">
        <v>2307</v>
      </c>
      <c r="H559" s="70" t="s">
        <v>2308</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2313</v>
      </c>
      <c r="B560" s="70">
        <v>431</v>
      </c>
      <c r="C560" s="70">
        <v>6</v>
      </c>
      <c r="D560" s="70">
        <v>26</v>
      </c>
      <c r="E560" s="70">
        <v>2009</v>
      </c>
      <c r="F560" s="70" t="s">
        <v>176</v>
      </c>
      <c r="G560" s="70" t="s">
        <v>2307</v>
      </c>
      <c r="H560" s="70" t="s">
        <v>2308</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2314</v>
      </c>
      <c r="B561" s="70">
        <v>432</v>
      </c>
      <c r="C561" s="70">
        <v>7</v>
      </c>
      <c r="D561" s="70">
        <v>26</v>
      </c>
      <c r="E561" s="70">
        <v>2010</v>
      </c>
      <c r="F561" s="70" t="s">
        <v>177</v>
      </c>
      <c r="G561" s="70" t="s">
        <v>2307</v>
      </c>
      <c r="H561" s="70" t="s">
        <v>2308</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2315</v>
      </c>
      <c r="B562" s="70">
        <v>433</v>
      </c>
      <c r="C562" s="70">
        <v>8</v>
      </c>
      <c r="D562" s="70">
        <v>26</v>
      </c>
      <c r="E562" s="70">
        <v>2011</v>
      </c>
      <c r="F562" s="70" t="s">
        <v>178</v>
      </c>
      <c r="G562" s="70" t="s">
        <v>2307</v>
      </c>
      <c r="H562" s="70" t="s">
        <v>2308</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2316</v>
      </c>
      <c r="B563" s="70">
        <v>434</v>
      </c>
      <c r="C563" s="70">
        <v>9</v>
      </c>
      <c r="D563" s="70">
        <v>26</v>
      </c>
      <c r="E563" s="70">
        <v>2012</v>
      </c>
      <c r="F563" s="70" t="s">
        <v>179</v>
      </c>
      <c r="G563" s="70" t="s">
        <v>2307</v>
      </c>
      <c r="H563" s="70" t="s">
        <v>2308</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2317</v>
      </c>
      <c r="B564" s="70">
        <v>435</v>
      </c>
      <c r="C564" s="70">
        <v>10</v>
      </c>
      <c r="D564" s="70">
        <v>26</v>
      </c>
      <c r="E564" s="70">
        <v>2013</v>
      </c>
      <c r="F564" s="70" t="s">
        <v>180</v>
      </c>
      <c r="G564" s="70" t="s">
        <v>2307</v>
      </c>
      <c r="H564" s="70" t="s">
        <v>2308</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2318</v>
      </c>
      <c r="B565" s="70">
        <v>436</v>
      </c>
      <c r="C565" s="70">
        <v>11</v>
      </c>
      <c r="D565" s="70">
        <v>26</v>
      </c>
      <c r="E565" s="70">
        <v>2014</v>
      </c>
      <c r="F565" s="70" t="s">
        <v>181</v>
      </c>
      <c r="G565" s="70" t="s">
        <v>2307</v>
      </c>
      <c r="H565" s="70" t="s">
        <v>2308</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2319</v>
      </c>
      <c r="B566" s="70">
        <v>437</v>
      </c>
      <c r="C566" s="70">
        <v>12</v>
      </c>
      <c r="D566" s="70">
        <v>26</v>
      </c>
      <c r="E566" s="70">
        <v>2015</v>
      </c>
      <c r="F566" s="70" t="s">
        <v>182</v>
      </c>
      <c r="G566" s="70" t="s">
        <v>2307</v>
      </c>
      <c r="H566" s="70" t="s">
        <v>2308</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2320</v>
      </c>
      <c r="B567" s="70">
        <v>438</v>
      </c>
      <c r="C567" s="70">
        <v>13</v>
      </c>
      <c r="D567" s="70">
        <v>26</v>
      </c>
      <c r="E567" s="70">
        <v>2016</v>
      </c>
      <c r="F567" s="70" t="s">
        <v>155</v>
      </c>
      <c r="G567" s="70" t="s">
        <v>2307</v>
      </c>
      <c r="H567" s="70" t="s">
        <v>2308</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2321</v>
      </c>
      <c r="B568" s="70">
        <v>439</v>
      </c>
      <c r="C568" s="70">
        <v>14</v>
      </c>
      <c r="D568" s="70">
        <v>26</v>
      </c>
      <c r="E568" s="70">
        <v>2017</v>
      </c>
      <c r="F568" s="70" t="s">
        <v>156</v>
      </c>
      <c r="G568" s="70" t="s">
        <v>2307</v>
      </c>
      <c r="H568" s="70" t="s">
        <v>2308</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2322</v>
      </c>
      <c r="B569" s="70">
        <v>440</v>
      </c>
      <c r="C569" s="70">
        <v>15</v>
      </c>
      <c r="D569" s="70">
        <v>26</v>
      </c>
      <c r="E569" s="70">
        <v>2018</v>
      </c>
      <c r="F569" s="70" t="s">
        <v>183</v>
      </c>
      <c r="G569" s="70" t="s">
        <v>2307</v>
      </c>
      <c r="H569" s="70" t="s">
        <v>2308</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2323</v>
      </c>
      <c r="B570" s="70">
        <v>441</v>
      </c>
      <c r="C570" s="70">
        <v>16</v>
      </c>
      <c r="D570" s="70">
        <v>26</v>
      </c>
      <c r="E570" s="70">
        <v>2019</v>
      </c>
      <c r="F570" s="70" t="s">
        <v>158</v>
      </c>
      <c r="G570" s="70" t="s">
        <v>2307</v>
      </c>
      <c r="H570" s="70" t="s">
        <v>2308</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2324</v>
      </c>
      <c r="B571" s="70">
        <v>442</v>
      </c>
      <c r="C571" s="70">
        <v>17</v>
      </c>
      <c r="D571" s="70">
        <v>26</v>
      </c>
      <c r="E571" s="70">
        <v>2020</v>
      </c>
      <c r="F571" s="70" t="s">
        <v>159</v>
      </c>
      <c r="G571" s="70" t="s">
        <v>2307</v>
      </c>
      <c r="H571" s="70" t="s">
        <v>2308</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2325</v>
      </c>
      <c r="B572" s="70">
        <v>442</v>
      </c>
      <c r="C572" s="70">
        <v>18</v>
      </c>
      <c r="D572" s="70">
        <v>26</v>
      </c>
      <c r="E572" s="70">
        <v>2021</v>
      </c>
      <c r="F572" s="70" t="s">
        <v>160</v>
      </c>
      <c r="G572" s="70" t="s">
        <v>2307</v>
      </c>
      <c r="H572" s="70" t="s">
        <v>2308</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2326</v>
      </c>
      <c r="B573" s="70">
        <v>442</v>
      </c>
      <c r="C573" s="70">
        <v>19</v>
      </c>
      <c r="D573" s="70">
        <v>26</v>
      </c>
      <c r="E573" s="70">
        <v>2022</v>
      </c>
      <c r="F573" s="70" t="s">
        <v>161</v>
      </c>
      <c r="G573" s="70" t="s">
        <v>2307</v>
      </c>
      <c r="H573" s="70" t="s">
        <v>2308</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2327</v>
      </c>
      <c r="B574" s="70">
        <v>442</v>
      </c>
      <c r="C574" s="70">
        <v>20</v>
      </c>
      <c r="D574" s="70">
        <v>26</v>
      </c>
      <c r="E574" s="70">
        <v>2023</v>
      </c>
      <c r="F574" s="70" t="s">
        <v>1539</v>
      </c>
      <c r="G574" s="70" t="s">
        <v>2307</v>
      </c>
      <c r="H574" s="70" t="s">
        <v>2308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2328</v>
      </c>
      <c r="B575" s="70">
        <v>442</v>
      </c>
      <c r="C575" s="70">
        <v>21</v>
      </c>
      <c r="D575" s="70">
        <v>26</v>
      </c>
      <c r="E575" s="70">
        <v>2024</v>
      </c>
      <c r="F575" s="70" t="s">
        <v>1554</v>
      </c>
      <c r="G575" s="70" t="s">
        <v>2307</v>
      </c>
      <c r="H575" s="70" t="s">
        <v>2308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2329</v>
      </c>
      <c r="B576" s="70">
        <v>120</v>
      </c>
      <c r="C576" s="70">
        <v>1</v>
      </c>
      <c r="D576" s="70">
        <v>8</v>
      </c>
      <c r="E576" s="70">
        <v>1990</v>
      </c>
      <c r="F576" s="70" t="s">
        <v>787</v>
      </c>
      <c r="G576" s="70" t="s">
        <v>2330</v>
      </c>
      <c r="H576" s="70" t="s">
        <v>2331</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2332</v>
      </c>
      <c r="B577" s="70">
        <v>121</v>
      </c>
      <c r="C577" s="70">
        <v>2</v>
      </c>
      <c r="D577" s="70">
        <v>8</v>
      </c>
      <c r="E577" s="70">
        <v>2005</v>
      </c>
      <c r="F577" s="70" t="s">
        <v>789</v>
      </c>
      <c r="G577" s="1064" t="s">
        <v>2330</v>
      </c>
      <c r="H577" s="70" t="s">
        <v>2331</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2333</v>
      </c>
      <c r="B578" s="70">
        <v>122</v>
      </c>
      <c r="C578" s="70">
        <v>3</v>
      </c>
      <c r="D578" s="70">
        <v>8</v>
      </c>
      <c r="E578" s="70">
        <v>2006</v>
      </c>
      <c r="F578" s="70" t="s">
        <v>790</v>
      </c>
      <c r="G578" s="1064" t="s">
        <v>2330</v>
      </c>
      <c r="H578" s="70" t="s">
        <v>2331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2334</v>
      </c>
      <c r="B579" s="70">
        <v>123</v>
      </c>
      <c r="C579" s="70">
        <v>4</v>
      </c>
      <c r="D579" s="70">
        <v>8</v>
      </c>
      <c r="E579" s="70">
        <v>2007</v>
      </c>
      <c r="F579" s="70" t="s">
        <v>791</v>
      </c>
      <c r="G579" s="70" t="s">
        <v>2330</v>
      </c>
      <c r="H579" s="70" t="s">
        <v>2331</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2335</v>
      </c>
      <c r="B580" s="70">
        <v>124</v>
      </c>
      <c r="C580" s="70">
        <v>5</v>
      </c>
      <c r="D580" s="70">
        <v>8</v>
      </c>
      <c r="E580" s="70">
        <v>2008</v>
      </c>
      <c r="F580" s="70" t="s">
        <v>792</v>
      </c>
      <c r="G580" s="70" t="s">
        <v>2330</v>
      </c>
      <c r="H580" s="70" t="s">
        <v>2331</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2336</v>
      </c>
      <c r="B581" s="70">
        <v>125</v>
      </c>
      <c r="C581" s="70">
        <v>6</v>
      </c>
      <c r="D581" s="70">
        <v>8</v>
      </c>
      <c r="E581" s="70">
        <v>2009</v>
      </c>
      <c r="F581" s="70" t="s">
        <v>176</v>
      </c>
      <c r="G581" s="70" t="s">
        <v>2330</v>
      </c>
      <c r="H581" s="70" t="s">
        <v>2331</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2337</v>
      </c>
      <c r="B582" s="70">
        <v>126</v>
      </c>
      <c r="C582" s="70">
        <v>7</v>
      </c>
      <c r="D582" s="70">
        <v>8</v>
      </c>
      <c r="E582" s="70">
        <v>2010</v>
      </c>
      <c r="F582" s="70" t="s">
        <v>177</v>
      </c>
      <c r="G582" s="70" t="s">
        <v>2330</v>
      </c>
      <c r="H582" s="70" t="s">
        <v>2331</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2338</v>
      </c>
      <c r="B583" s="70">
        <v>127</v>
      </c>
      <c r="C583" s="70">
        <v>8</v>
      </c>
      <c r="D583" s="70">
        <v>8</v>
      </c>
      <c r="E583" s="70">
        <v>2011</v>
      </c>
      <c r="F583" s="70" t="s">
        <v>178</v>
      </c>
      <c r="G583" s="70" t="s">
        <v>2330</v>
      </c>
      <c r="H583" s="70" t="s">
        <v>2331</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2339</v>
      </c>
      <c r="B584" s="70">
        <v>128</v>
      </c>
      <c r="C584" s="70">
        <v>9</v>
      </c>
      <c r="D584" s="70">
        <v>8</v>
      </c>
      <c r="E584" s="70">
        <v>2012</v>
      </c>
      <c r="F584" s="70" t="s">
        <v>179</v>
      </c>
      <c r="G584" s="70" t="s">
        <v>2330</v>
      </c>
      <c r="H584" s="70" t="s">
        <v>2331</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2340</v>
      </c>
      <c r="B585" s="70">
        <v>129</v>
      </c>
      <c r="C585" s="70">
        <v>10</v>
      </c>
      <c r="D585" s="70">
        <v>8</v>
      </c>
      <c r="E585" s="70">
        <v>2013</v>
      </c>
      <c r="F585" s="70" t="s">
        <v>180</v>
      </c>
      <c r="G585" s="70" t="s">
        <v>2330</v>
      </c>
      <c r="H585" s="70" t="s">
        <v>2331</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2341</v>
      </c>
      <c r="B586" s="70">
        <v>130</v>
      </c>
      <c r="C586" s="70">
        <v>11</v>
      </c>
      <c r="D586" s="70">
        <v>8</v>
      </c>
      <c r="E586" s="70">
        <v>2014</v>
      </c>
      <c r="F586" s="70" t="s">
        <v>181</v>
      </c>
      <c r="G586" s="70" t="s">
        <v>2330</v>
      </c>
      <c r="H586" s="70" t="s">
        <v>2331</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2342</v>
      </c>
      <c r="B587" s="70">
        <v>131</v>
      </c>
      <c r="C587" s="70">
        <v>12</v>
      </c>
      <c r="D587" s="70">
        <v>8</v>
      </c>
      <c r="E587" s="70">
        <v>2015</v>
      </c>
      <c r="F587" s="70" t="s">
        <v>182</v>
      </c>
      <c r="G587" s="70" t="s">
        <v>2330</v>
      </c>
      <c r="H587" s="70" t="s">
        <v>2331</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2343</v>
      </c>
      <c r="B588" s="70">
        <v>132</v>
      </c>
      <c r="C588" s="70">
        <v>13</v>
      </c>
      <c r="D588" s="70">
        <v>8</v>
      </c>
      <c r="E588" s="70">
        <v>2016</v>
      </c>
      <c r="F588" s="70" t="s">
        <v>155</v>
      </c>
      <c r="G588" s="70" t="s">
        <v>2330</v>
      </c>
      <c r="H588" s="70" t="s">
        <v>2331</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2344</v>
      </c>
      <c r="B589" s="70">
        <v>133</v>
      </c>
      <c r="C589" s="70">
        <v>14</v>
      </c>
      <c r="D589" s="70">
        <v>8</v>
      </c>
      <c r="E589" s="70">
        <v>2017</v>
      </c>
      <c r="F589" s="70" t="s">
        <v>156</v>
      </c>
      <c r="G589" s="70" t="s">
        <v>2330</v>
      </c>
      <c r="H589" s="70" t="s">
        <v>2331</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2345</v>
      </c>
      <c r="B590" s="70">
        <v>134</v>
      </c>
      <c r="C590" s="70">
        <v>15</v>
      </c>
      <c r="D590" s="70">
        <v>8</v>
      </c>
      <c r="E590" s="70">
        <v>2018</v>
      </c>
      <c r="F590" s="70" t="s">
        <v>183</v>
      </c>
      <c r="G590" s="70" t="s">
        <v>2330</v>
      </c>
      <c r="H590" s="70" t="s">
        <v>2331</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2346</v>
      </c>
      <c r="B591" s="70">
        <v>135</v>
      </c>
      <c r="C591" s="70">
        <v>16</v>
      </c>
      <c r="D591" s="70">
        <v>8</v>
      </c>
      <c r="E591" s="70">
        <v>2019</v>
      </c>
      <c r="F591" s="70" t="s">
        <v>158</v>
      </c>
      <c r="G591" s="70" t="s">
        <v>2330</v>
      </c>
      <c r="H591" s="70" t="s">
        <v>2331</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2347</v>
      </c>
      <c r="B592" s="70">
        <v>136</v>
      </c>
      <c r="C592" s="70">
        <v>17</v>
      </c>
      <c r="D592" s="70">
        <v>8</v>
      </c>
      <c r="E592" s="70">
        <v>2020</v>
      </c>
      <c r="F592" s="70" t="s">
        <v>159</v>
      </c>
      <c r="G592" s="70" t="s">
        <v>2330</v>
      </c>
      <c r="H592" s="70" t="s">
        <v>2331</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2348</v>
      </c>
      <c r="B593" s="70">
        <v>136</v>
      </c>
      <c r="C593" s="70">
        <v>18</v>
      </c>
      <c r="D593" s="70">
        <v>8</v>
      </c>
      <c r="E593" s="70">
        <v>2021</v>
      </c>
      <c r="F593" s="70" t="s">
        <v>160</v>
      </c>
      <c r="G593" s="70" t="s">
        <v>2330</v>
      </c>
      <c r="H593" s="70" t="s">
        <v>2331</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2349</v>
      </c>
      <c r="B594" s="70">
        <v>136</v>
      </c>
      <c r="C594" s="70">
        <v>19</v>
      </c>
      <c r="D594" s="70">
        <v>8</v>
      </c>
      <c r="E594" s="70">
        <v>2022</v>
      </c>
      <c r="F594" s="70" t="s">
        <v>161</v>
      </c>
      <c r="G594" s="70" t="s">
        <v>2330</v>
      </c>
      <c r="H594" s="70" t="s">
        <v>2331</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2350</v>
      </c>
      <c r="B595" s="70">
        <v>136</v>
      </c>
      <c r="C595" s="70">
        <v>20</v>
      </c>
      <c r="D595" s="70">
        <v>8</v>
      </c>
      <c r="E595" s="70">
        <v>2023</v>
      </c>
      <c r="F595" s="70" t="s">
        <v>1539</v>
      </c>
      <c r="G595" s="70" t="s">
        <v>2330</v>
      </c>
      <c r="H595" s="70" t="s">
        <v>2331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2351</v>
      </c>
      <c r="B596" s="70">
        <v>136</v>
      </c>
      <c r="C596" s="70">
        <v>21</v>
      </c>
      <c r="D596" s="70">
        <v>8</v>
      </c>
      <c r="E596" s="70">
        <v>2024</v>
      </c>
      <c r="F596" s="70" t="s">
        <v>1554</v>
      </c>
      <c r="G596" s="1064" t="s">
        <v>2330</v>
      </c>
      <c r="H596" s="70" t="s">
        <v>2331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2352</v>
      </c>
      <c r="B597" s="70">
        <v>103</v>
      </c>
      <c r="C597" s="70">
        <v>1</v>
      </c>
      <c r="D597" s="70">
        <v>7</v>
      </c>
      <c r="E597" s="70">
        <v>1990</v>
      </c>
      <c r="F597" s="70" t="s">
        <v>787</v>
      </c>
      <c r="G597" s="1064" t="s">
        <v>2353</v>
      </c>
      <c r="H597" s="70" t="s">
        <v>2354</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2355</v>
      </c>
      <c r="B598" s="70">
        <v>104</v>
      </c>
      <c r="C598" s="70">
        <v>2</v>
      </c>
      <c r="D598" s="70">
        <v>7</v>
      </c>
      <c r="E598" s="70">
        <v>2005</v>
      </c>
      <c r="F598" s="70" t="s">
        <v>789</v>
      </c>
      <c r="G598" s="70" t="s">
        <v>2353</v>
      </c>
      <c r="H598" s="70" t="s">
        <v>2354</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2356</v>
      </c>
      <c r="B599" s="70">
        <v>105</v>
      </c>
      <c r="C599" s="70">
        <v>3</v>
      </c>
      <c r="D599" s="70">
        <v>7</v>
      </c>
      <c r="E599" s="70">
        <v>2006</v>
      </c>
      <c r="F599" s="70" t="s">
        <v>790</v>
      </c>
      <c r="G599" s="70" t="s">
        <v>2353</v>
      </c>
      <c r="H599" s="70" t="s">
        <v>2354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2357</v>
      </c>
      <c r="B600" s="70">
        <v>106</v>
      </c>
      <c r="C600" s="70">
        <v>4</v>
      </c>
      <c r="D600" s="70">
        <v>7</v>
      </c>
      <c r="E600" s="70">
        <v>2007</v>
      </c>
      <c r="F600" s="70" t="s">
        <v>791</v>
      </c>
      <c r="G600" s="70" t="s">
        <v>2353</v>
      </c>
      <c r="H600" s="70" t="s">
        <v>2354</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2358</v>
      </c>
      <c r="B601" s="70">
        <v>107</v>
      </c>
      <c r="C601" s="70">
        <v>5</v>
      </c>
      <c r="D601" s="70">
        <v>7</v>
      </c>
      <c r="E601" s="70">
        <v>2008</v>
      </c>
      <c r="F601" s="70" t="s">
        <v>792</v>
      </c>
      <c r="G601" s="70" t="s">
        <v>2353</v>
      </c>
      <c r="H601" s="70" t="s">
        <v>2354</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2359</v>
      </c>
      <c r="B602" s="70">
        <v>108</v>
      </c>
      <c r="C602" s="70">
        <v>6</v>
      </c>
      <c r="D602" s="70">
        <v>7</v>
      </c>
      <c r="E602" s="70">
        <v>2009</v>
      </c>
      <c r="F602" s="70" t="s">
        <v>176</v>
      </c>
      <c r="G602" s="70" t="s">
        <v>2353</v>
      </c>
      <c r="H602" s="70" t="s">
        <v>2354</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2360</v>
      </c>
      <c r="B603" s="70">
        <v>109</v>
      </c>
      <c r="C603" s="70">
        <v>7</v>
      </c>
      <c r="D603" s="70">
        <v>7</v>
      </c>
      <c r="E603" s="70">
        <v>2010</v>
      </c>
      <c r="F603" s="70" t="s">
        <v>177</v>
      </c>
      <c r="G603" s="70" t="s">
        <v>2353</v>
      </c>
      <c r="H603" s="70" t="s">
        <v>2354</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2361</v>
      </c>
      <c r="B604" s="70">
        <v>110</v>
      </c>
      <c r="C604" s="70">
        <v>8</v>
      </c>
      <c r="D604" s="70">
        <v>7</v>
      </c>
      <c r="E604" s="70">
        <v>2011</v>
      </c>
      <c r="F604" s="70" t="s">
        <v>178</v>
      </c>
      <c r="G604" s="70" t="s">
        <v>2353</v>
      </c>
      <c r="H604" s="70" t="s">
        <v>2354</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2362</v>
      </c>
      <c r="B605" s="70">
        <v>111</v>
      </c>
      <c r="C605" s="70">
        <v>9</v>
      </c>
      <c r="D605" s="70">
        <v>7</v>
      </c>
      <c r="E605" s="70">
        <v>2012</v>
      </c>
      <c r="F605" s="70" t="s">
        <v>179</v>
      </c>
      <c r="G605" s="70" t="s">
        <v>2353</v>
      </c>
      <c r="H605" s="70" t="s">
        <v>2354</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2363</v>
      </c>
      <c r="B606" s="70">
        <v>112</v>
      </c>
      <c r="C606" s="70">
        <v>10</v>
      </c>
      <c r="D606" s="70">
        <v>7</v>
      </c>
      <c r="E606" s="70">
        <v>2013</v>
      </c>
      <c r="F606" s="70" t="s">
        <v>180</v>
      </c>
      <c r="G606" s="70" t="s">
        <v>2353</v>
      </c>
      <c r="H606" s="70" t="s">
        <v>2354</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2364</v>
      </c>
      <c r="B607" s="70">
        <v>113</v>
      </c>
      <c r="C607" s="70">
        <v>11</v>
      </c>
      <c r="D607" s="70">
        <v>7</v>
      </c>
      <c r="E607" s="70">
        <v>2014</v>
      </c>
      <c r="F607" s="70" t="s">
        <v>181</v>
      </c>
      <c r="G607" s="70" t="s">
        <v>2353</v>
      </c>
      <c r="H607" s="70" t="s">
        <v>2354</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2365</v>
      </c>
      <c r="B608" s="70">
        <v>114</v>
      </c>
      <c r="C608" s="70">
        <v>12</v>
      </c>
      <c r="D608" s="70">
        <v>7</v>
      </c>
      <c r="E608" s="70">
        <v>2015</v>
      </c>
      <c r="F608" s="70" t="s">
        <v>182</v>
      </c>
      <c r="G608" s="70" t="s">
        <v>2353</v>
      </c>
      <c r="H608" s="70" t="s">
        <v>2354</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2366</v>
      </c>
      <c r="B609" s="70">
        <v>115</v>
      </c>
      <c r="C609" s="70">
        <v>13</v>
      </c>
      <c r="D609" s="70">
        <v>7</v>
      </c>
      <c r="E609" s="70">
        <v>2016</v>
      </c>
      <c r="F609" s="70" t="s">
        <v>155</v>
      </c>
      <c r="G609" s="70" t="s">
        <v>2353</v>
      </c>
      <c r="H609" s="70" t="s">
        <v>2354</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2367</v>
      </c>
      <c r="B610" s="70">
        <v>116</v>
      </c>
      <c r="C610" s="70">
        <v>14</v>
      </c>
      <c r="D610" s="70">
        <v>7</v>
      </c>
      <c r="E610" s="70">
        <v>2017</v>
      </c>
      <c r="F610" s="70" t="s">
        <v>156</v>
      </c>
      <c r="G610" s="70" t="s">
        <v>2353</v>
      </c>
      <c r="H610" s="70" t="s">
        <v>2354</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2368</v>
      </c>
      <c r="B611" s="70">
        <v>117</v>
      </c>
      <c r="C611" s="70">
        <v>15</v>
      </c>
      <c r="D611" s="70">
        <v>7</v>
      </c>
      <c r="E611" s="70">
        <v>2018</v>
      </c>
      <c r="F611" s="70" t="s">
        <v>183</v>
      </c>
      <c r="G611" s="70" t="s">
        <v>2353</v>
      </c>
      <c r="H611" s="70" t="s">
        <v>2354</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2369</v>
      </c>
      <c r="B612" s="70">
        <v>118</v>
      </c>
      <c r="C612" s="70">
        <v>16</v>
      </c>
      <c r="D612" s="70">
        <v>7</v>
      </c>
      <c r="E612" s="70">
        <v>2019</v>
      </c>
      <c r="F612" s="70" t="s">
        <v>158</v>
      </c>
      <c r="G612" s="70" t="s">
        <v>2353</v>
      </c>
      <c r="H612" s="70" t="s">
        <v>2354</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2370</v>
      </c>
      <c r="B613" s="70">
        <v>119</v>
      </c>
      <c r="C613" s="70">
        <v>17</v>
      </c>
      <c r="D613" s="70">
        <v>7</v>
      </c>
      <c r="E613" s="70">
        <v>2020</v>
      </c>
      <c r="F613" s="70" t="s">
        <v>159</v>
      </c>
      <c r="G613" s="70" t="s">
        <v>2353</v>
      </c>
      <c r="H613" s="70" t="s">
        <v>2354</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2371</v>
      </c>
      <c r="B614" s="70">
        <v>119</v>
      </c>
      <c r="C614" s="70">
        <v>18</v>
      </c>
      <c r="D614" s="70">
        <v>7</v>
      </c>
      <c r="E614" s="70">
        <v>2021</v>
      </c>
      <c r="F614" s="70" t="s">
        <v>160</v>
      </c>
      <c r="G614" s="70" t="s">
        <v>2353</v>
      </c>
      <c r="H614" s="70" t="s">
        <v>2354</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2372</v>
      </c>
      <c r="B615" s="70">
        <v>119</v>
      </c>
      <c r="C615" s="70">
        <v>19</v>
      </c>
      <c r="D615" s="70">
        <v>7</v>
      </c>
      <c r="E615" s="70">
        <v>2022</v>
      </c>
      <c r="F615" s="70" t="s">
        <v>161</v>
      </c>
      <c r="G615" s="1064" t="s">
        <v>2353</v>
      </c>
      <c r="H615" s="70" t="s">
        <v>2354</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2373</v>
      </c>
      <c r="B616" s="70">
        <v>119</v>
      </c>
      <c r="C616" s="70">
        <v>20</v>
      </c>
      <c r="D616" s="70">
        <v>7</v>
      </c>
      <c r="E616" s="70">
        <v>2023</v>
      </c>
      <c r="F616" s="70" t="s">
        <v>1539</v>
      </c>
      <c r="G616" s="1064" t="s">
        <v>2353</v>
      </c>
      <c r="H616" s="70" t="s">
        <v>2354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2374</v>
      </c>
      <c r="B617" s="70">
        <v>119</v>
      </c>
      <c r="C617" s="70">
        <v>21</v>
      </c>
      <c r="D617" s="70">
        <v>7</v>
      </c>
      <c r="E617" s="70">
        <v>2024</v>
      </c>
      <c r="F617" s="70" t="s">
        <v>1554</v>
      </c>
      <c r="G617" s="70" t="s">
        <v>2353</v>
      </c>
      <c r="H617" s="70" t="s">
        <v>2354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5926.1014805492086</v>
      </c>
      <c r="K618" s="71">
        <v>388.4096916671308</v>
      </c>
      <c r="L618" s="71">
        <v>296.12501399933348</v>
      </c>
      <c r="M618" s="71">
        <v>1677.5754530575671</v>
      </c>
      <c r="N618" s="71">
        <v>1846.67715068558</v>
      </c>
      <c r="O618" s="71">
        <v>1777.476816544679</v>
      </c>
      <c r="P618" s="71">
        <v>1738.701449182347</v>
      </c>
      <c r="Q618" s="71">
        <v>119.185484905012</v>
      </c>
      <c r="R618" s="71">
        <v>0</v>
      </c>
      <c r="S618" s="71">
        <v>138.48745</v>
      </c>
      <c r="T618" s="72"/>
      <c r="U618" s="71">
        <v>814502560</v>
      </c>
      <c r="V618" s="71">
        <v>86752</v>
      </c>
      <c r="W618" s="71">
        <v>3425</v>
      </c>
      <c r="X618" s="71">
        <v>544528</v>
      </c>
      <c r="Y618" s="71">
        <v>573521</v>
      </c>
      <c r="Z618" s="71">
        <v>731097</v>
      </c>
      <c r="AA618" s="71">
        <v>422176</v>
      </c>
      <c r="AB618" s="71">
        <v>1935168</v>
      </c>
      <c r="AC618" s="71">
        <v>0</v>
      </c>
      <c r="AD618" s="71">
        <v>138.48745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5665.3403407887581</v>
      </c>
      <c r="K619" s="71">
        <v>234.8414793011047</v>
      </c>
      <c r="L619" s="71">
        <v>334.88168167626429</v>
      </c>
      <c r="M619" s="71">
        <v>2803.8110640861082</v>
      </c>
      <c r="N619" s="71">
        <v>2812.281428945229</v>
      </c>
      <c r="O619" s="71">
        <v>2584.7389498825878</v>
      </c>
      <c r="P619" s="71">
        <v>1812.229755025372</v>
      </c>
      <c r="Q619" s="71">
        <v>118.388202063254</v>
      </c>
      <c r="R619" s="71">
        <v>0</v>
      </c>
      <c r="S619" s="71">
        <v>243.82389983229001</v>
      </c>
      <c r="T619" s="72"/>
      <c r="U619" s="71">
        <v>835218620</v>
      </c>
      <c r="V619" s="71">
        <v>72047</v>
      </c>
      <c r="W619" s="71">
        <v>4444</v>
      </c>
      <c r="X619" s="71">
        <v>524647</v>
      </c>
      <c r="Y619" s="71">
        <v>721820</v>
      </c>
      <c r="Z619" s="71">
        <v>1230248</v>
      </c>
      <c r="AA619" s="71">
        <v>360380</v>
      </c>
      <c r="AB619" s="71">
        <v>2009498</v>
      </c>
      <c r="AC619" s="71">
        <v>0</v>
      </c>
      <c r="AD619" s="71">
        <v>243.82389983229001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5723.3330413410804</v>
      </c>
      <c r="K621" s="71">
        <v>210.47444465165441</v>
      </c>
      <c r="L621" s="71">
        <v>308.6821830696332</v>
      </c>
      <c r="M621" s="71">
        <v>2638.8734157859972</v>
      </c>
      <c r="N621" s="71">
        <v>3052.6508022395851</v>
      </c>
      <c r="O621" s="71">
        <v>2531.6897262050952</v>
      </c>
      <c r="P621" s="71">
        <v>1801.262200998777</v>
      </c>
      <c r="Q621" s="71">
        <v>124.824077768526</v>
      </c>
      <c r="R621" s="71">
        <v>0</v>
      </c>
      <c r="S621" s="71">
        <v>232.99890435127</v>
      </c>
      <c r="T621" s="72"/>
      <c r="U621" s="71">
        <v>924534254</v>
      </c>
      <c r="V621" s="71">
        <v>67636</v>
      </c>
      <c r="W621" s="71">
        <v>4815</v>
      </c>
      <c r="X621" s="71">
        <v>620963</v>
      </c>
      <c r="Y621" s="71">
        <v>740354</v>
      </c>
      <c r="Z621" s="71">
        <v>1252658</v>
      </c>
      <c r="AA621" s="71">
        <v>352739</v>
      </c>
      <c r="AB621" s="71">
        <v>2006701</v>
      </c>
      <c r="AC621" s="71">
        <v>0</v>
      </c>
      <c r="AD621" s="71">
        <v>232.99890435127011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5463.9677157551287</v>
      </c>
      <c r="K622" s="71">
        <v>150.8735462331469</v>
      </c>
      <c r="L622" s="71">
        <v>275.77985495404488</v>
      </c>
      <c r="M622" s="71">
        <v>2928.2850093798779</v>
      </c>
      <c r="N622" s="71">
        <v>2794.1363139844948</v>
      </c>
      <c r="O622" s="71">
        <v>2466.7075773496258</v>
      </c>
      <c r="P622" s="71">
        <v>1741.382966573161</v>
      </c>
      <c r="Q622" s="71">
        <v>122.636102057521</v>
      </c>
      <c r="R622" s="71">
        <v>0</v>
      </c>
      <c r="S622" s="71">
        <v>255.9363988908901</v>
      </c>
      <c r="T622" s="72"/>
      <c r="U622" s="71">
        <v>927920220</v>
      </c>
      <c r="V622" s="71">
        <v>67636</v>
      </c>
      <c r="W622" s="71">
        <v>4815</v>
      </c>
      <c r="X622" s="71">
        <v>620963</v>
      </c>
      <c r="Y622" s="71">
        <v>747665</v>
      </c>
      <c r="Z622" s="71">
        <v>1263343</v>
      </c>
      <c r="AA622" s="71">
        <v>341402</v>
      </c>
      <c r="AB622" s="71">
        <v>2003954</v>
      </c>
      <c r="AC622" s="71">
        <v>0</v>
      </c>
      <c r="AD622" s="71">
        <v>255.93639889088999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4671.5332839292596</v>
      </c>
      <c r="K623" s="71">
        <v>162.99162324204119</v>
      </c>
      <c r="L623" s="71">
        <v>316.38391883483769</v>
      </c>
      <c r="M623" s="71">
        <v>2923.7609281184218</v>
      </c>
      <c r="N623" s="71">
        <v>2441.07183156774</v>
      </c>
      <c r="O623" s="71">
        <v>2519.437121753183</v>
      </c>
      <c r="P623" s="71">
        <v>1661.278084139185</v>
      </c>
      <c r="Q623" s="71">
        <v>116.639838868556</v>
      </c>
      <c r="R623" s="71">
        <v>0</v>
      </c>
      <c r="S623" s="71">
        <v>232.28388980263989</v>
      </c>
      <c r="T623" s="72"/>
      <c r="U623" s="71">
        <v>767967249</v>
      </c>
      <c r="V623" s="71">
        <v>69417</v>
      </c>
      <c r="W623" s="71">
        <v>6476</v>
      </c>
      <c r="X623" s="71">
        <v>676669</v>
      </c>
      <c r="Y623" s="71">
        <v>753759</v>
      </c>
      <c r="Z623" s="71">
        <v>1273637</v>
      </c>
      <c r="AA623" s="71">
        <v>334365</v>
      </c>
      <c r="AB623" s="71">
        <v>2000774</v>
      </c>
      <c r="AC623" s="71">
        <v>0</v>
      </c>
      <c r="AD623" s="71">
        <v>232.28388980264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5.6529999999999996</v>
      </c>
      <c r="BI623" s="71">
        <v>23.911999999999999</v>
      </c>
      <c r="BJ623" s="71">
        <v>5437.8642099999997</v>
      </c>
      <c r="BK623" s="71">
        <v>0</v>
      </c>
      <c r="BL623" s="71">
        <v>524.01499999999999</v>
      </c>
      <c r="BM623" s="71">
        <v>0</v>
      </c>
      <c r="BN623" s="72"/>
      <c r="BO623" s="71">
        <v>1</v>
      </c>
      <c r="BP623" s="71">
        <v>4</v>
      </c>
      <c r="BQ623" s="71">
        <v>247</v>
      </c>
      <c r="BR623" s="71">
        <v>0</v>
      </c>
      <c r="BS623" s="71">
        <v>61</v>
      </c>
      <c r="BT623" s="71">
        <v>0</v>
      </c>
      <c r="BU623"/>
      <c r="BV623" s="70">
        <v>4657.6742100000001</v>
      </c>
      <c r="BW623" s="70">
        <v>274.95999999999998</v>
      </c>
      <c r="BX623" s="70">
        <v>974.30200000000002</v>
      </c>
      <c r="BY623" s="70">
        <v>9.2829999999999995</v>
      </c>
      <c r="BZ623" s="70">
        <v>75.224999999999994</v>
      </c>
      <c r="CA623" s="70">
        <v>0</v>
      </c>
      <c r="CB623" s="70">
        <v>0</v>
      </c>
      <c r="CC623" s="70">
        <v>0</v>
      </c>
      <c r="CD623" s="70">
        <v>0</v>
      </c>
    </row>
    <row r="624" spans="1:82">
      <c r="A624" s="70" t="s">
        <v>2399</v>
      </c>
      <c r="B624" s="70">
        <v>517</v>
      </c>
      <c r="C624" s="70">
        <v>7</v>
      </c>
      <c r="D624" s="70">
        <v>31</v>
      </c>
      <c r="E624" s="70">
        <v>2010</v>
      </c>
      <c r="F624" s="70" t="s">
        <v>177</v>
      </c>
      <c r="G624" s="70" t="s">
        <v>2392</v>
      </c>
      <c r="H624" s="70" t="s">
        <v>2393</v>
      </c>
      <c r="I624" s="148"/>
      <c r="J624" s="71">
        <v>4591.3362411021972</v>
      </c>
      <c r="K624" s="71">
        <v>158.6537022058447</v>
      </c>
      <c r="L624" s="71">
        <v>279.9338305229893</v>
      </c>
      <c r="M624" s="71">
        <v>2935.1593191725119</v>
      </c>
      <c r="N624" s="71">
        <v>2890.3612088016862</v>
      </c>
      <c r="O624" s="71">
        <v>2528.3008727262509</v>
      </c>
      <c r="P624" s="71">
        <v>1676.5261353370961</v>
      </c>
      <c r="Q624" s="71">
        <v>121.428553479619</v>
      </c>
      <c r="R624" s="71">
        <v>0</v>
      </c>
      <c r="S624" s="71">
        <v>240.45504145187181</v>
      </c>
      <c r="T624" s="72"/>
      <c r="U624" s="71">
        <v>845910784</v>
      </c>
      <c r="V624" s="71">
        <v>69417</v>
      </c>
      <c r="W624" s="71">
        <v>6476</v>
      </c>
      <c r="X624" s="71">
        <v>676669</v>
      </c>
      <c r="Y624" s="71">
        <v>760385</v>
      </c>
      <c r="Z624" s="71">
        <v>1284057</v>
      </c>
      <c r="AA624" s="71">
        <v>329007</v>
      </c>
      <c r="AB624" s="71">
        <v>1995901</v>
      </c>
      <c r="AC624" s="71">
        <v>0</v>
      </c>
      <c r="AD624" s="71">
        <v>240.45504145187181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5.32</v>
      </c>
      <c r="BI624" s="71">
        <v>88.162000000000006</v>
      </c>
      <c r="BJ624" s="71">
        <v>5515.2470000000003</v>
      </c>
      <c r="BK624" s="71">
        <v>0</v>
      </c>
      <c r="BL624" s="71">
        <v>479.51200000000006</v>
      </c>
      <c r="BM624" s="71">
        <v>0</v>
      </c>
      <c r="BN624" s="72"/>
      <c r="BO624" s="71">
        <v>1</v>
      </c>
      <c r="BP624" s="71">
        <v>4</v>
      </c>
      <c r="BQ624" s="71">
        <v>257</v>
      </c>
      <c r="BR624" s="71">
        <v>0</v>
      </c>
      <c r="BS624" s="71">
        <v>63</v>
      </c>
      <c r="BT624" s="71">
        <v>0</v>
      </c>
      <c r="BU624"/>
      <c r="BV624" s="70">
        <v>4731.8909999999996</v>
      </c>
      <c r="BW624" s="70">
        <v>305.35300000000001</v>
      </c>
      <c r="BX624" s="70">
        <v>960.99300000000005</v>
      </c>
      <c r="BY624" s="70">
        <v>8.7989999999999995</v>
      </c>
      <c r="BZ624" s="70">
        <v>70.950999999999993</v>
      </c>
      <c r="CA624" s="70">
        <v>3.0790000000000002</v>
      </c>
      <c r="CB624" s="70">
        <v>5.0000000000000001E-3</v>
      </c>
      <c r="CC624" s="70">
        <v>7.17</v>
      </c>
      <c r="CD624" s="70">
        <v>0</v>
      </c>
    </row>
    <row r="625" spans="1:82">
      <c r="A625" s="70" t="s">
        <v>2400</v>
      </c>
      <c r="B625" s="70">
        <v>518</v>
      </c>
      <c r="C625" s="70">
        <v>8</v>
      </c>
      <c r="D625" s="70">
        <v>31</v>
      </c>
      <c r="E625" s="70">
        <v>2011</v>
      </c>
      <c r="F625" s="70" t="s">
        <v>178</v>
      </c>
      <c r="G625" s="70" t="s">
        <v>2392</v>
      </c>
      <c r="H625" s="70" t="s">
        <v>2393</v>
      </c>
      <c r="I625" s="148"/>
      <c r="J625" s="71">
        <v>4857.8002285126558</v>
      </c>
      <c r="K625" s="71">
        <v>213.50233861942959</v>
      </c>
      <c r="L625" s="71">
        <v>268.91740271514078</v>
      </c>
      <c r="M625" s="71">
        <v>3763.3676276740812</v>
      </c>
      <c r="N625" s="71">
        <v>2902.310232094947</v>
      </c>
      <c r="O625" s="71">
        <v>2503.9417192763026</v>
      </c>
      <c r="P625" s="71">
        <v>1619.0512481552621</v>
      </c>
      <c r="Q625" s="71">
        <v>139.56494277220801</v>
      </c>
      <c r="R625" s="71">
        <v>0</v>
      </c>
      <c r="S625" s="71">
        <v>222.00221140074331</v>
      </c>
      <c r="T625" s="72"/>
      <c r="U625" s="71">
        <v>760198406</v>
      </c>
      <c r="V625" s="71">
        <v>69417</v>
      </c>
      <c r="W625" s="71">
        <v>6476</v>
      </c>
      <c r="X625" s="71">
        <v>676669</v>
      </c>
      <c r="Y625" s="71">
        <v>766343</v>
      </c>
      <c r="Z625" s="71">
        <v>1299313</v>
      </c>
      <c r="AA625" s="71">
        <v>327183</v>
      </c>
      <c r="AB625" s="71">
        <v>1988755</v>
      </c>
      <c r="AC625" s="71">
        <v>0</v>
      </c>
      <c r="AD625" s="71">
        <v>222.00221140074331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75.938000000000002</v>
      </c>
      <c r="BJ625" s="71">
        <v>5152.7439999999997</v>
      </c>
      <c r="BK625" s="71">
        <v>0</v>
      </c>
      <c r="BL625" s="71">
        <v>377.00100000000003</v>
      </c>
      <c r="BM625" s="71">
        <v>0</v>
      </c>
      <c r="BN625" s="72"/>
      <c r="BO625" s="71">
        <v>0</v>
      </c>
      <c r="BP625" s="71">
        <v>3</v>
      </c>
      <c r="BQ625" s="71">
        <v>259</v>
      </c>
      <c r="BR625" s="71">
        <v>0</v>
      </c>
      <c r="BS625" s="71">
        <v>62</v>
      </c>
      <c r="BT625" s="71">
        <v>0</v>
      </c>
      <c r="BU625"/>
      <c r="BV625" s="70">
        <v>4429.2060000000001</v>
      </c>
      <c r="BW625" s="70">
        <v>271.238</v>
      </c>
      <c r="BX625" s="70">
        <v>805.00699999999995</v>
      </c>
      <c r="BY625" s="70">
        <v>3.9</v>
      </c>
      <c r="BZ625" s="70">
        <v>81.706999999999994</v>
      </c>
      <c r="CA625" s="70">
        <v>3.1139999999999999</v>
      </c>
      <c r="CB625" s="70">
        <v>0</v>
      </c>
      <c r="CC625" s="70">
        <v>11.510999999999999</v>
      </c>
      <c r="CD625" s="70">
        <v>0</v>
      </c>
    </row>
    <row r="626" spans="1:82">
      <c r="A626" s="70" t="s">
        <v>2401</v>
      </c>
      <c r="B626" s="70">
        <v>519</v>
      </c>
      <c r="C626" s="70">
        <v>9</v>
      </c>
      <c r="D626" s="70">
        <v>31</v>
      </c>
      <c r="E626" s="70">
        <v>2012</v>
      </c>
      <c r="F626" s="70" t="s">
        <v>179</v>
      </c>
      <c r="G626" s="70" t="s">
        <v>2392</v>
      </c>
      <c r="H626" s="70" t="s">
        <v>2393</v>
      </c>
      <c r="I626" s="148"/>
      <c r="J626" s="71">
        <v>5616.733860746479</v>
      </c>
      <c r="K626" s="71">
        <v>189.67024328837149</v>
      </c>
      <c r="L626" s="71">
        <v>266.70993591915129</v>
      </c>
      <c r="M626" s="71">
        <v>3570.9738266680329</v>
      </c>
      <c r="N626" s="71">
        <v>2861.3166457825068</v>
      </c>
      <c r="O626" s="71">
        <v>2516.0433155945921</v>
      </c>
      <c r="P626" s="71">
        <v>1609.5259029674735</v>
      </c>
      <c r="Q626" s="71">
        <v>153.32555683423899</v>
      </c>
      <c r="R626" s="71">
        <v>0</v>
      </c>
      <c r="S626" s="71">
        <v>218.02444856564011</v>
      </c>
      <c r="T626" s="72"/>
      <c r="U626" s="71">
        <v>743411952</v>
      </c>
      <c r="V626" s="71">
        <v>69417</v>
      </c>
      <c r="W626" s="71">
        <v>6476</v>
      </c>
      <c r="X626" s="71">
        <v>676669</v>
      </c>
      <c r="Y626" s="71">
        <v>786704</v>
      </c>
      <c r="Z626" s="71">
        <v>1315948</v>
      </c>
      <c r="AA626" s="71">
        <v>323418</v>
      </c>
      <c r="AB626" s="71">
        <v>2010934</v>
      </c>
      <c r="AC626" s="71">
        <v>0</v>
      </c>
      <c r="AD626" s="71">
        <v>218.02444856564011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21.364000000000001</v>
      </c>
      <c r="BI626" s="71">
        <v>89.38</v>
      </c>
      <c r="BJ626" s="71">
        <v>5350.9359999999997</v>
      </c>
      <c r="BK626" s="71">
        <v>0</v>
      </c>
      <c r="BL626" s="71">
        <v>413.96199999999999</v>
      </c>
      <c r="BM626" s="71">
        <v>0</v>
      </c>
      <c r="BN626" s="72"/>
      <c r="BO626" s="71">
        <v>2</v>
      </c>
      <c r="BP626" s="71">
        <v>4</v>
      </c>
      <c r="BQ626" s="71">
        <v>266</v>
      </c>
      <c r="BR626" s="71">
        <v>0</v>
      </c>
      <c r="BS626" s="71">
        <v>63</v>
      </c>
      <c r="BT626" s="71">
        <v>0</v>
      </c>
      <c r="BU626"/>
      <c r="BV626" s="70">
        <v>4789.5990000000002</v>
      </c>
      <c r="BW626" s="70">
        <v>255.911</v>
      </c>
      <c r="BX626" s="70">
        <v>729.6</v>
      </c>
      <c r="BY626" s="70">
        <v>15.62</v>
      </c>
      <c r="BZ626" s="70">
        <v>81.665999999999997</v>
      </c>
      <c r="CA626" s="70">
        <v>3.246</v>
      </c>
      <c r="CB626" s="70">
        <v>0</v>
      </c>
      <c r="CC626" s="70">
        <v>0</v>
      </c>
      <c r="CD626" s="70">
        <v>0</v>
      </c>
    </row>
    <row r="627" spans="1:82">
      <c r="A627" s="70" t="s">
        <v>2402</v>
      </c>
      <c r="B627" s="70">
        <v>520</v>
      </c>
      <c r="C627" s="70">
        <v>10</v>
      </c>
      <c r="D627" s="70">
        <v>31</v>
      </c>
      <c r="E627" s="70">
        <v>2013</v>
      </c>
      <c r="F627" s="70" t="s">
        <v>180</v>
      </c>
      <c r="G627" s="70" t="s">
        <v>2392</v>
      </c>
      <c r="H627" s="70" t="s">
        <v>2393</v>
      </c>
      <c r="I627" s="148"/>
      <c r="J627" s="71">
        <v>5546.2233365287047</v>
      </c>
      <c r="K627" s="71">
        <v>160.89686443963211</v>
      </c>
      <c r="L627" s="71">
        <v>253.16269852784379</v>
      </c>
      <c r="M627" s="71">
        <v>3555.3855192862361</v>
      </c>
      <c r="N627" s="71">
        <v>3301.7415944235831</v>
      </c>
      <c r="O627" s="71">
        <v>2441.5639413951267</v>
      </c>
      <c r="P627" s="71">
        <v>1605.5948850384259</v>
      </c>
      <c r="Q627" s="71">
        <v>155.50437706509601</v>
      </c>
      <c r="R627" s="71">
        <v>0</v>
      </c>
      <c r="S627" s="71">
        <v>247.1314228212899</v>
      </c>
      <c r="T627" s="72"/>
      <c r="U627" s="71">
        <v>817950707</v>
      </c>
      <c r="V627" s="71">
        <v>69417</v>
      </c>
      <c r="W627" s="71">
        <v>6476</v>
      </c>
      <c r="X627" s="71">
        <v>676669</v>
      </c>
      <c r="Y627" s="71">
        <v>793003</v>
      </c>
      <c r="Z627" s="71">
        <v>1334009</v>
      </c>
      <c r="AA627" s="71">
        <v>321417</v>
      </c>
      <c r="AB627" s="71">
        <v>2010272</v>
      </c>
      <c r="AC627" s="71">
        <v>0</v>
      </c>
      <c r="AD627" s="71">
        <v>247.1314228212899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11.432</v>
      </c>
      <c r="BI627" s="71">
        <v>92.694999999999993</v>
      </c>
      <c r="BJ627" s="71">
        <v>5757.21</v>
      </c>
      <c r="BK627" s="71">
        <v>0</v>
      </c>
      <c r="BL627" s="71">
        <v>460.21400000000006</v>
      </c>
      <c r="BM627" s="71">
        <v>0</v>
      </c>
      <c r="BN627" s="72"/>
      <c r="BO627" s="71">
        <v>2</v>
      </c>
      <c r="BP627" s="71">
        <v>4</v>
      </c>
      <c r="BQ627" s="71">
        <v>265</v>
      </c>
      <c r="BR627" s="71">
        <v>0</v>
      </c>
      <c r="BS627" s="71">
        <v>62</v>
      </c>
      <c r="BT627" s="71">
        <v>0</v>
      </c>
      <c r="BU627"/>
      <c r="BV627" s="70">
        <v>5190.47</v>
      </c>
      <c r="BW627" s="70">
        <v>256.892</v>
      </c>
      <c r="BX627" s="70">
        <v>787.60799999999995</v>
      </c>
      <c r="BY627" s="70">
        <v>4.1159999999999997</v>
      </c>
      <c r="BZ627" s="70">
        <v>77.203999999999994</v>
      </c>
      <c r="CA627" s="70">
        <v>5.2610000000000001</v>
      </c>
      <c r="CB627" s="70">
        <v>0</v>
      </c>
      <c r="CC627" s="70">
        <v>0</v>
      </c>
      <c r="CD627" s="70">
        <v>0</v>
      </c>
    </row>
    <row r="628" spans="1:82">
      <c r="A628" s="70" t="s">
        <v>2403</v>
      </c>
      <c r="B628" s="70">
        <v>521</v>
      </c>
      <c r="C628" s="70">
        <v>11</v>
      </c>
      <c r="D628" s="70">
        <v>31</v>
      </c>
      <c r="E628" s="70">
        <v>2014</v>
      </c>
      <c r="F628" s="70" t="s">
        <v>181</v>
      </c>
      <c r="G628" s="70" t="s">
        <v>2392</v>
      </c>
      <c r="H628" s="70" t="s">
        <v>2393</v>
      </c>
      <c r="I628" s="148"/>
      <c r="J628" s="71">
        <v>5271.4958594902982</v>
      </c>
      <c r="K628" s="71">
        <v>153.20836398097131</v>
      </c>
      <c r="L628" s="71">
        <v>276.86617230374219</v>
      </c>
      <c r="M628" s="71">
        <v>3325.3491917911069</v>
      </c>
      <c r="N628" s="71">
        <v>3035.7141903252332</v>
      </c>
      <c r="O628" s="71">
        <v>2341.2721162033977</v>
      </c>
      <c r="P628" s="71">
        <v>1605.3138787071873</v>
      </c>
      <c r="Q628" s="71">
        <v>148.762644485778</v>
      </c>
      <c r="R628" s="71">
        <v>0</v>
      </c>
      <c r="S628" s="71">
        <v>234.59183975757639</v>
      </c>
      <c r="T628" s="72"/>
      <c r="U628" s="71">
        <v>829377985</v>
      </c>
      <c r="V628" s="71">
        <v>60355</v>
      </c>
      <c r="W628" s="71">
        <v>6733</v>
      </c>
      <c r="X628" s="71">
        <v>655257</v>
      </c>
      <c r="Y628" s="71">
        <v>800853</v>
      </c>
      <c r="Z628" s="71">
        <v>1347295</v>
      </c>
      <c r="AA628" s="71">
        <v>319699</v>
      </c>
      <c r="AB628" s="71">
        <v>2004417</v>
      </c>
      <c r="AC628" s="71">
        <v>0</v>
      </c>
      <c r="AD628" s="71">
        <v>234.59183975757651</v>
      </c>
      <c r="AE628" s="72"/>
      <c r="AF628" s="71"/>
      <c r="AG628" s="71"/>
      <c r="AH628" s="71"/>
      <c r="AI628" s="71"/>
      <c r="AJ628" s="71"/>
      <c r="AK628" s="71"/>
      <c r="AL628" s="71"/>
      <c r="AM628" s="71"/>
      <c r="AN628" s="71"/>
      <c r="AO628" s="71"/>
      <c r="AP628" s="71"/>
      <c r="AQ628" s="72"/>
      <c r="AR628" s="71">
        <v>45541</v>
      </c>
      <c r="AS628" s="71">
        <v>9098</v>
      </c>
      <c r="AT628" s="71">
        <v>0</v>
      </c>
      <c r="AU628" s="71">
        <v>9</v>
      </c>
      <c r="AV628" s="71">
        <v>0</v>
      </c>
      <c r="AW628" s="71">
        <v>9</v>
      </c>
      <c r="AX628" s="71"/>
      <c r="AY628" s="72"/>
      <c r="AZ628" s="71">
        <v>190709.09999999989</v>
      </c>
      <c r="BA628" s="71">
        <v>583262.19999999995</v>
      </c>
      <c r="BB628" s="71">
        <v>0</v>
      </c>
      <c r="BC628" s="71">
        <v>1720</v>
      </c>
      <c r="BD628" s="71">
        <v>0</v>
      </c>
      <c r="BE628" s="71">
        <v>28880.7</v>
      </c>
      <c r="BF628" s="71"/>
      <c r="BG628" s="72"/>
      <c r="BH628" s="71">
        <v>32.941000000000003</v>
      </c>
      <c r="BI628" s="71">
        <v>90.019000000000005</v>
      </c>
      <c r="BJ628" s="71">
        <v>5754.1419999999998</v>
      </c>
      <c r="BK628" s="71">
        <v>0</v>
      </c>
      <c r="BL628" s="71">
        <v>443.26929999999999</v>
      </c>
      <c r="BM628" s="71">
        <v>0</v>
      </c>
      <c r="BN628" s="72"/>
      <c r="BO628" s="71">
        <v>3</v>
      </c>
      <c r="BP628" s="71">
        <v>4</v>
      </c>
      <c r="BQ628" s="71">
        <v>278</v>
      </c>
      <c r="BR628" s="71">
        <v>0</v>
      </c>
      <c r="BS628" s="71">
        <v>61</v>
      </c>
      <c r="BT628" s="71">
        <v>0</v>
      </c>
      <c r="BU628"/>
      <c r="BV628" s="70">
        <v>5211.4189999999999</v>
      </c>
      <c r="BW628" s="70">
        <v>250.45</v>
      </c>
      <c r="BX628" s="70">
        <v>741.37199999999996</v>
      </c>
      <c r="BY628" s="70">
        <v>23.808</v>
      </c>
      <c r="BZ628" s="70">
        <v>93.322299999999998</v>
      </c>
      <c r="CA628" s="70">
        <v>0</v>
      </c>
      <c r="CB628" s="70">
        <v>0</v>
      </c>
      <c r="CC628" s="70">
        <v>0</v>
      </c>
      <c r="CD628" s="70">
        <v>0</v>
      </c>
    </row>
    <row r="629" spans="1:82">
      <c r="A629" s="70" t="s">
        <v>2404</v>
      </c>
      <c r="B629" s="70">
        <v>522</v>
      </c>
      <c r="C629" s="70">
        <v>12</v>
      </c>
      <c r="D629" s="70">
        <v>31</v>
      </c>
      <c r="E629" s="70">
        <v>2015</v>
      </c>
      <c r="F629" s="70" t="s">
        <v>182</v>
      </c>
      <c r="G629" s="70" t="s">
        <v>2392</v>
      </c>
      <c r="H629" s="70" t="s">
        <v>2393</v>
      </c>
      <c r="I629" s="148"/>
      <c r="J629" s="71">
        <v>4898.8461254389749</v>
      </c>
      <c r="K629" s="71">
        <v>152.21918928153599</v>
      </c>
      <c r="L629" s="71">
        <v>258.20403613332701</v>
      </c>
      <c r="M629" s="71">
        <v>2976.6203511312742</v>
      </c>
      <c r="N629" s="71">
        <v>2765.0916940820498</v>
      </c>
      <c r="O629" s="71">
        <v>2337.9566604633783</v>
      </c>
      <c r="P629" s="71">
        <v>1593.3405149875334</v>
      </c>
      <c r="Q629" s="71">
        <v>145.225593355456</v>
      </c>
      <c r="R629" s="71">
        <v>0</v>
      </c>
      <c r="S629" s="71">
        <v>231.49937458514151</v>
      </c>
      <c r="T629" s="72"/>
      <c r="U629" s="71">
        <v>880216844</v>
      </c>
      <c r="V629" s="71">
        <v>60355</v>
      </c>
      <c r="W629" s="71">
        <v>6733</v>
      </c>
      <c r="X629" s="71">
        <v>655257</v>
      </c>
      <c r="Y629" s="71">
        <v>809857</v>
      </c>
      <c r="Z629" s="71">
        <v>1358335</v>
      </c>
      <c r="AA629" s="71">
        <v>317064</v>
      </c>
      <c r="AB629" s="71">
        <v>1998864</v>
      </c>
      <c r="AC629" s="71">
        <v>0</v>
      </c>
      <c r="AD629" s="71">
        <v>231.49937458514151</v>
      </c>
      <c r="AE629" s="72"/>
      <c r="AF629" s="71">
        <v>6058620978.2545919</v>
      </c>
      <c r="AG629" s="71">
        <v>116299560.9370569</v>
      </c>
      <c r="AH629" s="71">
        <v>54865490.575841382</v>
      </c>
      <c r="AI629" s="71">
        <v>4126843395.7460432</v>
      </c>
      <c r="AJ629" s="71">
        <v>4111833993.4758801</v>
      </c>
      <c r="AK629" s="71"/>
      <c r="AL629" s="71"/>
      <c r="AM629" s="71">
        <v>273935926.28088278</v>
      </c>
      <c r="AN629" s="71"/>
      <c r="AO629" s="71"/>
      <c r="AP629" s="71">
        <v>14742399345.270296</v>
      </c>
      <c r="AQ629" s="72"/>
      <c r="AR629" s="71">
        <v>50167</v>
      </c>
      <c r="AS629" s="71">
        <v>14503</v>
      </c>
      <c r="AT629" s="71">
        <v>0</v>
      </c>
      <c r="AU629" s="71">
        <v>10</v>
      </c>
      <c r="AV629" s="71">
        <v>0</v>
      </c>
      <c r="AW629" s="71">
        <v>14</v>
      </c>
      <c r="AX629" s="71"/>
      <c r="AY629" s="72"/>
      <c r="AZ629" s="71">
        <v>213197.4</v>
      </c>
      <c r="BA629" s="71">
        <v>1054208</v>
      </c>
      <c r="BB629" s="71">
        <v>0</v>
      </c>
      <c r="BC629" s="71">
        <v>7640</v>
      </c>
      <c r="BD629" s="71">
        <v>0</v>
      </c>
      <c r="BE629" s="71">
        <v>30735.7</v>
      </c>
      <c r="BF629" s="71"/>
      <c r="BG629" s="72"/>
      <c r="BH629" s="71">
        <v>33</v>
      </c>
      <c r="BI629" s="71">
        <v>99.317000000000007</v>
      </c>
      <c r="BJ629" s="71">
        <v>5541.4380000000001</v>
      </c>
      <c r="BK629" s="71">
        <v>0</v>
      </c>
      <c r="BL629" s="71">
        <v>560.06899999999996</v>
      </c>
      <c r="BM629" s="71">
        <v>0</v>
      </c>
      <c r="BN629" s="72"/>
      <c r="BO629" s="71">
        <v>3</v>
      </c>
      <c r="BP629" s="71">
        <v>5</v>
      </c>
      <c r="BQ629" s="71">
        <v>283</v>
      </c>
      <c r="BR629" s="71">
        <v>0</v>
      </c>
      <c r="BS629" s="71">
        <v>63</v>
      </c>
      <c r="BT629" s="71">
        <v>0</v>
      </c>
      <c r="BU629"/>
      <c r="BV629" s="70">
        <v>4981.8040000000001</v>
      </c>
      <c r="BW629" s="70">
        <v>247.751</v>
      </c>
      <c r="BX629" s="70">
        <v>875.65</v>
      </c>
      <c r="BY629" s="70">
        <v>23.811</v>
      </c>
      <c r="BZ629" s="70">
        <v>94.111999999999995</v>
      </c>
      <c r="CA629" s="70">
        <v>6.681</v>
      </c>
      <c r="CB629" s="70">
        <v>0</v>
      </c>
      <c r="CC629" s="70">
        <v>4.0149999999999997</v>
      </c>
      <c r="CD629" s="70">
        <v>0</v>
      </c>
    </row>
    <row r="630" spans="1:82">
      <c r="A630" s="70" t="s">
        <v>2405</v>
      </c>
      <c r="B630" s="70">
        <v>523</v>
      </c>
      <c r="C630" s="70">
        <v>13</v>
      </c>
      <c r="D630" s="70">
        <v>31</v>
      </c>
      <c r="E630" s="70">
        <v>2016</v>
      </c>
      <c r="F630" s="70" t="s">
        <v>155</v>
      </c>
      <c r="G630" s="70" t="s">
        <v>2392</v>
      </c>
      <c r="H630" s="70" t="s">
        <v>2393</v>
      </c>
      <c r="I630" s="148"/>
      <c r="J630" s="71">
        <v>4762.4892900965924</v>
      </c>
      <c r="K630" s="71">
        <v>167.20372587974396</v>
      </c>
      <c r="L630" s="71">
        <v>265.50258085368387</v>
      </c>
      <c r="M630" s="71">
        <v>2741.0503156167201</v>
      </c>
      <c r="N630" s="71">
        <v>2932.7599212982145</v>
      </c>
      <c r="O630" s="71">
        <v>2325.5229654532304</v>
      </c>
      <c r="P630" s="71">
        <v>1553.7706872932777</v>
      </c>
      <c r="Q630" s="71">
        <v>140.67053477257761</v>
      </c>
      <c r="R630" s="71">
        <v>0</v>
      </c>
      <c r="S630" s="71">
        <v>247.52856923881271</v>
      </c>
      <c r="T630" s="72"/>
      <c r="U630" s="71">
        <v>894677528</v>
      </c>
      <c r="V630" s="71">
        <v>60355</v>
      </c>
      <c r="W630" s="71">
        <v>6733</v>
      </c>
      <c r="X630" s="71">
        <v>655257</v>
      </c>
      <c r="Y630" s="71">
        <v>817370</v>
      </c>
      <c r="Z630" s="71">
        <v>1367720</v>
      </c>
      <c r="AA630" s="71">
        <v>319790</v>
      </c>
      <c r="AB630" s="71">
        <v>1991597</v>
      </c>
      <c r="AC630" s="71">
        <v>0</v>
      </c>
      <c r="AD630" s="71">
        <v>247.52856923881271</v>
      </c>
      <c r="AE630" s="72"/>
      <c r="AF630" s="71">
        <v>6159187306.7239933</v>
      </c>
      <c r="AG630" s="71">
        <v>127870850.6355456</v>
      </c>
      <c r="AH630" s="71">
        <v>43823149.629253887</v>
      </c>
      <c r="AI630" s="71">
        <v>4175624564.7677851</v>
      </c>
      <c r="AJ630" s="71">
        <v>4055257803.0855889</v>
      </c>
      <c r="AK630" s="71"/>
      <c r="AL630" s="71"/>
      <c r="AM630" s="71">
        <v>273152062.02536738</v>
      </c>
      <c r="AN630" s="71"/>
      <c r="AO630" s="71"/>
      <c r="AP630" s="71">
        <v>14834915736.867533</v>
      </c>
      <c r="AQ630" s="72"/>
      <c r="AR630" s="71">
        <v>54545</v>
      </c>
      <c r="AS630" s="71">
        <v>17988</v>
      </c>
      <c r="AT630" s="71">
        <v>0</v>
      </c>
      <c r="AU630" s="71">
        <v>10</v>
      </c>
      <c r="AV630" s="71">
        <v>0</v>
      </c>
      <c r="AW630" s="71">
        <v>17</v>
      </c>
      <c r="AX630" s="71"/>
      <c r="AY630" s="72"/>
      <c r="AZ630" s="71">
        <v>235203.49999999991</v>
      </c>
      <c r="BA630" s="71">
        <v>1314932.3999999999</v>
      </c>
      <c r="BB630" s="71">
        <v>0</v>
      </c>
      <c r="BC630" s="71">
        <v>7640</v>
      </c>
      <c r="BD630" s="71">
        <v>0</v>
      </c>
      <c r="BE630" s="71">
        <v>32553.7</v>
      </c>
      <c r="BF630" s="71"/>
      <c r="BG630" s="72"/>
      <c r="BH630" s="71">
        <v>36.527000000000001</v>
      </c>
      <c r="BI630" s="71">
        <v>97.76</v>
      </c>
      <c r="BJ630" s="71">
        <v>5448.8019999999997</v>
      </c>
      <c r="BK630" s="71">
        <v>0</v>
      </c>
      <c r="BL630" s="71">
        <v>585.85400000000004</v>
      </c>
      <c r="BM630" s="71">
        <v>0</v>
      </c>
      <c r="BN630" s="72"/>
      <c r="BO630" s="71">
        <v>4</v>
      </c>
      <c r="BP630" s="71">
        <v>5</v>
      </c>
      <c r="BQ630" s="71">
        <v>279</v>
      </c>
      <c r="BR630" s="71">
        <v>0</v>
      </c>
      <c r="BS630" s="71">
        <v>68</v>
      </c>
      <c r="BT630" s="71">
        <v>0</v>
      </c>
      <c r="BU630"/>
      <c r="BV630" s="70">
        <v>4917.9139999999998</v>
      </c>
      <c r="BW630" s="70">
        <v>278.22699999999998</v>
      </c>
      <c r="BX630" s="70">
        <v>861.50199999999995</v>
      </c>
      <c r="BY630" s="70">
        <v>24.106999999999999</v>
      </c>
      <c r="BZ630" s="70">
        <v>68.444999999999993</v>
      </c>
      <c r="CA630" s="70">
        <v>12.138999999999999</v>
      </c>
      <c r="CB630" s="70">
        <v>0</v>
      </c>
      <c r="CC630" s="70">
        <v>6.609</v>
      </c>
      <c r="CD630" s="70">
        <v>0</v>
      </c>
    </row>
    <row r="631" spans="1:82">
      <c r="A631" s="70" t="s">
        <v>2406</v>
      </c>
      <c r="B631" s="70">
        <v>524</v>
      </c>
      <c r="C631" s="70">
        <v>14</v>
      </c>
      <c r="D631" s="70">
        <v>31</v>
      </c>
      <c r="E631" s="70">
        <v>2017</v>
      </c>
      <c r="F631" s="70" t="s">
        <v>156</v>
      </c>
      <c r="G631" s="70" t="s">
        <v>2392</v>
      </c>
      <c r="H631" s="70" t="s">
        <v>2393</v>
      </c>
      <c r="I631" s="148"/>
      <c r="J631" s="71">
        <v>4963.6571860857666</v>
      </c>
      <c r="K631" s="71">
        <v>165.55473394781237</v>
      </c>
      <c r="L631" s="71">
        <v>305.07510203729458</v>
      </c>
      <c r="M631" s="71">
        <v>2696.6274903229896</v>
      </c>
      <c r="N631" s="71">
        <v>2915.6372062305104</v>
      </c>
      <c r="O631" s="71">
        <v>2302.8362905367489</v>
      </c>
      <c r="P631" s="71">
        <v>1534.5377543911529</v>
      </c>
      <c r="Q631" s="71">
        <v>135.63135253792399</v>
      </c>
      <c r="R631" s="71">
        <v>0</v>
      </c>
      <c r="S631" s="71">
        <v>226.41218972160817</v>
      </c>
      <c r="T631" s="72"/>
      <c r="U631" s="71">
        <v>923327966</v>
      </c>
      <c r="V631" s="71">
        <v>60355</v>
      </c>
      <c r="W631" s="71">
        <v>6733</v>
      </c>
      <c r="X631" s="71">
        <v>655257</v>
      </c>
      <c r="Y631" s="71">
        <v>826672</v>
      </c>
      <c r="Z631" s="71">
        <v>1376844</v>
      </c>
      <c r="AA631" s="71">
        <v>317845</v>
      </c>
      <c r="AB631" s="71">
        <v>1985738</v>
      </c>
      <c r="AC631" s="71">
        <v>0</v>
      </c>
      <c r="AD631" s="71">
        <v>226.4121897216082</v>
      </c>
      <c r="AE631" s="72"/>
      <c r="AF631" s="71">
        <v>6647436357.674469</v>
      </c>
      <c r="AG631" s="71">
        <v>130161721.7336694</v>
      </c>
      <c r="AH631" s="71">
        <v>66148322.31159167</v>
      </c>
      <c r="AI631" s="71">
        <v>4369150156.4246454</v>
      </c>
      <c r="AJ631" s="71">
        <v>4051849574.012661</v>
      </c>
      <c r="AK631" s="71"/>
      <c r="AL631" s="71"/>
      <c r="AM631" s="71">
        <v>272774637.87727219</v>
      </c>
      <c r="AN631" s="71"/>
      <c r="AO631" s="71"/>
      <c r="AP631" s="71">
        <v>15537520770.034307</v>
      </c>
      <c r="AQ631" s="72"/>
      <c r="AR631" s="71">
        <v>58088</v>
      </c>
      <c r="AS631" s="71">
        <v>20234</v>
      </c>
      <c r="AT631" s="71">
        <v>0</v>
      </c>
      <c r="AU631" s="71">
        <v>15</v>
      </c>
      <c r="AV631" s="71">
        <v>0</v>
      </c>
      <c r="AW631" s="71">
        <v>17</v>
      </c>
      <c r="AX631" s="71"/>
      <c r="AY631" s="72"/>
      <c r="AZ631" s="71">
        <v>253601.59999999989</v>
      </c>
      <c r="BA631" s="71">
        <v>1511941.1</v>
      </c>
      <c r="BB631" s="71">
        <v>0</v>
      </c>
      <c r="BC631" s="71">
        <v>9189.1</v>
      </c>
      <c r="BD631" s="71">
        <v>0</v>
      </c>
      <c r="BE631" s="71">
        <v>32048.7</v>
      </c>
      <c r="BF631" s="71"/>
      <c r="BG631" s="72"/>
      <c r="BH631" s="71">
        <v>38.087000000000003</v>
      </c>
      <c r="BI631" s="71">
        <v>75.313000000000002</v>
      </c>
      <c r="BJ631" s="71">
        <v>5555.9750000000004</v>
      </c>
      <c r="BK631" s="71">
        <v>0</v>
      </c>
      <c r="BL631" s="71">
        <v>615.43299999999999</v>
      </c>
      <c r="BM631" s="71">
        <v>0</v>
      </c>
      <c r="BN631" s="72"/>
      <c r="BO631" s="71">
        <v>4</v>
      </c>
      <c r="BP631" s="71">
        <v>4</v>
      </c>
      <c r="BQ631" s="71">
        <v>281</v>
      </c>
      <c r="BR631" s="71">
        <v>0</v>
      </c>
      <c r="BS631" s="71">
        <v>74</v>
      </c>
      <c r="BT631" s="71">
        <v>0</v>
      </c>
      <c r="BU631"/>
      <c r="BV631" s="70">
        <v>4992.7640000000001</v>
      </c>
      <c r="BW631" s="70">
        <v>271.28699999999998</v>
      </c>
      <c r="BX631" s="70">
        <v>898.01599999999996</v>
      </c>
      <c r="BY631" s="70">
        <v>23.869</v>
      </c>
      <c r="BZ631" s="70">
        <v>90.69</v>
      </c>
      <c r="CA631" s="70">
        <v>5.2859999999999996</v>
      </c>
      <c r="CB631" s="70">
        <v>0</v>
      </c>
      <c r="CC631" s="70">
        <v>2.8959999999999999</v>
      </c>
      <c r="CD631" s="70">
        <v>0</v>
      </c>
    </row>
    <row r="632" spans="1:82">
      <c r="A632" s="70" t="s">
        <v>2407</v>
      </c>
      <c r="B632" s="70">
        <v>525</v>
      </c>
      <c r="C632" s="70">
        <v>15</v>
      </c>
      <c r="D632" s="70">
        <v>31</v>
      </c>
      <c r="E632" s="70">
        <v>2018</v>
      </c>
      <c r="F632" s="70" t="s">
        <v>183</v>
      </c>
      <c r="G632" s="70" t="s">
        <v>2392</v>
      </c>
      <c r="H632" s="70" t="s">
        <v>2393</v>
      </c>
      <c r="I632" s="148"/>
      <c r="J632" s="71">
        <v>4972.4220201258531</v>
      </c>
      <c r="K632" s="71">
        <v>149.32759094345968</v>
      </c>
      <c r="L632" s="71">
        <v>282.67023331156133</v>
      </c>
      <c r="M632" s="71">
        <v>2660.2264156499464</v>
      </c>
      <c r="N632" s="71">
        <v>2571.9092264080678</v>
      </c>
      <c r="O632" s="71">
        <v>2268.0802477130337</v>
      </c>
      <c r="P632" s="71">
        <v>1519.3820984800336</v>
      </c>
      <c r="Q632" s="71">
        <v>125.248195840112</v>
      </c>
      <c r="R632" s="71">
        <v>0</v>
      </c>
      <c r="S632" s="71">
        <v>266.82285478725106</v>
      </c>
      <c r="T632" s="72"/>
      <c r="U632" s="71">
        <v>921111818</v>
      </c>
      <c r="V632" s="71">
        <v>60355</v>
      </c>
      <c r="W632" s="71">
        <v>6733</v>
      </c>
      <c r="X632" s="71">
        <v>655257</v>
      </c>
      <c r="Y632" s="71">
        <v>833629</v>
      </c>
      <c r="Z632" s="71">
        <v>1382029</v>
      </c>
      <c r="AA632" s="71">
        <v>317870</v>
      </c>
      <c r="AB632" s="71">
        <v>1976121</v>
      </c>
      <c r="AC632" s="71">
        <v>0</v>
      </c>
      <c r="AD632" s="71">
        <v>266.82285478725112</v>
      </c>
      <c r="AE632" s="72"/>
      <c r="AF632" s="71">
        <v>6757480735.5848398</v>
      </c>
      <c r="AG632" s="71">
        <v>112371217.94353551</v>
      </c>
      <c r="AH632" s="71">
        <v>62629580.923172772</v>
      </c>
      <c r="AI632" s="71">
        <v>4221441334.471837</v>
      </c>
      <c r="AJ632" s="71">
        <v>3803571292.8890438</v>
      </c>
      <c r="AK632" s="71"/>
      <c r="AL632" s="71"/>
      <c r="AM632" s="71">
        <v>272015250.5506143</v>
      </c>
      <c r="AN632" s="71"/>
      <c r="AO632" s="71"/>
      <c r="AP632" s="71">
        <v>15229509412.363043</v>
      </c>
      <c r="AQ632" s="72"/>
      <c r="AR632" s="71">
        <v>65786</v>
      </c>
      <c r="AS632" s="71">
        <v>22481</v>
      </c>
      <c r="AT632" s="71">
        <v>0</v>
      </c>
      <c r="AU632" s="71">
        <v>15</v>
      </c>
      <c r="AV632" s="71">
        <v>0</v>
      </c>
      <c r="AW632" s="71">
        <v>18</v>
      </c>
      <c r="AX632" s="71"/>
      <c r="AY632" s="72"/>
      <c r="AZ632" s="71">
        <v>288458.10000000056</v>
      </c>
      <c r="BA632" s="71">
        <v>1731351.6</v>
      </c>
      <c r="BB632" s="71">
        <v>0</v>
      </c>
      <c r="BC632" s="71">
        <v>9189</v>
      </c>
      <c r="BD632" s="71">
        <v>0</v>
      </c>
      <c r="BE632" s="71">
        <v>37998.699999999997</v>
      </c>
      <c r="BF632" s="71"/>
      <c r="BG632" s="72"/>
      <c r="BH632" s="71">
        <v>18.718</v>
      </c>
      <c r="BI632" s="71">
        <v>85.466999999999999</v>
      </c>
      <c r="BJ632" s="71">
        <v>5451.74</v>
      </c>
      <c r="BK632" s="71">
        <v>0</v>
      </c>
      <c r="BL632" s="71">
        <v>615.25799999999992</v>
      </c>
      <c r="BM632" s="71">
        <v>0</v>
      </c>
      <c r="BN632" s="72"/>
      <c r="BO632" s="71">
        <v>3</v>
      </c>
      <c r="BP632" s="71">
        <v>4</v>
      </c>
      <c r="BQ632" s="71">
        <v>284</v>
      </c>
      <c r="BR632" s="71">
        <v>0</v>
      </c>
      <c r="BS632" s="71">
        <v>71</v>
      </c>
      <c r="BT632" s="71">
        <v>0</v>
      </c>
      <c r="BU632"/>
      <c r="BV632" s="70">
        <v>4867.5360000000001</v>
      </c>
      <c r="BW632" s="70">
        <v>287.572</v>
      </c>
      <c r="BX632" s="70">
        <v>908.72400000000005</v>
      </c>
      <c r="BY632" s="70">
        <v>8.4149999999999991</v>
      </c>
      <c r="BZ632" s="70">
        <v>86.850999999999999</v>
      </c>
      <c r="CA632" s="70">
        <v>7.8440000000000003</v>
      </c>
      <c r="CB632" s="70">
        <v>0</v>
      </c>
      <c r="CC632" s="70">
        <v>4.2409999999999997</v>
      </c>
      <c r="CD632" s="70">
        <v>0</v>
      </c>
    </row>
    <row r="633" spans="1:82">
      <c r="A633" s="70" t="s">
        <v>2408</v>
      </c>
      <c r="B633" s="70">
        <v>526</v>
      </c>
      <c r="C633" s="70">
        <v>16</v>
      </c>
      <c r="D633" s="70">
        <v>31</v>
      </c>
      <c r="E633" s="70">
        <v>2019</v>
      </c>
      <c r="F633" s="70" t="s">
        <v>158</v>
      </c>
      <c r="G633" s="70" t="s">
        <v>2392</v>
      </c>
      <c r="H633" s="70" t="s">
        <v>2393</v>
      </c>
      <c r="I633" s="148"/>
      <c r="J633" s="71">
        <v>4575.9475863299367</v>
      </c>
      <c r="K633" s="71">
        <v>137.92291747137935</v>
      </c>
      <c r="L633" s="71">
        <v>285.06506369244454</v>
      </c>
      <c r="M633" s="71">
        <v>2579.3323634967278</v>
      </c>
      <c r="N633" s="71">
        <v>2656.5226275511031</v>
      </c>
      <c r="O633" s="71">
        <v>2212.4181087495954</v>
      </c>
      <c r="P633" s="71">
        <v>1505.7976968970963</v>
      </c>
      <c r="Q633" s="71">
        <v>121.292423877194</v>
      </c>
      <c r="R633" s="71">
        <v>0</v>
      </c>
      <c r="S633" s="71">
        <v>270.5993169763936</v>
      </c>
      <c r="T633" s="72"/>
      <c r="U633" s="71">
        <v>896642151</v>
      </c>
      <c r="V633" s="71">
        <v>60355</v>
      </c>
      <c r="W633" s="71">
        <v>6733</v>
      </c>
      <c r="X633" s="71">
        <v>655257</v>
      </c>
      <c r="Y633" s="71">
        <v>840901</v>
      </c>
      <c r="Z633" s="71">
        <v>1385122</v>
      </c>
      <c r="AA633" s="71">
        <v>312670</v>
      </c>
      <c r="AB633" s="71">
        <v>1965516</v>
      </c>
      <c r="AC633" s="71">
        <v>0</v>
      </c>
      <c r="AD633" s="71">
        <v>270.59931697639371</v>
      </c>
      <c r="AE633" s="72"/>
      <c r="AF633" s="71">
        <v>6361846890.9287033</v>
      </c>
      <c r="AG633" s="71">
        <v>108467274.0617501</v>
      </c>
      <c r="AH633" s="71">
        <v>66867350.741910957</v>
      </c>
      <c r="AI633" s="71">
        <v>4263427509.9523511</v>
      </c>
      <c r="AJ633" s="71">
        <v>3844599828.4135079</v>
      </c>
      <c r="AK633" s="71">
        <v>0</v>
      </c>
      <c r="AL633" s="71">
        <v>0</v>
      </c>
      <c r="AM633" s="71">
        <v>267688482.80347395</v>
      </c>
      <c r="AN633" s="71">
        <v>0</v>
      </c>
      <c r="AO633" s="71">
        <v>0</v>
      </c>
      <c r="AP633" s="71">
        <v>14912897336.901697</v>
      </c>
      <c r="AQ633" s="72"/>
      <c r="AR633" s="71">
        <v>65509</v>
      </c>
      <c r="AS633" s="71">
        <v>24472</v>
      </c>
      <c r="AT633" s="71">
        <v>0</v>
      </c>
      <c r="AU633" s="71">
        <v>15</v>
      </c>
      <c r="AV633" s="71">
        <v>0</v>
      </c>
      <c r="AW633" s="71">
        <v>20</v>
      </c>
      <c r="AX633" s="71"/>
      <c r="AY633" s="72"/>
      <c r="AZ633" s="71">
        <v>292204.20000000019</v>
      </c>
      <c r="BA633" s="71">
        <v>1876879.2</v>
      </c>
      <c r="BB633" s="71">
        <v>0</v>
      </c>
      <c r="BC633" s="71">
        <v>9189.1</v>
      </c>
      <c r="BD633" s="71">
        <v>0</v>
      </c>
      <c r="BE633" s="71">
        <v>56908.375999999997</v>
      </c>
      <c r="BF633" s="71"/>
      <c r="BG633" s="72"/>
      <c r="BH633" s="71">
        <v>36.987000000000002</v>
      </c>
      <c r="BI633" s="71">
        <v>80.793000000000006</v>
      </c>
      <c r="BJ633" s="71">
        <v>5189.7550000000001</v>
      </c>
      <c r="BK633" s="71">
        <v>16.02</v>
      </c>
      <c r="BL633" s="71">
        <v>603.34300000000007</v>
      </c>
      <c r="BM633" s="71">
        <v>0</v>
      </c>
      <c r="BN633" s="72"/>
      <c r="BO633" s="71">
        <v>4</v>
      </c>
      <c r="BP633" s="71">
        <v>4</v>
      </c>
      <c r="BQ633" s="71">
        <v>291</v>
      </c>
      <c r="BR633" s="71">
        <v>1</v>
      </c>
      <c r="BS633" s="71">
        <v>74</v>
      </c>
      <c r="BT633" s="71">
        <v>0</v>
      </c>
      <c r="BU633"/>
      <c r="BV633" s="70">
        <v>4690.0829999999996</v>
      </c>
      <c r="BW633" s="70">
        <v>256.83100000000002</v>
      </c>
      <c r="BX633" s="70">
        <v>873.42700000000002</v>
      </c>
      <c r="BY633" s="70">
        <v>23.552</v>
      </c>
      <c r="BZ633" s="70">
        <v>73.581000000000003</v>
      </c>
      <c r="CA633" s="70">
        <v>6.5279999999999996</v>
      </c>
      <c r="CB633" s="70">
        <v>0</v>
      </c>
      <c r="CC633" s="70">
        <v>2.8959999999999999</v>
      </c>
      <c r="CD633" s="70">
        <v>0</v>
      </c>
    </row>
    <row r="634" spans="1:82">
      <c r="A634" s="70" t="s">
        <v>2409</v>
      </c>
      <c r="B634" s="70">
        <v>527</v>
      </c>
      <c r="C634" s="70">
        <v>17</v>
      </c>
      <c r="D634" s="70">
        <v>31</v>
      </c>
      <c r="E634" s="70">
        <v>2020</v>
      </c>
      <c r="F634" s="70" t="s">
        <v>159</v>
      </c>
      <c r="G634" s="1064" t="s">
        <v>2392</v>
      </c>
      <c r="H634" s="70" t="s">
        <v>2393</v>
      </c>
      <c r="I634" s="148"/>
      <c r="J634" s="71">
        <v>4530.2430408917653</v>
      </c>
      <c r="K634" s="71">
        <v>147.32029304307886</v>
      </c>
      <c r="L634" s="71">
        <v>317.46477277805849</v>
      </c>
      <c r="M634" s="71">
        <v>2462.1594761948732</v>
      </c>
      <c r="N634" s="71">
        <v>2525.1562724322953</v>
      </c>
      <c r="O634" s="71">
        <v>1942.5851744171059</v>
      </c>
      <c r="P634" s="71">
        <v>1421.5387215306987</v>
      </c>
      <c r="Q634" s="71">
        <v>115.29191645569399</v>
      </c>
      <c r="R634" s="71">
        <v>0</v>
      </c>
      <c r="S634" s="71">
        <v>269.46390233648691</v>
      </c>
      <c r="T634" s="72"/>
      <c r="U634" s="71">
        <v>823525192</v>
      </c>
      <c r="V634" s="71">
        <v>55140</v>
      </c>
      <c r="W634" s="71">
        <v>9071</v>
      </c>
      <c r="X634" s="71">
        <v>654499</v>
      </c>
      <c r="Y634" s="71">
        <v>848315</v>
      </c>
      <c r="Z634" s="71">
        <v>1388119</v>
      </c>
      <c r="AA634" s="71">
        <v>313739</v>
      </c>
      <c r="AB634" s="71">
        <v>1955402</v>
      </c>
      <c r="AC634" s="71">
        <v>0</v>
      </c>
      <c r="AD634" s="71">
        <v>269.46390233648691</v>
      </c>
      <c r="AE634" s="72"/>
      <c r="AF634" s="71">
        <v>6406719366.6098719</v>
      </c>
      <c r="AG634" s="71">
        <v>112003580.8432114</v>
      </c>
      <c r="AH634" s="71">
        <v>78183015.547702134</v>
      </c>
      <c r="AI634" s="71">
        <v>4023668151.1961641</v>
      </c>
      <c r="AJ634" s="71">
        <v>3522315263.3128462</v>
      </c>
      <c r="AK634" s="71">
        <v>0</v>
      </c>
      <c r="AL634" s="71">
        <v>0</v>
      </c>
      <c r="AM634" s="71">
        <v>255201685.96933872</v>
      </c>
      <c r="AN634" s="71">
        <v>0</v>
      </c>
      <c r="AO634" s="71">
        <v>0</v>
      </c>
      <c r="AP634" s="71">
        <v>14398091063.479136</v>
      </c>
      <c r="AQ634" s="72"/>
      <c r="AR634" s="71">
        <v>69089</v>
      </c>
      <c r="AS634" s="71">
        <v>26014</v>
      </c>
      <c r="AT634" s="71">
        <v>0</v>
      </c>
      <c r="AU634" s="71">
        <v>19</v>
      </c>
      <c r="AV634" s="71">
        <v>0</v>
      </c>
      <c r="AW634" s="71">
        <v>23</v>
      </c>
      <c r="AX634" s="71"/>
      <c r="AY634" s="72"/>
      <c r="AZ634" s="71">
        <v>312511.60000000068</v>
      </c>
      <c r="BA634" s="71">
        <v>1993015.299999997</v>
      </c>
      <c r="BB634" s="71">
        <v>0</v>
      </c>
      <c r="BC634" s="71">
        <v>11952</v>
      </c>
      <c r="BD634" s="71">
        <v>0</v>
      </c>
      <c r="BE634" s="71">
        <v>58718.097000000002</v>
      </c>
      <c r="BF634" s="71"/>
      <c r="BG634" s="72"/>
      <c r="BH634" s="71">
        <v>36.942</v>
      </c>
      <c r="BI634" s="71">
        <v>84.361999999999995</v>
      </c>
      <c r="BJ634" s="71">
        <v>4852.8540000000003</v>
      </c>
      <c r="BK634" s="71">
        <v>52.372</v>
      </c>
      <c r="BL634" s="71">
        <v>625.67700000000002</v>
      </c>
      <c r="BM634" s="71">
        <v>0</v>
      </c>
      <c r="BN634" s="72"/>
      <c r="BO634" s="71">
        <v>4</v>
      </c>
      <c r="BP634" s="71">
        <v>4</v>
      </c>
      <c r="BQ634" s="71">
        <v>284</v>
      </c>
      <c r="BR634" s="71">
        <v>2</v>
      </c>
      <c r="BS634" s="71">
        <v>77</v>
      </c>
      <c r="BT634" s="71">
        <v>0</v>
      </c>
      <c r="BU634"/>
      <c r="BV634" s="70">
        <v>4408.8220000000001</v>
      </c>
      <c r="BW634" s="70">
        <v>256.41399999999999</v>
      </c>
      <c r="BX634" s="70">
        <v>871.10299999999995</v>
      </c>
      <c r="BY634" s="70">
        <v>23.521999999999998</v>
      </c>
      <c r="BZ634" s="70">
        <v>80.254999999999995</v>
      </c>
      <c r="CA634" s="70">
        <v>6.3209999999999997</v>
      </c>
      <c r="CB634" s="70">
        <v>0</v>
      </c>
      <c r="CC634" s="70">
        <v>5.77</v>
      </c>
      <c r="CD634" s="70">
        <v>0</v>
      </c>
    </row>
    <row r="635" spans="1:82">
      <c r="A635" s="70" t="s">
        <v>2410</v>
      </c>
      <c r="B635" s="70">
        <v>527</v>
      </c>
      <c r="C635" s="70">
        <v>18</v>
      </c>
      <c r="D635" s="70">
        <v>31</v>
      </c>
      <c r="E635" s="70">
        <v>2021</v>
      </c>
      <c r="F635" s="70" t="s">
        <v>160</v>
      </c>
      <c r="G635" s="1064" t="s">
        <v>2392</v>
      </c>
      <c r="H635" s="70" t="s">
        <v>2393</v>
      </c>
      <c r="I635" s="148"/>
      <c r="J635" s="71">
        <v>4603.7081685992434</v>
      </c>
      <c r="K635" s="71">
        <v>168.77377533555526</v>
      </c>
      <c r="L635" s="71">
        <v>266.24742456271321</v>
      </c>
      <c r="M635" s="71">
        <v>2742.2879325090112</v>
      </c>
      <c r="N635" s="71">
        <v>2430.7219639668697</v>
      </c>
      <c r="O635" s="71">
        <v>1888.6290996296539</v>
      </c>
      <c r="P635" s="71">
        <v>1460.8198073134004</v>
      </c>
      <c r="Q635" s="71">
        <v>113.416605796875</v>
      </c>
      <c r="R635" s="71">
        <v>0</v>
      </c>
      <c r="S635" s="71">
        <v>258.11939386319045</v>
      </c>
      <c r="T635" s="72"/>
      <c r="U635" s="71">
        <v>857612456</v>
      </c>
      <c r="V635" s="71">
        <v>55140</v>
      </c>
      <c r="W635" s="71">
        <v>9071</v>
      </c>
      <c r="X635" s="71">
        <v>654499</v>
      </c>
      <c r="Y635" s="71">
        <v>853634</v>
      </c>
      <c r="Z635" s="71">
        <v>1389581</v>
      </c>
      <c r="AA635" s="71">
        <v>314384</v>
      </c>
      <c r="AB635" s="71">
        <v>1942494</v>
      </c>
      <c r="AC635" s="71">
        <v>0</v>
      </c>
      <c r="AD635" s="71">
        <v>258.11939386319045</v>
      </c>
      <c r="AE635" s="72"/>
      <c r="AF635" s="71">
        <v>6426484074.9104271</v>
      </c>
      <c r="AG635" s="71">
        <v>146060306.66765782</v>
      </c>
      <c r="AH635" s="71">
        <v>62894764.865501925</v>
      </c>
      <c r="AI635" s="71">
        <v>4496829884.6059456</v>
      </c>
      <c r="AJ635" s="71">
        <v>3644489992.5207181</v>
      </c>
      <c r="AK635" s="71">
        <v>0</v>
      </c>
      <c r="AL635" s="71">
        <v>0</v>
      </c>
      <c r="AM635" s="71">
        <v>254979314.48333031</v>
      </c>
      <c r="AN635" s="71">
        <v>0</v>
      </c>
      <c r="AO635" s="71">
        <v>0</v>
      </c>
      <c r="AP635" s="71">
        <v>15031738338.053579</v>
      </c>
      <c r="AQ635" s="72"/>
      <c r="AR635" s="71">
        <v>76373</v>
      </c>
      <c r="AS635" s="71">
        <v>26999</v>
      </c>
      <c r="AT635" s="71">
        <v>0</v>
      </c>
      <c r="AU635" s="71">
        <v>20</v>
      </c>
      <c r="AV635" s="71">
        <v>0</v>
      </c>
      <c r="AW635" s="71">
        <v>24</v>
      </c>
      <c r="AX635" s="71"/>
      <c r="AY635" s="72"/>
      <c r="AZ635" s="71">
        <v>348622.49999998033</v>
      </c>
      <c r="BA635" s="71">
        <v>2175704.0999999489</v>
      </c>
      <c r="BB635" s="71">
        <v>0</v>
      </c>
      <c r="BC635" s="71">
        <v>12001.9</v>
      </c>
      <c r="BD635" s="71">
        <v>0</v>
      </c>
      <c r="BE635" s="71">
        <v>58767.097000000002</v>
      </c>
      <c r="BF635" s="71"/>
      <c r="BG635" s="72"/>
      <c r="BH635" s="71">
        <v>31.425999999999998</v>
      </c>
      <c r="BI635" s="71">
        <v>82.284000000000006</v>
      </c>
      <c r="BJ635" s="71">
        <v>4948.6629999999996</v>
      </c>
      <c r="BK635" s="71">
        <v>43.476999999999997</v>
      </c>
      <c r="BL635" s="71">
        <v>582.11300000000006</v>
      </c>
      <c r="BM635" s="71">
        <v>0</v>
      </c>
      <c r="BN635" s="72"/>
      <c r="BO635" s="71">
        <v>3</v>
      </c>
      <c r="BP635" s="71">
        <v>3</v>
      </c>
      <c r="BQ635" s="71">
        <v>284</v>
      </c>
      <c r="BR635" s="71">
        <v>2</v>
      </c>
      <c r="BS635" s="71">
        <v>73</v>
      </c>
      <c r="BT635" s="71">
        <v>0</v>
      </c>
      <c r="BU635"/>
      <c r="BV635" s="70">
        <v>4444.259</v>
      </c>
      <c r="BW635" s="70">
        <v>247.87200000000001</v>
      </c>
      <c r="BX635" s="70">
        <v>873.09299999999996</v>
      </c>
      <c r="BY635" s="70">
        <v>20.657</v>
      </c>
      <c r="BZ635" s="70">
        <v>83.203999999999994</v>
      </c>
      <c r="CA635" s="70">
        <v>7.798</v>
      </c>
      <c r="CB635" s="70">
        <v>0</v>
      </c>
      <c r="CC635" s="70">
        <v>11.08</v>
      </c>
      <c r="CD635" s="70">
        <v>0</v>
      </c>
    </row>
    <row r="636" spans="1:82">
      <c r="A636" s="70" t="s">
        <v>2411</v>
      </c>
      <c r="B636" s="70">
        <v>527</v>
      </c>
      <c r="C636" s="70">
        <v>19</v>
      </c>
      <c r="D636" s="70">
        <v>31</v>
      </c>
      <c r="E636" s="70">
        <v>2022</v>
      </c>
      <c r="F636" s="70" t="s">
        <v>161</v>
      </c>
      <c r="G636" s="70" t="s">
        <v>2392</v>
      </c>
      <c r="H636" s="70" t="s">
        <v>2393</v>
      </c>
      <c r="I636" s="148"/>
      <c r="J636" s="71">
        <v>4446.1505846484979</v>
      </c>
      <c r="K636" s="71">
        <v>138.18431091325238</v>
      </c>
      <c r="L636" s="71">
        <v>300.6372915250825</v>
      </c>
      <c r="M636" s="71">
        <v>2605.3357715433217</v>
      </c>
      <c r="N636" s="71">
        <v>2755.6653829151001</v>
      </c>
      <c r="O636" s="71">
        <v>1994.4095881208068</v>
      </c>
      <c r="P636" s="71">
        <v>1447.2787627669748</v>
      </c>
      <c r="Q636" s="71">
        <v>113.58547570781363</v>
      </c>
      <c r="R636" s="71">
        <v>0</v>
      </c>
      <c r="S636" s="71">
        <v>223.61276540225364</v>
      </c>
      <c r="T636" s="72"/>
      <c r="U636" s="71">
        <v>947832218</v>
      </c>
      <c r="V636" s="71">
        <v>55140</v>
      </c>
      <c r="W636" s="71">
        <v>9071</v>
      </c>
      <c r="X636" s="71">
        <v>654499</v>
      </c>
      <c r="Y636" s="71">
        <v>860314</v>
      </c>
      <c r="Z636" s="71">
        <v>1394198</v>
      </c>
      <c r="AA636" s="71">
        <v>316218</v>
      </c>
      <c r="AB636" s="71">
        <v>1929434</v>
      </c>
      <c r="AC636" s="71">
        <v>0</v>
      </c>
      <c r="AD636" s="71">
        <v>223.61276540225364</v>
      </c>
      <c r="AE636" s="72"/>
      <c r="AF636" s="71">
        <v>6144057531.197731</v>
      </c>
      <c r="AG636" s="71">
        <v>104034791.0284943</v>
      </c>
      <c r="AH636" s="71">
        <v>83607231.99063006</v>
      </c>
      <c r="AI636" s="71">
        <v>4180548610.0663347</v>
      </c>
      <c r="AJ636" s="71">
        <v>4335972754.9367476</v>
      </c>
      <c r="AK636" s="71">
        <v>0</v>
      </c>
      <c r="AL636" s="71">
        <v>0</v>
      </c>
      <c r="AM636" s="71">
        <v>249142592.15709856</v>
      </c>
      <c r="AN636" s="71">
        <v>0</v>
      </c>
      <c r="AO636" s="71">
        <v>0</v>
      </c>
      <c r="AP636" s="71">
        <v>15097363511.377035</v>
      </c>
      <c r="AQ636" s="72"/>
      <c r="AR636" s="71">
        <v>80826</v>
      </c>
      <c r="AS636" s="71">
        <v>27819</v>
      </c>
      <c r="AT636" s="71">
        <v>0</v>
      </c>
      <c r="AU636" s="71">
        <v>23</v>
      </c>
      <c r="AV636" s="71">
        <v>0</v>
      </c>
      <c r="AW636" s="71">
        <v>25</v>
      </c>
      <c r="AX636" s="71"/>
      <c r="AY636" s="72"/>
      <c r="AZ636" s="71">
        <v>375260.59999997471</v>
      </c>
      <c r="BA636" s="71">
        <v>2604511.4000000032</v>
      </c>
      <c r="BB636" s="71">
        <v>0</v>
      </c>
      <c r="BC636" s="71">
        <v>12290.2</v>
      </c>
      <c r="BD636" s="71">
        <v>0</v>
      </c>
      <c r="BE636" s="71">
        <v>59297.235000000001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84899</v>
      </c>
      <c r="AS637" s="71">
        <v>28495</v>
      </c>
      <c r="AT637" s="71">
        <v>0</v>
      </c>
      <c r="AU637" s="71">
        <v>23</v>
      </c>
      <c r="AV637" s="71">
        <v>0</v>
      </c>
      <c r="AW637" s="71">
        <v>26</v>
      </c>
      <c r="AX637" s="71"/>
      <c r="AY637" s="72"/>
      <c r="AZ637" s="71">
        <v>398975.19999998383</v>
      </c>
      <c r="BA637" s="71">
        <v>2785828.6000000047</v>
      </c>
      <c r="BB637" s="71">
        <v>0</v>
      </c>
      <c r="BC637" s="71">
        <v>12290.2</v>
      </c>
      <c r="BD637" s="71">
        <v>0</v>
      </c>
      <c r="BE637" s="71">
        <v>66895.459999999992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1900</v>
      </c>
      <c r="B9" s="70">
        <v>1</v>
      </c>
      <c r="C9" s="70">
        <v>1</v>
      </c>
      <c r="D9" s="70">
        <v>1</v>
      </c>
      <c r="E9" s="70">
        <v>1990</v>
      </c>
      <c r="F9" s="70" t="s">
        <v>787</v>
      </c>
      <c r="G9" s="1073" t="s">
        <v>1901</v>
      </c>
      <c r="H9" s="70" t="s">
        <v>1902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1903</v>
      </c>
      <c r="B10" s="70">
        <v>2</v>
      </c>
      <c r="C10" s="70">
        <v>2</v>
      </c>
      <c r="D10" s="70">
        <v>1</v>
      </c>
      <c r="E10" s="70">
        <v>2005</v>
      </c>
      <c r="F10" s="70" t="s">
        <v>789</v>
      </c>
      <c r="G10" s="1073" t="s">
        <v>1901</v>
      </c>
      <c r="H10" s="70" t="s">
        <v>1902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1904</v>
      </c>
      <c r="B11" s="70">
        <v>3</v>
      </c>
      <c r="C11" s="70">
        <v>3</v>
      </c>
      <c r="D11" s="70">
        <v>1</v>
      </c>
      <c r="E11" s="70">
        <v>2006</v>
      </c>
      <c r="F11" s="70" t="s">
        <v>790</v>
      </c>
      <c r="G11" s="1073" t="s">
        <v>1901</v>
      </c>
      <c r="H11" s="70" t="s">
        <v>1902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1905</v>
      </c>
      <c r="B12" s="70">
        <v>4</v>
      </c>
      <c r="C12" s="70">
        <v>4</v>
      </c>
      <c r="D12" s="70">
        <v>1</v>
      </c>
      <c r="E12" s="70">
        <v>2007</v>
      </c>
      <c r="F12" s="70" t="s">
        <v>791</v>
      </c>
      <c r="G12" s="1073" t="s">
        <v>1901</v>
      </c>
      <c r="H12" s="70" t="s">
        <v>1902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1906</v>
      </c>
      <c r="B13" s="70">
        <v>5</v>
      </c>
      <c r="C13" s="70">
        <v>5</v>
      </c>
      <c r="D13" s="70">
        <v>1</v>
      </c>
      <c r="E13" s="70">
        <v>2008</v>
      </c>
      <c r="F13" s="70" t="s">
        <v>792</v>
      </c>
      <c r="G13" s="1073" t="s">
        <v>1901</v>
      </c>
      <c r="H13" s="70" t="s">
        <v>1902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1907</v>
      </c>
      <c r="B14" s="70">
        <v>6</v>
      </c>
      <c r="C14" s="70">
        <v>6</v>
      </c>
      <c r="D14" s="70">
        <v>1</v>
      </c>
      <c r="E14" s="70">
        <v>2009</v>
      </c>
      <c r="F14" s="70" t="s">
        <v>176</v>
      </c>
      <c r="G14" s="1073" t="s">
        <v>1901</v>
      </c>
      <c r="H14" s="70" t="s">
        <v>1902</v>
      </c>
      <c r="I14" s="1066"/>
      <c r="J14" s="73">
        <v>0</v>
      </c>
      <c r="K14" s="73">
        <v>0</v>
      </c>
      <c r="L14" s="73">
        <v>0</v>
      </c>
      <c r="M14" s="73">
        <v>0</v>
      </c>
      <c r="N14" s="73">
        <v>0</v>
      </c>
      <c r="O14" s="73">
        <v>0</v>
      </c>
      <c r="P14" s="73">
        <v>0</v>
      </c>
      <c r="Q14" s="73">
        <v>0</v>
      </c>
      <c r="R14" s="73">
        <v>3.78</v>
      </c>
      <c r="S14" s="73">
        <v>0</v>
      </c>
      <c r="T14" s="73">
        <v>0</v>
      </c>
      <c r="U14" s="73">
        <v>0</v>
      </c>
      <c r="V14" s="73">
        <v>0</v>
      </c>
      <c r="W14" s="73">
        <v>0</v>
      </c>
      <c r="X14" s="73">
        <v>0</v>
      </c>
      <c r="Y14" s="73">
        <v>6.68</v>
      </c>
      <c r="Z14" s="73">
        <v>5.08</v>
      </c>
      <c r="AA14" s="73">
        <v>41.37</v>
      </c>
      <c r="AB14" s="73">
        <v>0</v>
      </c>
      <c r="AC14" s="73">
        <v>0</v>
      </c>
      <c r="AD14" s="73">
        <v>4.9000000000000004</v>
      </c>
      <c r="AE14" s="73">
        <v>0</v>
      </c>
      <c r="AF14" s="73">
        <v>20</v>
      </c>
      <c r="AG14" s="73">
        <v>0</v>
      </c>
      <c r="AH14" s="73">
        <v>0</v>
      </c>
      <c r="AI14" s="73">
        <v>0</v>
      </c>
      <c r="AJ14" s="73">
        <v>2.41</v>
      </c>
      <c r="AK14" s="73">
        <v>40.1</v>
      </c>
      <c r="AL14" s="73">
        <v>13.8</v>
      </c>
      <c r="AM14" s="73">
        <v>0</v>
      </c>
      <c r="AN14" s="73">
        <v>6.88</v>
      </c>
      <c r="AO14" s="73">
        <v>4.9269999999999996</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3.61</v>
      </c>
      <c r="CO14" s="73">
        <v>0</v>
      </c>
      <c r="CP14" s="73">
        <v>0</v>
      </c>
      <c r="CQ14" s="73">
        <v>0</v>
      </c>
      <c r="CR14" s="73">
        <v>0</v>
      </c>
      <c r="CS14" s="73">
        <v>70.501999999999995</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3.78</v>
      </c>
      <c r="DT14" s="73">
        <v>0</v>
      </c>
      <c r="DU14" s="73">
        <v>0</v>
      </c>
      <c r="DV14" s="73">
        <v>0</v>
      </c>
      <c r="DW14" s="73">
        <v>0</v>
      </c>
      <c r="DX14" s="73">
        <v>0</v>
      </c>
      <c r="DY14" s="73">
        <v>0</v>
      </c>
      <c r="DZ14" s="73">
        <v>6.68</v>
      </c>
      <c r="EA14" s="73">
        <v>5.08</v>
      </c>
      <c r="EB14" s="73">
        <v>41.37</v>
      </c>
      <c r="EC14" s="73">
        <v>0</v>
      </c>
      <c r="ED14" s="73">
        <v>0</v>
      </c>
      <c r="EE14" s="73">
        <v>4.9000000000000004</v>
      </c>
      <c r="EF14" s="73">
        <v>0</v>
      </c>
      <c r="EG14" s="73">
        <v>20</v>
      </c>
      <c r="EH14" s="73">
        <v>0</v>
      </c>
      <c r="EI14" s="73">
        <v>0</v>
      </c>
      <c r="EJ14" s="73">
        <v>0</v>
      </c>
      <c r="EK14" s="73">
        <v>2.41</v>
      </c>
      <c r="EL14" s="73">
        <v>40.1</v>
      </c>
      <c r="EM14" s="73">
        <v>13.8</v>
      </c>
      <c r="EN14" s="73">
        <v>0</v>
      </c>
      <c r="EO14" s="73">
        <v>6.88</v>
      </c>
      <c r="EP14" s="73">
        <v>4.9269999999999996</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3.61</v>
      </c>
      <c r="GP14" s="73">
        <v>0</v>
      </c>
      <c r="GQ14" s="73">
        <v>0</v>
      </c>
      <c r="GR14" s="73">
        <v>0</v>
      </c>
      <c r="GS14" s="73">
        <v>0</v>
      </c>
      <c r="GT14" s="73">
        <v>70.501999999999995</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149.92699999999999</v>
      </c>
      <c r="HL14" s="73">
        <v>0</v>
      </c>
      <c r="HM14" s="73">
        <v>0</v>
      </c>
      <c r="HN14" s="73">
        <v>0</v>
      </c>
      <c r="HO14" s="73">
        <v>0</v>
      </c>
      <c r="HP14" s="73">
        <v>0</v>
      </c>
      <c r="HQ14" s="73">
        <v>0</v>
      </c>
      <c r="HR14" s="73">
        <v>0</v>
      </c>
      <c r="HS14" s="73">
        <v>0</v>
      </c>
      <c r="HT14" s="73">
        <v>0</v>
      </c>
      <c r="HU14" s="73">
        <v>0</v>
      </c>
      <c r="HV14" s="73">
        <v>3.61</v>
      </c>
      <c r="HW14" s="73">
        <v>0</v>
      </c>
      <c r="HX14" s="73">
        <v>70.501999999999995</v>
      </c>
      <c r="HY14" s="73">
        <v>0</v>
      </c>
      <c r="HZ14" s="73">
        <v>0</v>
      </c>
      <c r="IA14" s="73">
        <v>0</v>
      </c>
      <c r="IB14" s="73">
        <v>0</v>
      </c>
      <c r="IC14" s="73">
        <v>0</v>
      </c>
      <c r="ID14" s="73">
        <v>0</v>
      </c>
      <c r="IE14" s="73">
        <v>0</v>
      </c>
      <c r="IF14" s="73">
        <v>149.92699999999999</v>
      </c>
      <c r="IG14" s="73">
        <v>0</v>
      </c>
      <c r="IH14" s="73">
        <v>0</v>
      </c>
      <c r="II14" s="73">
        <v>0</v>
      </c>
      <c r="IJ14" s="73">
        <v>0</v>
      </c>
      <c r="IK14" s="73">
        <v>0</v>
      </c>
      <c r="IL14" s="73">
        <v>0</v>
      </c>
      <c r="IM14" s="73">
        <v>0</v>
      </c>
      <c r="IN14" s="73">
        <v>0</v>
      </c>
      <c r="IO14" s="73">
        <v>0</v>
      </c>
      <c r="IP14" s="73">
        <v>0</v>
      </c>
      <c r="IQ14" s="73">
        <v>3.61</v>
      </c>
      <c r="IR14" s="73">
        <v>0</v>
      </c>
      <c r="IS14" s="73">
        <v>70.501999999999995</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1</v>
      </c>
      <c r="JM14" s="71">
        <v>1</v>
      </c>
      <c r="JN14" s="71">
        <v>4</v>
      </c>
      <c r="JO14" s="71">
        <v>0</v>
      </c>
      <c r="JP14" s="71">
        <v>0</v>
      </c>
      <c r="JQ14" s="71">
        <v>1</v>
      </c>
      <c r="JR14" s="71">
        <v>0</v>
      </c>
      <c r="JS14" s="71">
        <v>1</v>
      </c>
      <c r="JT14" s="71">
        <v>0</v>
      </c>
      <c r="JU14" s="71">
        <v>0</v>
      </c>
      <c r="JV14" s="71">
        <v>0</v>
      </c>
      <c r="JW14" s="71">
        <v>1</v>
      </c>
      <c r="JX14" s="71">
        <v>2</v>
      </c>
      <c r="JY14" s="71">
        <v>1</v>
      </c>
      <c r="JZ14" s="71">
        <v>0</v>
      </c>
      <c r="KA14" s="71">
        <v>1</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1</v>
      </c>
      <c r="NN14" s="71">
        <v>1</v>
      </c>
      <c r="NO14" s="71">
        <v>4</v>
      </c>
      <c r="NP14" s="71">
        <v>0</v>
      </c>
      <c r="NQ14" s="71">
        <v>0</v>
      </c>
      <c r="NR14" s="71">
        <v>1</v>
      </c>
      <c r="NS14" s="71">
        <v>0</v>
      </c>
      <c r="NT14" s="71">
        <v>1</v>
      </c>
      <c r="NU14" s="71">
        <v>0</v>
      </c>
      <c r="NV14" s="71">
        <v>0</v>
      </c>
      <c r="NW14" s="71">
        <v>0</v>
      </c>
      <c r="NX14" s="71">
        <v>1</v>
      </c>
      <c r="NY14" s="71">
        <v>2</v>
      </c>
      <c r="NZ14" s="71">
        <v>1</v>
      </c>
      <c r="OA14" s="71">
        <v>0</v>
      </c>
      <c r="OB14" s="71">
        <v>1</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15</v>
      </c>
      <c r="QY14" s="71">
        <v>0</v>
      </c>
      <c r="QZ14" s="71">
        <v>0</v>
      </c>
      <c r="RA14" s="71">
        <v>0</v>
      </c>
      <c r="RB14" s="71">
        <v>0</v>
      </c>
      <c r="RC14" s="71">
        <v>0</v>
      </c>
      <c r="RD14" s="71">
        <v>0</v>
      </c>
      <c r="RE14" s="71">
        <v>0</v>
      </c>
      <c r="RF14" s="71">
        <v>0</v>
      </c>
      <c r="RG14" s="71">
        <v>0</v>
      </c>
      <c r="RH14" s="71">
        <v>0</v>
      </c>
      <c r="RI14" s="71">
        <v>1</v>
      </c>
      <c r="RJ14" s="71">
        <v>0</v>
      </c>
      <c r="RK14" s="71">
        <v>2</v>
      </c>
      <c r="RL14" s="71">
        <v>0</v>
      </c>
      <c r="RM14" s="71">
        <v>0</v>
      </c>
      <c r="RN14" s="71">
        <v>0</v>
      </c>
      <c r="RO14" s="71">
        <v>0</v>
      </c>
      <c r="RP14" s="71">
        <v>0</v>
      </c>
      <c r="RQ14" s="71">
        <v>0</v>
      </c>
      <c r="RR14" s="71">
        <v>0</v>
      </c>
      <c r="RS14" s="71">
        <v>15</v>
      </c>
      <c r="RT14" s="71">
        <v>0</v>
      </c>
      <c r="RU14" s="71">
        <v>0</v>
      </c>
      <c r="RV14" s="71">
        <v>0</v>
      </c>
      <c r="RW14" s="71">
        <v>0</v>
      </c>
      <c r="RX14" s="71">
        <v>0</v>
      </c>
      <c r="RY14" s="71">
        <v>0</v>
      </c>
      <c r="RZ14" s="71">
        <v>0</v>
      </c>
      <c r="SA14" s="71">
        <v>0</v>
      </c>
      <c r="SB14" s="71">
        <v>0</v>
      </c>
      <c r="SC14" s="71">
        <v>0</v>
      </c>
      <c r="SD14" s="71">
        <v>1</v>
      </c>
      <c r="SE14" s="71">
        <v>0</v>
      </c>
      <c r="SF14" s="71">
        <v>2</v>
      </c>
      <c r="SG14" s="71">
        <v>0</v>
      </c>
      <c r="SH14" s="71">
        <v>0</v>
      </c>
    </row>
    <row r="15" spans="1:503">
      <c r="A15" s="16" t="s">
        <v>1908</v>
      </c>
      <c r="B15" s="70">
        <v>7</v>
      </c>
      <c r="C15" s="70">
        <v>7</v>
      </c>
      <c r="D15" s="70">
        <v>1</v>
      </c>
      <c r="E15" s="70">
        <v>2010</v>
      </c>
      <c r="F15" s="70" t="s">
        <v>177</v>
      </c>
      <c r="G15" s="1073" t="s">
        <v>1901</v>
      </c>
      <c r="H15" s="70" t="s">
        <v>1902</v>
      </c>
      <c r="I15" s="1066"/>
      <c r="J15" s="73">
        <v>0</v>
      </c>
      <c r="K15" s="73">
        <v>0</v>
      </c>
      <c r="L15" s="73">
        <v>0</v>
      </c>
      <c r="M15" s="73">
        <v>0</v>
      </c>
      <c r="N15" s="73">
        <v>0</v>
      </c>
      <c r="O15" s="73">
        <v>0</v>
      </c>
      <c r="P15" s="73">
        <v>0</v>
      </c>
      <c r="Q15" s="73">
        <v>0</v>
      </c>
      <c r="R15" s="73">
        <v>3.2320000000000002</v>
      </c>
      <c r="S15" s="73">
        <v>0</v>
      </c>
      <c r="T15" s="73">
        <v>0</v>
      </c>
      <c r="U15" s="73">
        <v>0</v>
      </c>
      <c r="V15" s="73">
        <v>0</v>
      </c>
      <c r="W15" s="73">
        <v>0</v>
      </c>
      <c r="X15" s="73">
        <v>0</v>
      </c>
      <c r="Y15" s="73">
        <v>6.3650000000000002</v>
      </c>
      <c r="Z15" s="73">
        <v>4.2539999999999996</v>
      </c>
      <c r="AA15" s="73">
        <v>47.774999999999999</v>
      </c>
      <c r="AB15" s="73">
        <v>0</v>
      </c>
      <c r="AC15" s="73">
        <v>0</v>
      </c>
      <c r="AD15" s="73">
        <v>0</v>
      </c>
      <c r="AE15" s="73">
        <v>0</v>
      </c>
      <c r="AF15" s="73">
        <v>26.038</v>
      </c>
      <c r="AG15" s="73">
        <v>0</v>
      </c>
      <c r="AH15" s="73">
        <v>0</v>
      </c>
      <c r="AI15" s="73">
        <v>0</v>
      </c>
      <c r="AJ15" s="73">
        <v>2.819</v>
      </c>
      <c r="AK15" s="73">
        <v>39.450000000000003</v>
      </c>
      <c r="AL15" s="73">
        <v>13.022</v>
      </c>
      <c r="AM15" s="73">
        <v>0</v>
      </c>
      <c r="AN15" s="73">
        <v>6.8410000000000002</v>
      </c>
      <c r="AO15" s="73">
        <v>4.4089999999999998</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3.7040000000000002</v>
      </c>
      <c r="CO15" s="73">
        <v>0</v>
      </c>
      <c r="CP15" s="73">
        <v>0</v>
      </c>
      <c r="CQ15" s="73">
        <v>0</v>
      </c>
      <c r="CR15" s="73">
        <v>0</v>
      </c>
      <c r="CS15" s="73">
        <v>86.197999999999993</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3.2320000000000002</v>
      </c>
      <c r="DT15" s="73">
        <v>0</v>
      </c>
      <c r="DU15" s="73">
        <v>0</v>
      </c>
      <c r="DV15" s="73">
        <v>0</v>
      </c>
      <c r="DW15" s="73">
        <v>0</v>
      </c>
      <c r="DX15" s="73">
        <v>0</v>
      </c>
      <c r="DY15" s="73">
        <v>0</v>
      </c>
      <c r="DZ15" s="73">
        <v>6.3650000000000002</v>
      </c>
      <c r="EA15" s="73">
        <v>4.2539999999999996</v>
      </c>
      <c r="EB15" s="73">
        <v>47.774999999999999</v>
      </c>
      <c r="EC15" s="73">
        <v>0</v>
      </c>
      <c r="ED15" s="73">
        <v>0</v>
      </c>
      <c r="EE15" s="73">
        <v>0</v>
      </c>
      <c r="EF15" s="73">
        <v>0</v>
      </c>
      <c r="EG15" s="73">
        <v>26.038</v>
      </c>
      <c r="EH15" s="73">
        <v>0</v>
      </c>
      <c r="EI15" s="73">
        <v>0</v>
      </c>
      <c r="EJ15" s="73">
        <v>0</v>
      </c>
      <c r="EK15" s="73">
        <v>2.819</v>
      </c>
      <c r="EL15" s="73">
        <v>39.450000000000003</v>
      </c>
      <c r="EM15" s="73">
        <v>13.022</v>
      </c>
      <c r="EN15" s="73">
        <v>0</v>
      </c>
      <c r="EO15" s="73">
        <v>6.8410000000000002</v>
      </c>
      <c r="EP15" s="73">
        <v>4.4089999999999998</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3.7040000000000002</v>
      </c>
      <c r="GP15" s="73">
        <v>0</v>
      </c>
      <c r="GQ15" s="73">
        <v>0</v>
      </c>
      <c r="GR15" s="73">
        <v>0</v>
      </c>
      <c r="GS15" s="73">
        <v>0</v>
      </c>
      <c r="GT15" s="73">
        <v>86.197999999999993</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154.20500000000001</v>
      </c>
      <c r="HL15" s="73">
        <v>0</v>
      </c>
      <c r="HM15" s="73">
        <v>0</v>
      </c>
      <c r="HN15" s="73">
        <v>0</v>
      </c>
      <c r="HO15" s="73">
        <v>0</v>
      </c>
      <c r="HP15" s="73">
        <v>0</v>
      </c>
      <c r="HQ15" s="73">
        <v>0</v>
      </c>
      <c r="HR15" s="73">
        <v>0</v>
      </c>
      <c r="HS15" s="73">
        <v>0</v>
      </c>
      <c r="HT15" s="73">
        <v>0</v>
      </c>
      <c r="HU15" s="73">
        <v>0</v>
      </c>
      <c r="HV15" s="73">
        <v>3.7040000000000002</v>
      </c>
      <c r="HW15" s="73">
        <v>0</v>
      </c>
      <c r="HX15" s="73">
        <v>86.197999999999993</v>
      </c>
      <c r="HY15" s="73">
        <v>0</v>
      </c>
      <c r="HZ15" s="73">
        <v>0</v>
      </c>
      <c r="IA15" s="73">
        <v>0</v>
      </c>
      <c r="IB15" s="73">
        <v>0</v>
      </c>
      <c r="IC15" s="73">
        <v>0</v>
      </c>
      <c r="ID15" s="73">
        <v>0</v>
      </c>
      <c r="IE15" s="73">
        <v>0</v>
      </c>
      <c r="IF15" s="73">
        <v>154.20500000000001</v>
      </c>
      <c r="IG15" s="73">
        <v>0</v>
      </c>
      <c r="IH15" s="73">
        <v>0</v>
      </c>
      <c r="II15" s="73">
        <v>0</v>
      </c>
      <c r="IJ15" s="73">
        <v>0</v>
      </c>
      <c r="IK15" s="73">
        <v>0</v>
      </c>
      <c r="IL15" s="73">
        <v>0</v>
      </c>
      <c r="IM15" s="73">
        <v>0</v>
      </c>
      <c r="IN15" s="73">
        <v>0</v>
      </c>
      <c r="IO15" s="73">
        <v>0</v>
      </c>
      <c r="IP15" s="73">
        <v>0</v>
      </c>
      <c r="IQ15" s="73">
        <v>3.7040000000000002</v>
      </c>
      <c r="IR15" s="73">
        <v>0</v>
      </c>
      <c r="IS15" s="73">
        <v>86.197999999999993</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1</v>
      </c>
      <c r="JM15" s="71">
        <v>1</v>
      </c>
      <c r="JN15" s="71">
        <v>4</v>
      </c>
      <c r="JO15" s="71">
        <v>0</v>
      </c>
      <c r="JP15" s="71">
        <v>0</v>
      </c>
      <c r="JQ15" s="71">
        <v>0</v>
      </c>
      <c r="JR15" s="71">
        <v>0</v>
      </c>
      <c r="JS15" s="71">
        <v>1</v>
      </c>
      <c r="JT15" s="71">
        <v>0</v>
      </c>
      <c r="JU15" s="71">
        <v>0</v>
      </c>
      <c r="JV15" s="71">
        <v>0</v>
      </c>
      <c r="JW15" s="71">
        <v>1</v>
      </c>
      <c r="JX15" s="71">
        <v>2</v>
      </c>
      <c r="JY15" s="71">
        <v>1</v>
      </c>
      <c r="JZ15" s="71">
        <v>0</v>
      </c>
      <c r="KA15" s="71">
        <v>1</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1</v>
      </c>
      <c r="NN15" s="71">
        <v>1</v>
      </c>
      <c r="NO15" s="71">
        <v>4</v>
      </c>
      <c r="NP15" s="71">
        <v>0</v>
      </c>
      <c r="NQ15" s="71">
        <v>0</v>
      </c>
      <c r="NR15" s="71">
        <v>0</v>
      </c>
      <c r="NS15" s="71">
        <v>0</v>
      </c>
      <c r="NT15" s="71">
        <v>1</v>
      </c>
      <c r="NU15" s="71">
        <v>0</v>
      </c>
      <c r="NV15" s="71">
        <v>0</v>
      </c>
      <c r="NW15" s="71">
        <v>0</v>
      </c>
      <c r="NX15" s="71">
        <v>1</v>
      </c>
      <c r="NY15" s="71">
        <v>2</v>
      </c>
      <c r="NZ15" s="71">
        <v>1</v>
      </c>
      <c r="OA15" s="71">
        <v>0</v>
      </c>
      <c r="OB15" s="71">
        <v>1</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14</v>
      </c>
      <c r="QY15" s="71">
        <v>0</v>
      </c>
      <c r="QZ15" s="71">
        <v>0</v>
      </c>
      <c r="RA15" s="71">
        <v>0</v>
      </c>
      <c r="RB15" s="71">
        <v>0</v>
      </c>
      <c r="RC15" s="71">
        <v>0</v>
      </c>
      <c r="RD15" s="71">
        <v>0</v>
      </c>
      <c r="RE15" s="71">
        <v>0</v>
      </c>
      <c r="RF15" s="71">
        <v>0</v>
      </c>
      <c r="RG15" s="71">
        <v>0</v>
      </c>
      <c r="RH15" s="71">
        <v>0</v>
      </c>
      <c r="RI15" s="71">
        <v>1</v>
      </c>
      <c r="RJ15" s="71">
        <v>0</v>
      </c>
      <c r="RK15" s="71">
        <v>2</v>
      </c>
      <c r="RL15" s="71">
        <v>0</v>
      </c>
      <c r="RM15" s="71">
        <v>0</v>
      </c>
      <c r="RN15" s="71">
        <v>0</v>
      </c>
      <c r="RO15" s="71">
        <v>0</v>
      </c>
      <c r="RP15" s="71">
        <v>0</v>
      </c>
      <c r="RQ15" s="71">
        <v>0</v>
      </c>
      <c r="RR15" s="71">
        <v>0</v>
      </c>
      <c r="RS15" s="71">
        <v>14</v>
      </c>
      <c r="RT15" s="71">
        <v>0</v>
      </c>
      <c r="RU15" s="71">
        <v>0</v>
      </c>
      <c r="RV15" s="71">
        <v>0</v>
      </c>
      <c r="RW15" s="71">
        <v>0</v>
      </c>
      <c r="RX15" s="71">
        <v>0</v>
      </c>
      <c r="RY15" s="71">
        <v>0</v>
      </c>
      <c r="RZ15" s="71">
        <v>0</v>
      </c>
      <c r="SA15" s="71">
        <v>0</v>
      </c>
      <c r="SB15" s="71">
        <v>0</v>
      </c>
      <c r="SC15" s="71">
        <v>0</v>
      </c>
      <c r="SD15" s="71">
        <v>1</v>
      </c>
      <c r="SE15" s="71">
        <v>0</v>
      </c>
      <c r="SF15" s="71">
        <v>2</v>
      </c>
      <c r="SG15" s="71">
        <v>0</v>
      </c>
      <c r="SH15" s="71">
        <v>0</v>
      </c>
    </row>
    <row r="16" spans="1:503">
      <c r="A16" s="16" t="s">
        <v>1909</v>
      </c>
      <c r="B16" s="70">
        <v>8</v>
      </c>
      <c r="C16" s="70">
        <v>8</v>
      </c>
      <c r="D16" s="70">
        <v>1</v>
      </c>
      <c r="E16" s="70">
        <v>2011</v>
      </c>
      <c r="F16" s="70" t="s">
        <v>178</v>
      </c>
      <c r="G16" s="1073" t="s">
        <v>1901</v>
      </c>
      <c r="H16" s="70" t="s">
        <v>1902</v>
      </c>
      <c r="I16" s="1066"/>
      <c r="J16" s="73">
        <v>0</v>
      </c>
      <c r="K16" s="73">
        <v>0</v>
      </c>
      <c r="L16" s="73">
        <v>0</v>
      </c>
      <c r="M16" s="73">
        <v>0</v>
      </c>
      <c r="N16" s="73">
        <v>0</v>
      </c>
      <c r="O16" s="73">
        <v>0</v>
      </c>
      <c r="P16" s="73">
        <v>0</v>
      </c>
      <c r="Q16" s="73">
        <v>0</v>
      </c>
      <c r="R16" s="73">
        <v>3.0419999999999998</v>
      </c>
      <c r="S16" s="73">
        <v>0</v>
      </c>
      <c r="T16" s="73">
        <v>0</v>
      </c>
      <c r="U16" s="73">
        <v>0</v>
      </c>
      <c r="V16" s="73">
        <v>0</v>
      </c>
      <c r="W16" s="73">
        <v>0</v>
      </c>
      <c r="X16" s="73">
        <v>0</v>
      </c>
      <c r="Y16" s="73">
        <v>6.4649999999999999</v>
      </c>
      <c r="Z16" s="73">
        <v>3.996</v>
      </c>
      <c r="AA16" s="73">
        <v>43.645000000000003</v>
      </c>
      <c r="AB16" s="73">
        <v>0</v>
      </c>
      <c r="AC16" s="73">
        <v>0</v>
      </c>
      <c r="AD16" s="73">
        <v>0</v>
      </c>
      <c r="AE16" s="73">
        <v>0</v>
      </c>
      <c r="AF16" s="73">
        <v>25.567</v>
      </c>
      <c r="AG16" s="73">
        <v>0</v>
      </c>
      <c r="AH16" s="73">
        <v>0</v>
      </c>
      <c r="AI16" s="73">
        <v>0</v>
      </c>
      <c r="AJ16" s="73">
        <v>0</v>
      </c>
      <c r="AK16" s="73">
        <v>38</v>
      </c>
      <c r="AL16" s="73">
        <v>10.989000000000001</v>
      </c>
      <c r="AM16" s="73">
        <v>0</v>
      </c>
      <c r="AN16" s="73">
        <v>6.923</v>
      </c>
      <c r="AO16" s="73">
        <v>4.5949999999999998</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3.3090000000000002</v>
      </c>
      <c r="CO16" s="73">
        <v>0</v>
      </c>
      <c r="CP16" s="73">
        <v>0</v>
      </c>
      <c r="CQ16" s="73">
        <v>0</v>
      </c>
      <c r="CR16" s="73">
        <v>0</v>
      </c>
      <c r="CS16" s="73">
        <v>10.475</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3.0419999999999998</v>
      </c>
      <c r="DT16" s="73">
        <v>0</v>
      </c>
      <c r="DU16" s="73">
        <v>0</v>
      </c>
      <c r="DV16" s="73">
        <v>0</v>
      </c>
      <c r="DW16" s="73">
        <v>0</v>
      </c>
      <c r="DX16" s="73">
        <v>0</v>
      </c>
      <c r="DY16" s="73">
        <v>0</v>
      </c>
      <c r="DZ16" s="73">
        <v>6.4649999999999999</v>
      </c>
      <c r="EA16" s="73">
        <v>3.996</v>
      </c>
      <c r="EB16" s="73">
        <v>43.645000000000003</v>
      </c>
      <c r="EC16" s="73">
        <v>0</v>
      </c>
      <c r="ED16" s="73">
        <v>0</v>
      </c>
      <c r="EE16" s="73">
        <v>0</v>
      </c>
      <c r="EF16" s="73">
        <v>0</v>
      </c>
      <c r="EG16" s="73">
        <v>25.567</v>
      </c>
      <c r="EH16" s="73">
        <v>0</v>
      </c>
      <c r="EI16" s="73">
        <v>0</v>
      </c>
      <c r="EJ16" s="73">
        <v>0</v>
      </c>
      <c r="EK16" s="73">
        <v>0</v>
      </c>
      <c r="EL16" s="73">
        <v>38</v>
      </c>
      <c r="EM16" s="73">
        <v>10.989000000000001</v>
      </c>
      <c r="EN16" s="73">
        <v>0</v>
      </c>
      <c r="EO16" s="73">
        <v>6.923</v>
      </c>
      <c r="EP16" s="73">
        <v>4.5949999999999998</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3.3090000000000002</v>
      </c>
      <c r="GP16" s="73">
        <v>0</v>
      </c>
      <c r="GQ16" s="73">
        <v>0</v>
      </c>
      <c r="GR16" s="73">
        <v>0</v>
      </c>
      <c r="GS16" s="73">
        <v>0</v>
      </c>
      <c r="GT16" s="73">
        <v>10.475</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143.22200000000001</v>
      </c>
      <c r="HL16" s="73">
        <v>0</v>
      </c>
      <c r="HM16" s="73">
        <v>0</v>
      </c>
      <c r="HN16" s="73">
        <v>0</v>
      </c>
      <c r="HO16" s="73">
        <v>0</v>
      </c>
      <c r="HP16" s="73">
        <v>0</v>
      </c>
      <c r="HQ16" s="73">
        <v>0</v>
      </c>
      <c r="HR16" s="73">
        <v>0</v>
      </c>
      <c r="HS16" s="73">
        <v>0</v>
      </c>
      <c r="HT16" s="73">
        <v>0</v>
      </c>
      <c r="HU16" s="73">
        <v>0</v>
      </c>
      <c r="HV16" s="73">
        <v>3.3090000000000002</v>
      </c>
      <c r="HW16" s="73">
        <v>0</v>
      </c>
      <c r="HX16" s="73">
        <v>10.475</v>
      </c>
      <c r="HY16" s="73">
        <v>0</v>
      </c>
      <c r="HZ16" s="73">
        <v>0</v>
      </c>
      <c r="IA16" s="73">
        <v>0</v>
      </c>
      <c r="IB16" s="73">
        <v>0</v>
      </c>
      <c r="IC16" s="73">
        <v>0</v>
      </c>
      <c r="ID16" s="73">
        <v>0</v>
      </c>
      <c r="IE16" s="73">
        <v>0</v>
      </c>
      <c r="IF16" s="73">
        <v>143.22200000000001</v>
      </c>
      <c r="IG16" s="73">
        <v>0</v>
      </c>
      <c r="IH16" s="73">
        <v>0</v>
      </c>
      <c r="II16" s="73">
        <v>0</v>
      </c>
      <c r="IJ16" s="73">
        <v>0</v>
      </c>
      <c r="IK16" s="73">
        <v>0</v>
      </c>
      <c r="IL16" s="73">
        <v>0</v>
      </c>
      <c r="IM16" s="73">
        <v>0</v>
      </c>
      <c r="IN16" s="73">
        <v>0</v>
      </c>
      <c r="IO16" s="73">
        <v>0</v>
      </c>
      <c r="IP16" s="73">
        <v>0</v>
      </c>
      <c r="IQ16" s="73">
        <v>3.3090000000000002</v>
      </c>
      <c r="IR16" s="73">
        <v>0</v>
      </c>
      <c r="IS16" s="73">
        <v>10.475</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1</v>
      </c>
      <c r="JM16" s="71">
        <v>1</v>
      </c>
      <c r="JN16" s="71">
        <v>4</v>
      </c>
      <c r="JO16" s="71">
        <v>0</v>
      </c>
      <c r="JP16" s="71">
        <v>0</v>
      </c>
      <c r="JQ16" s="71">
        <v>0</v>
      </c>
      <c r="JR16" s="71">
        <v>0</v>
      </c>
      <c r="JS16" s="71">
        <v>1</v>
      </c>
      <c r="JT16" s="71">
        <v>0</v>
      </c>
      <c r="JU16" s="71">
        <v>0</v>
      </c>
      <c r="JV16" s="71">
        <v>0</v>
      </c>
      <c r="JW16" s="71">
        <v>0</v>
      </c>
      <c r="JX16" s="71">
        <v>2</v>
      </c>
      <c r="JY16" s="71">
        <v>1</v>
      </c>
      <c r="JZ16" s="71">
        <v>0</v>
      </c>
      <c r="KA16" s="71">
        <v>1</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1</v>
      </c>
      <c r="NN16" s="71">
        <v>1</v>
      </c>
      <c r="NO16" s="71">
        <v>4</v>
      </c>
      <c r="NP16" s="71">
        <v>0</v>
      </c>
      <c r="NQ16" s="71">
        <v>0</v>
      </c>
      <c r="NR16" s="71">
        <v>0</v>
      </c>
      <c r="NS16" s="71">
        <v>0</v>
      </c>
      <c r="NT16" s="71">
        <v>1</v>
      </c>
      <c r="NU16" s="71">
        <v>0</v>
      </c>
      <c r="NV16" s="71">
        <v>0</v>
      </c>
      <c r="NW16" s="71">
        <v>0</v>
      </c>
      <c r="NX16" s="71">
        <v>0</v>
      </c>
      <c r="NY16" s="71">
        <v>2</v>
      </c>
      <c r="NZ16" s="71">
        <v>1</v>
      </c>
      <c r="OA16" s="71">
        <v>0</v>
      </c>
      <c r="OB16" s="71">
        <v>1</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13</v>
      </c>
      <c r="QY16" s="71">
        <v>0</v>
      </c>
      <c r="QZ16" s="71">
        <v>0</v>
      </c>
      <c r="RA16" s="71">
        <v>0</v>
      </c>
      <c r="RB16" s="71">
        <v>0</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13</v>
      </c>
      <c r="RT16" s="71">
        <v>0</v>
      </c>
      <c r="RU16" s="71">
        <v>0</v>
      </c>
      <c r="RV16" s="71">
        <v>0</v>
      </c>
      <c r="RW16" s="71">
        <v>0</v>
      </c>
      <c r="RX16" s="71">
        <v>0</v>
      </c>
      <c r="RY16" s="71">
        <v>0</v>
      </c>
      <c r="RZ16" s="71">
        <v>0</v>
      </c>
      <c r="SA16" s="71">
        <v>0</v>
      </c>
      <c r="SB16" s="71">
        <v>0</v>
      </c>
      <c r="SC16" s="71">
        <v>0</v>
      </c>
      <c r="SD16" s="71">
        <v>1</v>
      </c>
      <c r="SE16" s="71">
        <v>0</v>
      </c>
      <c r="SF16" s="71">
        <v>1</v>
      </c>
      <c r="SG16" s="71">
        <v>0</v>
      </c>
      <c r="SH16" s="71">
        <v>0</v>
      </c>
    </row>
    <row r="17" spans="1:502">
      <c r="A17" s="16" t="s">
        <v>1910</v>
      </c>
      <c r="B17" s="70">
        <v>9</v>
      </c>
      <c r="C17" s="70">
        <v>9</v>
      </c>
      <c r="D17" s="70">
        <v>1</v>
      </c>
      <c r="E17" s="70">
        <v>2012</v>
      </c>
      <c r="F17" s="70" t="s">
        <v>179</v>
      </c>
      <c r="G17" s="1073" t="s">
        <v>1901</v>
      </c>
      <c r="H17" s="70" t="s">
        <v>1902</v>
      </c>
      <c r="I17" s="1066"/>
      <c r="J17" s="73">
        <v>0</v>
      </c>
      <c r="K17" s="73">
        <v>0</v>
      </c>
      <c r="L17" s="73">
        <v>0</v>
      </c>
      <c r="M17" s="73">
        <v>0</v>
      </c>
      <c r="N17" s="73">
        <v>0</v>
      </c>
      <c r="O17" s="73">
        <v>0</v>
      </c>
      <c r="P17" s="73">
        <v>0</v>
      </c>
      <c r="Q17" s="73">
        <v>0</v>
      </c>
      <c r="R17" s="73">
        <v>3.274</v>
      </c>
      <c r="S17" s="73">
        <v>0</v>
      </c>
      <c r="T17" s="73">
        <v>0</v>
      </c>
      <c r="U17" s="73">
        <v>0</v>
      </c>
      <c r="V17" s="73">
        <v>0</v>
      </c>
      <c r="W17" s="73">
        <v>0</v>
      </c>
      <c r="X17" s="73">
        <v>0</v>
      </c>
      <c r="Y17" s="73">
        <v>7.5460000000000003</v>
      </c>
      <c r="Z17" s="73">
        <v>3.9769999999999999</v>
      </c>
      <c r="AA17" s="73">
        <v>50.267000000000003</v>
      </c>
      <c r="AB17" s="73">
        <v>0</v>
      </c>
      <c r="AC17" s="73">
        <v>0</v>
      </c>
      <c r="AD17" s="73">
        <v>8.1999999999999993</v>
      </c>
      <c r="AE17" s="73">
        <v>0</v>
      </c>
      <c r="AF17" s="73">
        <v>20.370999999999999</v>
      </c>
      <c r="AG17" s="73">
        <v>0</v>
      </c>
      <c r="AH17" s="73">
        <v>0</v>
      </c>
      <c r="AI17" s="73">
        <v>0</v>
      </c>
      <c r="AJ17" s="73">
        <v>3.2970000000000002</v>
      </c>
      <c r="AK17" s="73">
        <v>42.87</v>
      </c>
      <c r="AL17" s="73">
        <v>9.5640000000000001</v>
      </c>
      <c r="AM17" s="73">
        <v>0</v>
      </c>
      <c r="AN17" s="73">
        <v>8.2609999999999992</v>
      </c>
      <c r="AO17" s="73">
        <v>5.1429999999999998</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3.6110000000000002</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3.274</v>
      </c>
      <c r="DT17" s="73">
        <v>0</v>
      </c>
      <c r="DU17" s="73">
        <v>0</v>
      </c>
      <c r="DV17" s="73">
        <v>0</v>
      </c>
      <c r="DW17" s="73">
        <v>0</v>
      </c>
      <c r="DX17" s="73">
        <v>0</v>
      </c>
      <c r="DY17" s="73">
        <v>0</v>
      </c>
      <c r="DZ17" s="73">
        <v>7.5460000000000003</v>
      </c>
      <c r="EA17" s="73">
        <v>3.9769999999999999</v>
      </c>
      <c r="EB17" s="73">
        <v>50.267000000000003</v>
      </c>
      <c r="EC17" s="73">
        <v>0</v>
      </c>
      <c r="ED17" s="73">
        <v>0</v>
      </c>
      <c r="EE17" s="73">
        <v>8.1999999999999993</v>
      </c>
      <c r="EF17" s="73">
        <v>0</v>
      </c>
      <c r="EG17" s="73">
        <v>20.370999999999999</v>
      </c>
      <c r="EH17" s="73">
        <v>0</v>
      </c>
      <c r="EI17" s="73">
        <v>0</v>
      </c>
      <c r="EJ17" s="73">
        <v>0</v>
      </c>
      <c r="EK17" s="73">
        <v>3.2970000000000002</v>
      </c>
      <c r="EL17" s="73">
        <v>42.87</v>
      </c>
      <c r="EM17" s="73">
        <v>9.5640000000000001</v>
      </c>
      <c r="EN17" s="73">
        <v>0</v>
      </c>
      <c r="EO17" s="73">
        <v>8.2609999999999992</v>
      </c>
      <c r="EP17" s="73">
        <v>5.1429999999999998</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3.6110000000000002</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162.77000000000001</v>
      </c>
      <c r="HL17" s="73">
        <v>0</v>
      </c>
      <c r="HM17" s="73">
        <v>0</v>
      </c>
      <c r="HN17" s="73">
        <v>0</v>
      </c>
      <c r="HO17" s="73">
        <v>0</v>
      </c>
      <c r="HP17" s="73">
        <v>0</v>
      </c>
      <c r="HQ17" s="73">
        <v>0</v>
      </c>
      <c r="HR17" s="73">
        <v>0</v>
      </c>
      <c r="HS17" s="73">
        <v>0</v>
      </c>
      <c r="HT17" s="73">
        <v>0</v>
      </c>
      <c r="HU17" s="73">
        <v>0</v>
      </c>
      <c r="HV17" s="73">
        <v>3.6110000000000002</v>
      </c>
      <c r="HW17" s="73">
        <v>0</v>
      </c>
      <c r="HX17" s="73">
        <v>0</v>
      </c>
      <c r="HY17" s="73">
        <v>0</v>
      </c>
      <c r="HZ17" s="73">
        <v>0</v>
      </c>
      <c r="IA17" s="73">
        <v>0</v>
      </c>
      <c r="IB17" s="73">
        <v>0</v>
      </c>
      <c r="IC17" s="73">
        <v>0</v>
      </c>
      <c r="ID17" s="73">
        <v>0</v>
      </c>
      <c r="IE17" s="73">
        <v>0</v>
      </c>
      <c r="IF17" s="73">
        <v>162.77000000000001</v>
      </c>
      <c r="IG17" s="73">
        <v>0</v>
      </c>
      <c r="IH17" s="73">
        <v>0</v>
      </c>
      <c r="II17" s="73">
        <v>0</v>
      </c>
      <c r="IJ17" s="73">
        <v>0</v>
      </c>
      <c r="IK17" s="73">
        <v>0</v>
      </c>
      <c r="IL17" s="73">
        <v>0</v>
      </c>
      <c r="IM17" s="73">
        <v>0</v>
      </c>
      <c r="IN17" s="73">
        <v>0</v>
      </c>
      <c r="IO17" s="73">
        <v>0</v>
      </c>
      <c r="IP17" s="73">
        <v>0</v>
      </c>
      <c r="IQ17" s="73">
        <v>3.6110000000000002</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1</v>
      </c>
      <c r="JM17" s="71">
        <v>1</v>
      </c>
      <c r="JN17" s="71">
        <v>5</v>
      </c>
      <c r="JO17" s="71">
        <v>0</v>
      </c>
      <c r="JP17" s="71">
        <v>0</v>
      </c>
      <c r="JQ17" s="71">
        <v>1</v>
      </c>
      <c r="JR17" s="71">
        <v>0</v>
      </c>
      <c r="JS17" s="71">
        <v>1</v>
      </c>
      <c r="JT17" s="71">
        <v>0</v>
      </c>
      <c r="JU17" s="71">
        <v>0</v>
      </c>
      <c r="JV17" s="71">
        <v>0</v>
      </c>
      <c r="JW17" s="71">
        <v>1</v>
      </c>
      <c r="JX17" s="71">
        <v>2</v>
      </c>
      <c r="JY17" s="71">
        <v>1</v>
      </c>
      <c r="JZ17" s="71">
        <v>0</v>
      </c>
      <c r="KA17" s="71">
        <v>1</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1</v>
      </c>
      <c r="NN17" s="71">
        <v>1</v>
      </c>
      <c r="NO17" s="71">
        <v>5</v>
      </c>
      <c r="NP17" s="71">
        <v>0</v>
      </c>
      <c r="NQ17" s="71">
        <v>0</v>
      </c>
      <c r="NR17" s="71">
        <v>1</v>
      </c>
      <c r="NS17" s="71">
        <v>0</v>
      </c>
      <c r="NT17" s="71">
        <v>1</v>
      </c>
      <c r="NU17" s="71">
        <v>0</v>
      </c>
      <c r="NV17" s="71">
        <v>0</v>
      </c>
      <c r="NW17" s="71">
        <v>0</v>
      </c>
      <c r="NX17" s="71">
        <v>1</v>
      </c>
      <c r="NY17" s="71">
        <v>2</v>
      </c>
      <c r="NZ17" s="71">
        <v>1</v>
      </c>
      <c r="OA17" s="71">
        <v>0</v>
      </c>
      <c r="OB17" s="71">
        <v>1</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16</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16</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1911</v>
      </c>
      <c r="B18" s="70">
        <v>10</v>
      </c>
      <c r="C18" s="70">
        <v>10</v>
      </c>
      <c r="D18" s="70">
        <v>1</v>
      </c>
      <c r="E18" s="70">
        <v>2013</v>
      </c>
      <c r="F18" s="70" t="s">
        <v>180</v>
      </c>
      <c r="G18" s="1073" t="s">
        <v>1901</v>
      </c>
      <c r="H18" s="70" t="s">
        <v>1902</v>
      </c>
      <c r="I18" s="1066"/>
      <c r="J18" s="73">
        <v>0</v>
      </c>
      <c r="K18" s="73">
        <v>0</v>
      </c>
      <c r="L18" s="73">
        <v>0</v>
      </c>
      <c r="M18" s="73">
        <v>0</v>
      </c>
      <c r="N18" s="73">
        <v>0</v>
      </c>
      <c r="O18" s="73">
        <v>0</v>
      </c>
      <c r="P18" s="73">
        <v>0</v>
      </c>
      <c r="Q18" s="73">
        <v>0</v>
      </c>
      <c r="R18" s="73">
        <v>3.55</v>
      </c>
      <c r="S18" s="73">
        <v>0</v>
      </c>
      <c r="T18" s="73">
        <v>0</v>
      </c>
      <c r="U18" s="73">
        <v>0</v>
      </c>
      <c r="V18" s="73">
        <v>0</v>
      </c>
      <c r="W18" s="73">
        <v>0</v>
      </c>
      <c r="X18" s="73">
        <v>0</v>
      </c>
      <c r="Y18" s="73">
        <v>7.7939999999999996</v>
      </c>
      <c r="Z18" s="73">
        <v>4.82</v>
      </c>
      <c r="AA18" s="73">
        <v>66.316000000000003</v>
      </c>
      <c r="AB18" s="73">
        <v>0</v>
      </c>
      <c r="AC18" s="73">
        <v>0</v>
      </c>
      <c r="AD18" s="73">
        <v>8.4250000000000007</v>
      </c>
      <c r="AE18" s="73">
        <v>0</v>
      </c>
      <c r="AF18" s="73">
        <v>23.994</v>
      </c>
      <c r="AG18" s="73">
        <v>0</v>
      </c>
      <c r="AH18" s="73">
        <v>0</v>
      </c>
      <c r="AI18" s="73">
        <v>0</v>
      </c>
      <c r="AJ18" s="73">
        <v>3.879</v>
      </c>
      <c r="AK18" s="73">
        <v>43.000999999999998</v>
      </c>
      <c r="AL18" s="73">
        <v>11.276999999999999</v>
      </c>
      <c r="AM18" s="73">
        <v>0</v>
      </c>
      <c r="AN18" s="73">
        <v>9.3740000000000006</v>
      </c>
      <c r="AO18" s="73">
        <v>4.0869999999999997</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4.5810000000000004</v>
      </c>
      <c r="CO18" s="73">
        <v>0</v>
      </c>
      <c r="CP18" s="73">
        <v>0</v>
      </c>
      <c r="CQ18" s="73">
        <v>0</v>
      </c>
      <c r="CR18" s="73">
        <v>0</v>
      </c>
      <c r="CS18" s="73">
        <v>9.4890000000000008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3.55</v>
      </c>
      <c r="DT18" s="73">
        <v>0</v>
      </c>
      <c r="DU18" s="73">
        <v>0</v>
      </c>
      <c r="DV18" s="73">
        <v>0</v>
      </c>
      <c r="DW18" s="73">
        <v>0</v>
      </c>
      <c r="DX18" s="73">
        <v>0</v>
      </c>
      <c r="DY18" s="73">
        <v>0</v>
      </c>
      <c r="DZ18" s="73">
        <v>7.7939999999999996</v>
      </c>
      <c r="EA18" s="73">
        <v>4.82</v>
      </c>
      <c r="EB18" s="73">
        <v>66.316000000000003</v>
      </c>
      <c r="EC18" s="73">
        <v>0</v>
      </c>
      <c r="ED18" s="73">
        <v>0</v>
      </c>
      <c r="EE18" s="73">
        <v>8.4250000000000007</v>
      </c>
      <c r="EF18" s="73">
        <v>0</v>
      </c>
      <c r="EG18" s="73">
        <v>23.994</v>
      </c>
      <c r="EH18" s="73">
        <v>0</v>
      </c>
      <c r="EI18" s="73">
        <v>0</v>
      </c>
      <c r="EJ18" s="73">
        <v>0</v>
      </c>
      <c r="EK18" s="73">
        <v>3.879</v>
      </c>
      <c r="EL18" s="73">
        <v>43.000999999999998</v>
      </c>
      <c r="EM18" s="73">
        <v>11.276999999999999</v>
      </c>
      <c r="EN18" s="73">
        <v>0</v>
      </c>
      <c r="EO18" s="73">
        <v>9.3740000000000006</v>
      </c>
      <c r="EP18" s="73">
        <v>4.0869999999999997</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4.5810000000000004</v>
      </c>
      <c r="GP18" s="73">
        <v>0</v>
      </c>
      <c r="GQ18" s="73">
        <v>0</v>
      </c>
      <c r="GR18" s="73">
        <v>0</v>
      </c>
      <c r="GS18" s="73">
        <v>0</v>
      </c>
      <c r="GT18" s="73">
        <v>9.4890000000000008</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186.517</v>
      </c>
      <c r="HL18" s="73">
        <v>0</v>
      </c>
      <c r="HM18" s="73">
        <v>0</v>
      </c>
      <c r="HN18" s="73">
        <v>0</v>
      </c>
      <c r="HO18" s="73">
        <v>0</v>
      </c>
      <c r="HP18" s="73">
        <v>0</v>
      </c>
      <c r="HQ18" s="73">
        <v>0</v>
      </c>
      <c r="HR18" s="73">
        <v>0</v>
      </c>
      <c r="HS18" s="73">
        <v>0</v>
      </c>
      <c r="HT18" s="73">
        <v>0</v>
      </c>
      <c r="HU18" s="73">
        <v>0</v>
      </c>
      <c r="HV18" s="73">
        <v>4.5810000000000004</v>
      </c>
      <c r="HW18" s="73">
        <v>0</v>
      </c>
      <c r="HX18" s="73">
        <v>9.4890000000000008</v>
      </c>
      <c r="HY18" s="73">
        <v>0</v>
      </c>
      <c r="HZ18" s="73">
        <v>0</v>
      </c>
      <c r="IA18" s="73">
        <v>0</v>
      </c>
      <c r="IB18" s="73">
        <v>0</v>
      </c>
      <c r="IC18" s="73">
        <v>0</v>
      </c>
      <c r="ID18" s="73">
        <v>0</v>
      </c>
      <c r="IE18" s="73">
        <v>0</v>
      </c>
      <c r="IF18" s="73">
        <v>186.517</v>
      </c>
      <c r="IG18" s="73">
        <v>0</v>
      </c>
      <c r="IH18" s="73">
        <v>0</v>
      </c>
      <c r="II18" s="73">
        <v>0</v>
      </c>
      <c r="IJ18" s="73">
        <v>0</v>
      </c>
      <c r="IK18" s="73">
        <v>0</v>
      </c>
      <c r="IL18" s="73">
        <v>0</v>
      </c>
      <c r="IM18" s="73">
        <v>0</v>
      </c>
      <c r="IN18" s="73">
        <v>0</v>
      </c>
      <c r="IO18" s="73">
        <v>0</v>
      </c>
      <c r="IP18" s="73">
        <v>0</v>
      </c>
      <c r="IQ18" s="73">
        <v>4.5810000000000004</v>
      </c>
      <c r="IR18" s="73">
        <v>0</v>
      </c>
      <c r="IS18" s="73">
        <v>9.4890000000000008</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1</v>
      </c>
      <c r="JM18" s="71">
        <v>1</v>
      </c>
      <c r="JN18" s="71">
        <v>5</v>
      </c>
      <c r="JO18" s="71">
        <v>0</v>
      </c>
      <c r="JP18" s="71">
        <v>0</v>
      </c>
      <c r="JQ18" s="71">
        <v>1</v>
      </c>
      <c r="JR18" s="71">
        <v>0</v>
      </c>
      <c r="JS18" s="71">
        <v>1</v>
      </c>
      <c r="JT18" s="71">
        <v>0</v>
      </c>
      <c r="JU18" s="71">
        <v>0</v>
      </c>
      <c r="JV18" s="71">
        <v>0</v>
      </c>
      <c r="JW18" s="71">
        <v>1</v>
      </c>
      <c r="JX18" s="71">
        <v>2</v>
      </c>
      <c r="JY18" s="71">
        <v>1</v>
      </c>
      <c r="JZ18" s="71">
        <v>0</v>
      </c>
      <c r="KA18" s="71">
        <v>1</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1</v>
      </c>
      <c r="NN18" s="71">
        <v>1</v>
      </c>
      <c r="NO18" s="71">
        <v>5</v>
      </c>
      <c r="NP18" s="71">
        <v>0</v>
      </c>
      <c r="NQ18" s="71">
        <v>0</v>
      </c>
      <c r="NR18" s="71">
        <v>1</v>
      </c>
      <c r="NS18" s="71">
        <v>0</v>
      </c>
      <c r="NT18" s="71">
        <v>1</v>
      </c>
      <c r="NU18" s="71">
        <v>0</v>
      </c>
      <c r="NV18" s="71">
        <v>0</v>
      </c>
      <c r="NW18" s="71">
        <v>0</v>
      </c>
      <c r="NX18" s="71">
        <v>1</v>
      </c>
      <c r="NY18" s="71">
        <v>2</v>
      </c>
      <c r="NZ18" s="71">
        <v>1</v>
      </c>
      <c r="OA18" s="71">
        <v>0</v>
      </c>
      <c r="OB18" s="71">
        <v>1</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16</v>
      </c>
      <c r="QY18" s="71">
        <v>0</v>
      </c>
      <c r="QZ18" s="71">
        <v>0</v>
      </c>
      <c r="RA18" s="71">
        <v>0</v>
      </c>
      <c r="RB18" s="71">
        <v>0</v>
      </c>
      <c r="RC18" s="71">
        <v>0</v>
      </c>
      <c r="RD18" s="71">
        <v>0</v>
      </c>
      <c r="RE18" s="71">
        <v>0</v>
      </c>
      <c r="RF18" s="71">
        <v>0</v>
      </c>
      <c r="RG18" s="71">
        <v>0</v>
      </c>
      <c r="RH18" s="71">
        <v>0</v>
      </c>
      <c r="RI18" s="71">
        <v>1</v>
      </c>
      <c r="RJ18" s="71">
        <v>0</v>
      </c>
      <c r="RK18" s="71">
        <v>1</v>
      </c>
      <c r="RL18" s="71">
        <v>0</v>
      </c>
      <c r="RM18" s="71">
        <v>0</v>
      </c>
      <c r="RN18" s="71">
        <v>0</v>
      </c>
      <c r="RO18" s="71">
        <v>0</v>
      </c>
      <c r="RP18" s="71">
        <v>0</v>
      </c>
      <c r="RQ18" s="71">
        <v>0</v>
      </c>
      <c r="RR18" s="71">
        <v>0</v>
      </c>
      <c r="RS18" s="71">
        <v>16</v>
      </c>
      <c r="RT18" s="71">
        <v>0</v>
      </c>
      <c r="RU18" s="71">
        <v>0</v>
      </c>
      <c r="RV18" s="71">
        <v>0</v>
      </c>
      <c r="RW18" s="71">
        <v>0</v>
      </c>
      <c r="RX18" s="71">
        <v>0</v>
      </c>
      <c r="RY18" s="71">
        <v>0</v>
      </c>
      <c r="RZ18" s="71">
        <v>0</v>
      </c>
      <c r="SA18" s="71">
        <v>0</v>
      </c>
      <c r="SB18" s="71">
        <v>0</v>
      </c>
      <c r="SC18" s="71">
        <v>0</v>
      </c>
      <c r="SD18" s="71">
        <v>1</v>
      </c>
      <c r="SE18" s="71">
        <v>0</v>
      </c>
      <c r="SF18" s="71">
        <v>1</v>
      </c>
      <c r="SG18" s="71">
        <v>0</v>
      </c>
      <c r="SH18" s="71">
        <v>0</v>
      </c>
    </row>
    <row r="19" spans="1:502">
      <c r="A19" s="16" t="s">
        <v>1912</v>
      </c>
      <c r="B19" s="70">
        <v>11</v>
      </c>
      <c r="C19" s="70">
        <v>11</v>
      </c>
      <c r="D19" s="70">
        <v>1</v>
      </c>
      <c r="E19" s="70">
        <v>2014</v>
      </c>
      <c r="F19" s="70" t="s">
        <v>181</v>
      </c>
      <c r="G19" s="1073" t="s">
        <v>1901</v>
      </c>
      <c r="H19" s="70" t="s">
        <v>1902</v>
      </c>
      <c r="I19" s="1066"/>
      <c r="J19" s="73">
        <v>0</v>
      </c>
      <c r="K19" s="73">
        <v>0</v>
      </c>
      <c r="L19" s="73">
        <v>0</v>
      </c>
      <c r="M19" s="73">
        <v>0</v>
      </c>
      <c r="N19" s="73">
        <v>0</v>
      </c>
      <c r="O19" s="73">
        <v>0</v>
      </c>
      <c r="P19" s="73">
        <v>0</v>
      </c>
      <c r="Q19" s="73">
        <v>0</v>
      </c>
      <c r="R19" s="73">
        <v>3.6640000000000001</v>
      </c>
      <c r="S19" s="73">
        <v>0</v>
      </c>
      <c r="T19" s="73">
        <v>0</v>
      </c>
      <c r="U19" s="73">
        <v>0</v>
      </c>
      <c r="V19" s="73">
        <v>0</v>
      </c>
      <c r="W19" s="73">
        <v>0</v>
      </c>
      <c r="X19" s="73">
        <v>0</v>
      </c>
      <c r="Y19" s="73">
        <v>7.9139999999999997</v>
      </c>
      <c r="Z19" s="73">
        <v>3.6120000000000001</v>
      </c>
      <c r="AA19" s="73">
        <v>65.893000000000001</v>
      </c>
      <c r="AB19" s="73">
        <v>0</v>
      </c>
      <c r="AC19" s="73">
        <v>0</v>
      </c>
      <c r="AD19" s="73">
        <v>3.9369999999999998</v>
      </c>
      <c r="AE19" s="73">
        <v>0</v>
      </c>
      <c r="AF19" s="73">
        <v>23.244</v>
      </c>
      <c r="AG19" s="73">
        <v>0</v>
      </c>
      <c r="AH19" s="73">
        <v>0</v>
      </c>
      <c r="AI19" s="73">
        <v>0</v>
      </c>
      <c r="AJ19" s="73">
        <v>4.1020000000000003</v>
      </c>
      <c r="AK19" s="73">
        <v>40.051000000000002</v>
      </c>
      <c r="AL19" s="73">
        <v>10.597</v>
      </c>
      <c r="AM19" s="73">
        <v>0</v>
      </c>
      <c r="AN19" s="73">
        <v>10.074</v>
      </c>
      <c r="AO19" s="73">
        <v>4.7229999999999999</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4.6749999999999998</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3.6640000000000001</v>
      </c>
      <c r="DT19" s="73">
        <v>0</v>
      </c>
      <c r="DU19" s="73">
        <v>0</v>
      </c>
      <c r="DV19" s="73">
        <v>0</v>
      </c>
      <c r="DW19" s="73">
        <v>0</v>
      </c>
      <c r="DX19" s="73">
        <v>0</v>
      </c>
      <c r="DY19" s="73">
        <v>0</v>
      </c>
      <c r="DZ19" s="73">
        <v>7.9139999999999997</v>
      </c>
      <c r="EA19" s="73">
        <v>3.6120000000000001</v>
      </c>
      <c r="EB19" s="73">
        <v>65.893000000000001</v>
      </c>
      <c r="EC19" s="73">
        <v>0</v>
      </c>
      <c r="ED19" s="73">
        <v>0</v>
      </c>
      <c r="EE19" s="73">
        <v>3.9369999999999998</v>
      </c>
      <c r="EF19" s="73">
        <v>0</v>
      </c>
      <c r="EG19" s="73">
        <v>23.244</v>
      </c>
      <c r="EH19" s="73">
        <v>0</v>
      </c>
      <c r="EI19" s="73">
        <v>0</v>
      </c>
      <c r="EJ19" s="73">
        <v>0</v>
      </c>
      <c r="EK19" s="73">
        <v>4.1020000000000003</v>
      </c>
      <c r="EL19" s="73">
        <v>40.051000000000002</v>
      </c>
      <c r="EM19" s="73">
        <v>10.597</v>
      </c>
      <c r="EN19" s="73">
        <v>0</v>
      </c>
      <c r="EO19" s="73">
        <v>10.074</v>
      </c>
      <c r="EP19" s="73">
        <v>4.7229999999999999</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4.6749999999999998</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177.81100000000001</v>
      </c>
      <c r="HL19" s="73">
        <v>0</v>
      </c>
      <c r="HM19" s="73">
        <v>0</v>
      </c>
      <c r="HN19" s="73">
        <v>0</v>
      </c>
      <c r="HO19" s="73">
        <v>0</v>
      </c>
      <c r="HP19" s="73">
        <v>0</v>
      </c>
      <c r="HQ19" s="73">
        <v>0</v>
      </c>
      <c r="HR19" s="73">
        <v>0</v>
      </c>
      <c r="HS19" s="73">
        <v>0</v>
      </c>
      <c r="HT19" s="73">
        <v>0</v>
      </c>
      <c r="HU19" s="73">
        <v>0</v>
      </c>
      <c r="HV19" s="73">
        <v>4.6749999999999998</v>
      </c>
      <c r="HW19" s="73">
        <v>0</v>
      </c>
      <c r="HX19" s="73">
        <v>0</v>
      </c>
      <c r="HY19" s="73">
        <v>0</v>
      </c>
      <c r="HZ19" s="73">
        <v>0</v>
      </c>
      <c r="IA19" s="73">
        <v>0</v>
      </c>
      <c r="IB19" s="73">
        <v>0</v>
      </c>
      <c r="IC19" s="73">
        <v>0</v>
      </c>
      <c r="ID19" s="73">
        <v>0</v>
      </c>
      <c r="IE19" s="73">
        <v>0</v>
      </c>
      <c r="IF19" s="73">
        <v>177.81100000000001</v>
      </c>
      <c r="IG19" s="73">
        <v>0</v>
      </c>
      <c r="IH19" s="73">
        <v>0</v>
      </c>
      <c r="II19" s="73">
        <v>0</v>
      </c>
      <c r="IJ19" s="73">
        <v>0</v>
      </c>
      <c r="IK19" s="73">
        <v>0</v>
      </c>
      <c r="IL19" s="73">
        <v>0</v>
      </c>
      <c r="IM19" s="73">
        <v>0</v>
      </c>
      <c r="IN19" s="73">
        <v>0</v>
      </c>
      <c r="IO19" s="73">
        <v>0</v>
      </c>
      <c r="IP19" s="73">
        <v>0</v>
      </c>
      <c r="IQ19" s="73">
        <v>4.6749999999999998</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1</v>
      </c>
      <c r="JM19" s="71">
        <v>1</v>
      </c>
      <c r="JN19" s="71">
        <v>5</v>
      </c>
      <c r="JO19" s="71">
        <v>0</v>
      </c>
      <c r="JP19" s="71">
        <v>0</v>
      </c>
      <c r="JQ19" s="71">
        <v>1</v>
      </c>
      <c r="JR19" s="71">
        <v>0</v>
      </c>
      <c r="JS19" s="71">
        <v>1</v>
      </c>
      <c r="JT19" s="71">
        <v>0</v>
      </c>
      <c r="JU19" s="71">
        <v>0</v>
      </c>
      <c r="JV19" s="71">
        <v>0</v>
      </c>
      <c r="JW19" s="71">
        <v>1</v>
      </c>
      <c r="JX19" s="71">
        <v>2</v>
      </c>
      <c r="JY19" s="71">
        <v>1</v>
      </c>
      <c r="JZ19" s="71">
        <v>0</v>
      </c>
      <c r="KA19" s="71">
        <v>1</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1</v>
      </c>
      <c r="NN19" s="71">
        <v>1</v>
      </c>
      <c r="NO19" s="71">
        <v>5</v>
      </c>
      <c r="NP19" s="71">
        <v>0</v>
      </c>
      <c r="NQ19" s="71">
        <v>0</v>
      </c>
      <c r="NR19" s="71">
        <v>1</v>
      </c>
      <c r="NS19" s="71">
        <v>0</v>
      </c>
      <c r="NT19" s="71">
        <v>1</v>
      </c>
      <c r="NU19" s="71">
        <v>0</v>
      </c>
      <c r="NV19" s="71">
        <v>0</v>
      </c>
      <c r="NW19" s="71">
        <v>0</v>
      </c>
      <c r="NX19" s="71">
        <v>1</v>
      </c>
      <c r="NY19" s="71">
        <v>2</v>
      </c>
      <c r="NZ19" s="71">
        <v>1</v>
      </c>
      <c r="OA19" s="71">
        <v>0</v>
      </c>
      <c r="OB19" s="71">
        <v>1</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16</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16</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1913</v>
      </c>
      <c r="B20" s="70">
        <v>12</v>
      </c>
      <c r="C20" s="70">
        <v>12</v>
      </c>
      <c r="D20" s="70">
        <v>1</v>
      </c>
      <c r="E20" s="70">
        <v>2015</v>
      </c>
      <c r="F20" s="70" t="s">
        <v>182</v>
      </c>
      <c r="G20" s="1073" t="s">
        <v>1901</v>
      </c>
      <c r="H20" s="70" t="s">
        <v>1902</v>
      </c>
      <c r="I20" s="1066"/>
      <c r="J20" s="73">
        <v>0</v>
      </c>
      <c r="K20" s="73">
        <v>0</v>
      </c>
      <c r="L20" s="73">
        <v>0</v>
      </c>
      <c r="M20" s="73">
        <v>0</v>
      </c>
      <c r="N20" s="73">
        <v>0</v>
      </c>
      <c r="O20" s="73">
        <v>0</v>
      </c>
      <c r="P20" s="73">
        <v>0</v>
      </c>
      <c r="Q20" s="73">
        <v>0</v>
      </c>
      <c r="R20" s="73">
        <v>3.7469999999999999</v>
      </c>
      <c r="S20" s="73">
        <v>0</v>
      </c>
      <c r="T20" s="73">
        <v>0</v>
      </c>
      <c r="U20" s="73">
        <v>0</v>
      </c>
      <c r="V20" s="73">
        <v>0</v>
      </c>
      <c r="W20" s="73">
        <v>0</v>
      </c>
      <c r="X20" s="73">
        <v>0</v>
      </c>
      <c r="Y20" s="73">
        <v>7.81</v>
      </c>
      <c r="Z20" s="73">
        <v>3.7519999999999998</v>
      </c>
      <c r="AA20" s="73">
        <v>59.438000000000002</v>
      </c>
      <c r="AB20" s="73">
        <v>0</v>
      </c>
      <c r="AC20" s="73">
        <v>0</v>
      </c>
      <c r="AD20" s="73">
        <v>3.7650000000000001</v>
      </c>
      <c r="AE20" s="73">
        <v>0</v>
      </c>
      <c r="AF20" s="73">
        <v>20.713000000000001</v>
      </c>
      <c r="AG20" s="73">
        <v>0</v>
      </c>
      <c r="AH20" s="73">
        <v>0</v>
      </c>
      <c r="AI20" s="73">
        <v>0</v>
      </c>
      <c r="AJ20" s="73">
        <v>4.4020000000000001</v>
      </c>
      <c r="AK20" s="73">
        <v>36.783999999999999</v>
      </c>
      <c r="AL20" s="73">
        <v>10.298999999999999</v>
      </c>
      <c r="AM20" s="73">
        <v>0</v>
      </c>
      <c r="AN20" s="73">
        <v>8.8580000000000005</v>
      </c>
      <c r="AO20" s="73">
        <v>5.0229999999999997</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4.2919999999999998</v>
      </c>
      <c r="CO20" s="73">
        <v>0</v>
      </c>
      <c r="CP20" s="73">
        <v>0</v>
      </c>
      <c r="CQ20" s="73">
        <v>0</v>
      </c>
      <c r="CR20" s="73">
        <v>0</v>
      </c>
      <c r="CS20" s="73">
        <v>86.498000000000005</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3.7469999999999999</v>
      </c>
      <c r="DT20" s="73">
        <v>0</v>
      </c>
      <c r="DU20" s="73">
        <v>0</v>
      </c>
      <c r="DV20" s="73">
        <v>0</v>
      </c>
      <c r="DW20" s="73">
        <v>0</v>
      </c>
      <c r="DX20" s="73">
        <v>0</v>
      </c>
      <c r="DY20" s="73">
        <v>0</v>
      </c>
      <c r="DZ20" s="73">
        <v>7.81</v>
      </c>
      <c r="EA20" s="73">
        <v>3.7519999999999998</v>
      </c>
      <c r="EB20" s="73">
        <v>59.438000000000002</v>
      </c>
      <c r="EC20" s="73">
        <v>0</v>
      </c>
      <c r="ED20" s="73">
        <v>0</v>
      </c>
      <c r="EE20" s="73">
        <v>3.7650000000000001</v>
      </c>
      <c r="EF20" s="73">
        <v>0</v>
      </c>
      <c r="EG20" s="73">
        <v>20.713000000000001</v>
      </c>
      <c r="EH20" s="73">
        <v>0</v>
      </c>
      <c r="EI20" s="73">
        <v>0</v>
      </c>
      <c r="EJ20" s="73">
        <v>0</v>
      </c>
      <c r="EK20" s="73">
        <v>4.4020000000000001</v>
      </c>
      <c r="EL20" s="73">
        <v>36.783999999999999</v>
      </c>
      <c r="EM20" s="73">
        <v>10.298999999999999</v>
      </c>
      <c r="EN20" s="73">
        <v>0</v>
      </c>
      <c r="EO20" s="73">
        <v>8.8580000000000005</v>
      </c>
      <c r="EP20" s="73">
        <v>5.0229999999999997</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4.2919999999999998</v>
      </c>
      <c r="GP20" s="73">
        <v>0</v>
      </c>
      <c r="GQ20" s="73">
        <v>0</v>
      </c>
      <c r="GR20" s="73">
        <v>0</v>
      </c>
      <c r="GS20" s="73">
        <v>0</v>
      </c>
      <c r="GT20" s="73">
        <v>86.498000000000005</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164.59100000000001</v>
      </c>
      <c r="HL20" s="73">
        <v>0</v>
      </c>
      <c r="HM20" s="73">
        <v>0</v>
      </c>
      <c r="HN20" s="73">
        <v>0</v>
      </c>
      <c r="HO20" s="73">
        <v>0</v>
      </c>
      <c r="HP20" s="73">
        <v>0</v>
      </c>
      <c r="HQ20" s="73">
        <v>0</v>
      </c>
      <c r="HR20" s="73">
        <v>0</v>
      </c>
      <c r="HS20" s="73">
        <v>0</v>
      </c>
      <c r="HT20" s="73">
        <v>0</v>
      </c>
      <c r="HU20" s="73">
        <v>0</v>
      </c>
      <c r="HV20" s="73">
        <v>4.2919999999999998</v>
      </c>
      <c r="HW20" s="73">
        <v>0</v>
      </c>
      <c r="HX20" s="73">
        <v>86.498000000000005</v>
      </c>
      <c r="HY20" s="73">
        <v>0</v>
      </c>
      <c r="HZ20" s="73">
        <v>0</v>
      </c>
      <c r="IA20" s="73">
        <v>0</v>
      </c>
      <c r="IB20" s="73">
        <v>0</v>
      </c>
      <c r="IC20" s="73">
        <v>0</v>
      </c>
      <c r="ID20" s="73">
        <v>0</v>
      </c>
      <c r="IE20" s="73">
        <v>0</v>
      </c>
      <c r="IF20" s="73">
        <v>164.59100000000001</v>
      </c>
      <c r="IG20" s="73">
        <v>0</v>
      </c>
      <c r="IH20" s="73">
        <v>0</v>
      </c>
      <c r="II20" s="73">
        <v>0</v>
      </c>
      <c r="IJ20" s="73">
        <v>0</v>
      </c>
      <c r="IK20" s="73">
        <v>0</v>
      </c>
      <c r="IL20" s="73">
        <v>0</v>
      </c>
      <c r="IM20" s="73">
        <v>0</v>
      </c>
      <c r="IN20" s="73">
        <v>0</v>
      </c>
      <c r="IO20" s="73">
        <v>0</v>
      </c>
      <c r="IP20" s="73">
        <v>0</v>
      </c>
      <c r="IQ20" s="73">
        <v>4.2919999999999998</v>
      </c>
      <c r="IR20" s="73">
        <v>0</v>
      </c>
      <c r="IS20" s="73">
        <v>86.498000000000005</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1</v>
      </c>
      <c r="JM20" s="71">
        <v>1</v>
      </c>
      <c r="JN20" s="71">
        <v>5</v>
      </c>
      <c r="JO20" s="71">
        <v>0</v>
      </c>
      <c r="JP20" s="71">
        <v>0</v>
      </c>
      <c r="JQ20" s="71">
        <v>1</v>
      </c>
      <c r="JR20" s="71">
        <v>0</v>
      </c>
      <c r="JS20" s="71">
        <v>1</v>
      </c>
      <c r="JT20" s="71">
        <v>0</v>
      </c>
      <c r="JU20" s="71">
        <v>0</v>
      </c>
      <c r="JV20" s="71">
        <v>0</v>
      </c>
      <c r="JW20" s="71">
        <v>1</v>
      </c>
      <c r="JX20" s="71">
        <v>2</v>
      </c>
      <c r="JY20" s="71">
        <v>1</v>
      </c>
      <c r="JZ20" s="71">
        <v>0</v>
      </c>
      <c r="KA20" s="71">
        <v>1</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1</v>
      </c>
      <c r="NN20" s="71">
        <v>1</v>
      </c>
      <c r="NO20" s="71">
        <v>5</v>
      </c>
      <c r="NP20" s="71">
        <v>0</v>
      </c>
      <c r="NQ20" s="71">
        <v>0</v>
      </c>
      <c r="NR20" s="71">
        <v>1</v>
      </c>
      <c r="NS20" s="71">
        <v>0</v>
      </c>
      <c r="NT20" s="71">
        <v>1</v>
      </c>
      <c r="NU20" s="71">
        <v>0</v>
      </c>
      <c r="NV20" s="71">
        <v>0</v>
      </c>
      <c r="NW20" s="71">
        <v>0</v>
      </c>
      <c r="NX20" s="71">
        <v>1</v>
      </c>
      <c r="NY20" s="71">
        <v>2</v>
      </c>
      <c r="NZ20" s="71">
        <v>1</v>
      </c>
      <c r="OA20" s="71">
        <v>0</v>
      </c>
      <c r="OB20" s="71">
        <v>1</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16</v>
      </c>
      <c r="QY20" s="71">
        <v>0</v>
      </c>
      <c r="QZ20" s="71">
        <v>0</v>
      </c>
      <c r="RA20" s="71">
        <v>0</v>
      </c>
      <c r="RB20" s="71">
        <v>0</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16</v>
      </c>
      <c r="RT20" s="71">
        <v>0</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1914</v>
      </c>
      <c r="B21" s="70">
        <v>13</v>
      </c>
      <c r="C21" s="70">
        <v>13</v>
      </c>
      <c r="D21" s="70">
        <v>1</v>
      </c>
      <c r="E21" s="70">
        <v>2016</v>
      </c>
      <c r="F21" s="70" t="s">
        <v>155</v>
      </c>
      <c r="G21" s="1073" t="s">
        <v>1901</v>
      </c>
      <c r="H21" s="70" t="s">
        <v>1902</v>
      </c>
      <c r="I21" s="1066"/>
      <c r="J21" s="73">
        <v>0</v>
      </c>
      <c r="K21" s="73">
        <v>0</v>
      </c>
      <c r="L21" s="73">
        <v>0</v>
      </c>
      <c r="M21" s="73">
        <v>0</v>
      </c>
      <c r="N21" s="73">
        <v>3.8250000000000002</v>
      </c>
      <c r="O21" s="73">
        <v>0</v>
      </c>
      <c r="P21" s="73">
        <v>0</v>
      </c>
      <c r="Q21" s="73">
        <v>0</v>
      </c>
      <c r="R21" s="73">
        <v>3.976</v>
      </c>
      <c r="S21" s="73">
        <v>0</v>
      </c>
      <c r="T21" s="73">
        <v>0</v>
      </c>
      <c r="U21" s="73">
        <v>0</v>
      </c>
      <c r="V21" s="73">
        <v>0</v>
      </c>
      <c r="W21" s="73">
        <v>0</v>
      </c>
      <c r="X21" s="73">
        <v>0</v>
      </c>
      <c r="Y21" s="73">
        <v>7.7939999999999996</v>
      </c>
      <c r="Z21" s="73">
        <v>3.4220000000000002</v>
      </c>
      <c r="AA21" s="73">
        <v>58.03</v>
      </c>
      <c r="AB21" s="73">
        <v>0</v>
      </c>
      <c r="AC21" s="73">
        <v>0</v>
      </c>
      <c r="AD21" s="73">
        <v>0</v>
      </c>
      <c r="AE21" s="73">
        <v>0</v>
      </c>
      <c r="AF21" s="73">
        <v>23.251000000000001</v>
      </c>
      <c r="AG21" s="73">
        <v>0</v>
      </c>
      <c r="AH21" s="73">
        <v>0</v>
      </c>
      <c r="AI21" s="73">
        <v>0</v>
      </c>
      <c r="AJ21" s="73">
        <v>4.7469999999999999</v>
      </c>
      <c r="AK21" s="73">
        <v>36.121000000000002</v>
      </c>
      <c r="AL21" s="73">
        <v>8.4390000000000001</v>
      </c>
      <c r="AM21" s="73">
        <v>0</v>
      </c>
      <c r="AN21" s="73">
        <v>8.6359999999999992</v>
      </c>
      <c r="AO21" s="73">
        <v>3.91</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4.242</v>
      </c>
      <c r="CO21" s="73">
        <v>0</v>
      </c>
      <c r="CP21" s="73">
        <v>0</v>
      </c>
      <c r="CQ21" s="73">
        <v>0</v>
      </c>
      <c r="CR21" s="73">
        <v>0</v>
      </c>
      <c r="CS21" s="73">
        <v>73.186999999999998</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3.8250000000000002</v>
      </c>
      <c r="DP21" s="73">
        <v>0</v>
      </c>
      <c r="DQ21" s="73">
        <v>0</v>
      </c>
      <c r="DR21" s="73">
        <v>0</v>
      </c>
      <c r="DS21" s="73">
        <v>3.976</v>
      </c>
      <c r="DT21" s="73">
        <v>0</v>
      </c>
      <c r="DU21" s="73">
        <v>0</v>
      </c>
      <c r="DV21" s="73">
        <v>0</v>
      </c>
      <c r="DW21" s="73">
        <v>0</v>
      </c>
      <c r="DX21" s="73">
        <v>0</v>
      </c>
      <c r="DY21" s="73">
        <v>0</v>
      </c>
      <c r="DZ21" s="73">
        <v>7.7939999999999996</v>
      </c>
      <c r="EA21" s="73">
        <v>3.4220000000000002</v>
      </c>
      <c r="EB21" s="73">
        <v>58.03</v>
      </c>
      <c r="EC21" s="73">
        <v>0</v>
      </c>
      <c r="ED21" s="73">
        <v>0</v>
      </c>
      <c r="EE21" s="73">
        <v>0</v>
      </c>
      <c r="EF21" s="73">
        <v>0</v>
      </c>
      <c r="EG21" s="73">
        <v>23.251000000000001</v>
      </c>
      <c r="EH21" s="73">
        <v>0</v>
      </c>
      <c r="EI21" s="73">
        <v>0</v>
      </c>
      <c r="EJ21" s="73">
        <v>0</v>
      </c>
      <c r="EK21" s="73">
        <v>4.7469999999999999</v>
      </c>
      <c r="EL21" s="73">
        <v>36.121000000000002</v>
      </c>
      <c r="EM21" s="73">
        <v>8.4390000000000001</v>
      </c>
      <c r="EN21" s="73">
        <v>0</v>
      </c>
      <c r="EO21" s="73">
        <v>8.6359999999999992</v>
      </c>
      <c r="EP21" s="73">
        <v>3.91</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4.242</v>
      </c>
      <c r="GP21" s="73">
        <v>0</v>
      </c>
      <c r="GQ21" s="73">
        <v>0</v>
      </c>
      <c r="GR21" s="73">
        <v>0</v>
      </c>
      <c r="GS21" s="73">
        <v>0</v>
      </c>
      <c r="GT21" s="73">
        <v>73.186999999999998</v>
      </c>
      <c r="GU21" s="73">
        <v>0</v>
      </c>
      <c r="GV21" s="73">
        <v>0</v>
      </c>
      <c r="GW21" s="73">
        <v>0</v>
      </c>
      <c r="GX21" s="73">
        <v>0</v>
      </c>
      <c r="GY21" s="73">
        <v>0</v>
      </c>
      <c r="GZ21" s="73">
        <v>0</v>
      </c>
      <c r="HA21" s="73">
        <v>0</v>
      </c>
      <c r="HB21" s="73">
        <v>0</v>
      </c>
      <c r="HC21" s="73">
        <v>0</v>
      </c>
      <c r="HD21" s="73">
        <v>0</v>
      </c>
      <c r="HE21" s="73">
        <v>0</v>
      </c>
      <c r="HF21" s="73">
        <v>0</v>
      </c>
      <c r="HG21" s="73">
        <v>0</v>
      </c>
      <c r="HH21" s="73">
        <v>0</v>
      </c>
      <c r="HI21" s="73">
        <v>3.8250000000000002</v>
      </c>
      <c r="HJ21" s="73">
        <v>0</v>
      </c>
      <c r="HK21" s="73">
        <v>158.32599999999999</v>
      </c>
      <c r="HL21" s="73">
        <v>0</v>
      </c>
      <c r="HM21" s="73">
        <v>0</v>
      </c>
      <c r="HN21" s="73">
        <v>0</v>
      </c>
      <c r="HO21" s="73">
        <v>0</v>
      </c>
      <c r="HP21" s="73">
        <v>0</v>
      </c>
      <c r="HQ21" s="73">
        <v>0</v>
      </c>
      <c r="HR21" s="73">
        <v>0</v>
      </c>
      <c r="HS21" s="73">
        <v>0</v>
      </c>
      <c r="HT21" s="73">
        <v>0</v>
      </c>
      <c r="HU21" s="73">
        <v>0</v>
      </c>
      <c r="HV21" s="73">
        <v>4.242</v>
      </c>
      <c r="HW21" s="73">
        <v>0</v>
      </c>
      <c r="HX21" s="73">
        <v>73.186999999999998</v>
      </c>
      <c r="HY21" s="73">
        <v>0</v>
      </c>
      <c r="HZ21" s="73">
        <v>0</v>
      </c>
      <c r="IA21" s="73">
        <v>0</v>
      </c>
      <c r="IB21" s="73">
        <v>0</v>
      </c>
      <c r="IC21" s="73">
        <v>0</v>
      </c>
      <c r="ID21" s="73">
        <v>3.8250000000000002</v>
      </c>
      <c r="IE21" s="73">
        <v>0</v>
      </c>
      <c r="IF21" s="73">
        <v>158.32599999999999</v>
      </c>
      <c r="IG21" s="73">
        <v>0</v>
      </c>
      <c r="IH21" s="73">
        <v>0</v>
      </c>
      <c r="II21" s="73">
        <v>0</v>
      </c>
      <c r="IJ21" s="73">
        <v>0</v>
      </c>
      <c r="IK21" s="73">
        <v>0</v>
      </c>
      <c r="IL21" s="73">
        <v>0</v>
      </c>
      <c r="IM21" s="73">
        <v>0</v>
      </c>
      <c r="IN21" s="73">
        <v>0</v>
      </c>
      <c r="IO21" s="73">
        <v>0</v>
      </c>
      <c r="IP21" s="73">
        <v>0</v>
      </c>
      <c r="IQ21" s="73">
        <v>4.242</v>
      </c>
      <c r="IR21" s="73">
        <v>0</v>
      </c>
      <c r="IS21" s="73">
        <v>73.186999999999998</v>
      </c>
      <c r="IT21" s="73">
        <v>0</v>
      </c>
      <c r="IU21" s="73">
        <v>0</v>
      </c>
      <c r="IV21" s="74">
        <v>0</v>
      </c>
      <c r="IW21" s="71">
        <v>0</v>
      </c>
      <c r="IX21" s="71">
        <v>0</v>
      </c>
      <c r="IY21" s="71">
        <v>0</v>
      </c>
      <c r="IZ21" s="71">
        <v>0</v>
      </c>
      <c r="JA21" s="71">
        <v>1</v>
      </c>
      <c r="JB21" s="71">
        <v>0</v>
      </c>
      <c r="JC21" s="71">
        <v>0</v>
      </c>
      <c r="JD21" s="71">
        <v>0</v>
      </c>
      <c r="JE21" s="71">
        <v>1</v>
      </c>
      <c r="JF21" s="71">
        <v>0</v>
      </c>
      <c r="JG21" s="71">
        <v>0</v>
      </c>
      <c r="JH21" s="71">
        <v>0</v>
      </c>
      <c r="JI21" s="71">
        <v>0</v>
      </c>
      <c r="JJ21" s="71">
        <v>0</v>
      </c>
      <c r="JK21" s="71">
        <v>0</v>
      </c>
      <c r="JL21" s="71">
        <v>1</v>
      </c>
      <c r="JM21" s="71">
        <v>1</v>
      </c>
      <c r="JN21" s="71">
        <v>5</v>
      </c>
      <c r="JO21" s="71">
        <v>0</v>
      </c>
      <c r="JP21" s="71">
        <v>0</v>
      </c>
      <c r="JQ21" s="71">
        <v>0</v>
      </c>
      <c r="JR21" s="71">
        <v>0</v>
      </c>
      <c r="JS21" s="71">
        <v>1</v>
      </c>
      <c r="JT21" s="71">
        <v>0</v>
      </c>
      <c r="JU21" s="71">
        <v>0</v>
      </c>
      <c r="JV21" s="71">
        <v>0</v>
      </c>
      <c r="JW21" s="71">
        <v>1</v>
      </c>
      <c r="JX21" s="71">
        <v>2</v>
      </c>
      <c r="JY21" s="71">
        <v>1</v>
      </c>
      <c r="JZ21" s="71">
        <v>0</v>
      </c>
      <c r="KA21" s="71">
        <v>1</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1</v>
      </c>
      <c r="NG21" s="71">
        <v>0</v>
      </c>
      <c r="NH21" s="71">
        <v>0</v>
      </c>
      <c r="NI21" s="71">
        <v>0</v>
      </c>
      <c r="NJ21" s="71">
        <v>0</v>
      </c>
      <c r="NK21" s="71">
        <v>0</v>
      </c>
      <c r="NL21" s="71">
        <v>0</v>
      </c>
      <c r="NM21" s="71">
        <v>1</v>
      </c>
      <c r="NN21" s="71">
        <v>1</v>
      </c>
      <c r="NO21" s="71">
        <v>5</v>
      </c>
      <c r="NP21" s="71">
        <v>0</v>
      </c>
      <c r="NQ21" s="71">
        <v>0</v>
      </c>
      <c r="NR21" s="71">
        <v>0</v>
      </c>
      <c r="NS21" s="71">
        <v>0</v>
      </c>
      <c r="NT21" s="71">
        <v>1</v>
      </c>
      <c r="NU21" s="71">
        <v>0</v>
      </c>
      <c r="NV21" s="71">
        <v>0</v>
      </c>
      <c r="NW21" s="71">
        <v>0</v>
      </c>
      <c r="NX21" s="71">
        <v>1</v>
      </c>
      <c r="NY21" s="71">
        <v>2</v>
      </c>
      <c r="NZ21" s="71">
        <v>1</v>
      </c>
      <c r="OA21" s="71">
        <v>0</v>
      </c>
      <c r="OB21" s="71">
        <v>1</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1</v>
      </c>
      <c r="QW21" s="71">
        <v>0</v>
      </c>
      <c r="QX21" s="71">
        <v>15</v>
      </c>
      <c r="QY21" s="71">
        <v>0</v>
      </c>
      <c r="QZ21" s="71">
        <v>0</v>
      </c>
      <c r="RA21" s="71">
        <v>0</v>
      </c>
      <c r="RB21" s="71">
        <v>0</v>
      </c>
      <c r="RC21" s="71">
        <v>0</v>
      </c>
      <c r="RD21" s="71">
        <v>0</v>
      </c>
      <c r="RE21" s="71">
        <v>0</v>
      </c>
      <c r="RF21" s="71">
        <v>0</v>
      </c>
      <c r="RG21" s="71">
        <v>0</v>
      </c>
      <c r="RH21" s="71">
        <v>0</v>
      </c>
      <c r="RI21" s="71">
        <v>1</v>
      </c>
      <c r="RJ21" s="71">
        <v>0</v>
      </c>
      <c r="RK21" s="71">
        <v>1</v>
      </c>
      <c r="RL21" s="71">
        <v>0</v>
      </c>
      <c r="RM21" s="71">
        <v>0</v>
      </c>
      <c r="RN21" s="71">
        <v>0</v>
      </c>
      <c r="RO21" s="71">
        <v>0</v>
      </c>
      <c r="RP21" s="71">
        <v>0</v>
      </c>
      <c r="RQ21" s="71">
        <v>1</v>
      </c>
      <c r="RR21" s="71">
        <v>0</v>
      </c>
      <c r="RS21" s="71">
        <v>15</v>
      </c>
      <c r="RT21" s="71">
        <v>0</v>
      </c>
      <c r="RU21" s="71">
        <v>0</v>
      </c>
      <c r="RV21" s="71">
        <v>0</v>
      </c>
      <c r="RW21" s="71">
        <v>0</v>
      </c>
      <c r="RX21" s="71">
        <v>0</v>
      </c>
      <c r="RY21" s="71">
        <v>0</v>
      </c>
      <c r="RZ21" s="71">
        <v>0</v>
      </c>
      <c r="SA21" s="71">
        <v>0</v>
      </c>
      <c r="SB21" s="71">
        <v>0</v>
      </c>
      <c r="SC21" s="71">
        <v>0</v>
      </c>
      <c r="SD21" s="71">
        <v>1</v>
      </c>
      <c r="SE21" s="71">
        <v>0</v>
      </c>
      <c r="SF21" s="71">
        <v>1</v>
      </c>
      <c r="SG21" s="71">
        <v>0</v>
      </c>
      <c r="SH21" s="71">
        <v>0</v>
      </c>
    </row>
    <row r="22" spans="1:502">
      <c r="A22" s="16" t="s">
        <v>1915</v>
      </c>
      <c r="B22" s="70">
        <v>14</v>
      </c>
      <c r="C22" s="70">
        <v>14</v>
      </c>
      <c r="D22" s="70">
        <v>1</v>
      </c>
      <c r="E22" s="70">
        <v>2017</v>
      </c>
      <c r="F22" s="70" t="s">
        <v>156</v>
      </c>
      <c r="G22" s="1073" t="s">
        <v>1901</v>
      </c>
      <c r="H22" s="70" t="s">
        <v>1902</v>
      </c>
      <c r="I22" s="1066"/>
      <c r="J22" s="73">
        <v>0</v>
      </c>
      <c r="K22" s="73">
        <v>0</v>
      </c>
      <c r="L22" s="73">
        <v>0</v>
      </c>
      <c r="M22" s="73">
        <v>0</v>
      </c>
      <c r="N22" s="73">
        <v>0</v>
      </c>
      <c r="O22" s="73">
        <v>0</v>
      </c>
      <c r="P22" s="73">
        <v>0</v>
      </c>
      <c r="Q22" s="73">
        <v>0</v>
      </c>
      <c r="R22" s="73">
        <v>2.7269999999999999</v>
      </c>
      <c r="S22" s="73">
        <v>0</v>
      </c>
      <c r="T22" s="73">
        <v>0</v>
      </c>
      <c r="U22" s="73">
        <v>0</v>
      </c>
      <c r="V22" s="73">
        <v>0</v>
      </c>
      <c r="W22" s="73">
        <v>0</v>
      </c>
      <c r="X22" s="73">
        <v>0</v>
      </c>
      <c r="Y22" s="73">
        <v>7.915</v>
      </c>
      <c r="Z22" s="73">
        <v>3.72</v>
      </c>
      <c r="AA22" s="73">
        <v>62.505000000000003</v>
      </c>
      <c r="AB22" s="73">
        <v>0</v>
      </c>
      <c r="AC22" s="73">
        <v>0</v>
      </c>
      <c r="AD22" s="73">
        <v>6.9909999999999997</v>
      </c>
      <c r="AE22" s="73">
        <v>0</v>
      </c>
      <c r="AF22" s="73">
        <v>20.76</v>
      </c>
      <c r="AG22" s="73">
        <v>0</v>
      </c>
      <c r="AH22" s="73">
        <v>0</v>
      </c>
      <c r="AI22" s="73">
        <v>0</v>
      </c>
      <c r="AJ22" s="73">
        <v>5.1459999999999999</v>
      </c>
      <c r="AK22" s="73">
        <v>34.098999999999997</v>
      </c>
      <c r="AL22" s="73">
        <v>3.62</v>
      </c>
      <c r="AM22" s="73">
        <v>0</v>
      </c>
      <c r="AN22" s="73">
        <v>8.6189999999999998</v>
      </c>
      <c r="AO22" s="73">
        <v>2.919</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4.1420000000000003</v>
      </c>
      <c r="CO22" s="73">
        <v>0</v>
      </c>
      <c r="CP22" s="73">
        <v>0</v>
      </c>
      <c r="CQ22" s="73">
        <v>0</v>
      </c>
      <c r="CR22" s="73">
        <v>0</v>
      </c>
      <c r="CS22" s="73">
        <v>71.37</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2.7269999999999999</v>
      </c>
      <c r="DT22" s="73">
        <v>0</v>
      </c>
      <c r="DU22" s="73">
        <v>0</v>
      </c>
      <c r="DV22" s="73">
        <v>0</v>
      </c>
      <c r="DW22" s="73">
        <v>0</v>
      </c>
      <c r="DX22" s="73">
        <v>0</v>
      </c>
      <c r="DY22" s="73">
        <v>0</v>
      </c>
      <c r="DZ22" s="73">
        <v>7.915</v>
      </c>
      <c r="EA22" s="73">
        <v>3.72</v>
      </c>
      <c r="EB22" s="73">
        <v>62.505000000000003</v>
      </c>
      <c r="EC22" s="73">
        <v>0</v>
      </c>
      <c r="ED22" s="73">
        <v>0</v>
      </c>
      <c r="EE22" s="73">
        <v>6.9909999999999997</v>
      </c>
      <c r="EF22" s="73">
        <v>0</v>
      </c>
      <c r="EG22" s="73">
        <v>20.76</v>
      </c>
      <c r="EH22" s="73">
        <v>0</v>
      </c>
      <c r="EI22" s="73">
        <v>0</v>
      </c>
      <c r="EJ22" s="73">
        <v>0</v>
      </c>
      <c r="EK22" s="73">
        <v>5.1459999999999999</v>
      </c>
      <c r="EL22" s="73">
        <v>34.098999999999997</v>
      </c>
      <c r="EM22" s="73">
        <v>3.62</v>
      </c>
      <c r="EN22" s="73">
        <v>0</v>
      </c>
      <c r="EO22" s="73">
        <v>8.6189999999999998</v>
      </c>
      <c r="EP22" s="73">
        <v>2.919</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4.1420000000000003</v>
      </c>
      <c r="GP22" s="73">
        <v>0</v>
      </c>
      <c r="GQ22" s="73">
        <v>0</v>
      </c>
      <c r="GR22" s="73">
        <v>0</v>
      </c>
      <c r="GS22" s="73">
        <v>0</v>
      </c>
      <c r="GT22" s="73">
        <v>71.37</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159.02099999999999</v>
      </c>
      <c r="HL22" s="73">
        <v>0</v>
      </c>
      <c r="HM22" s="73">
        <v>0</v>
      </c>
      <c r="HN22" s="73">
        <v>0</v>
      </c>
      <c r="HO22" s="73">
        <v>0</v>
      </c>
      <c r="HP22" s="73">
        <v>0</v>
      </c>
      <c r="HQ22" s="73">
        <v>0</v>
      </c>
      <c r="HR22" s="73">
        <v>0</v>
      </c>
      <c r="HS22" s="73">
        <v>0</v>
      </c>
      <c r="HT22" s="73">
        <v>0</v>
      </c>
      <c r="HU22" s="73">
        <v>0</v>
      </c>
      <c r="HV22" s="73">
        <v>4.1420000000000003</v>
      </c>
      <c r="HW22" s="73">
        <v>0</v>
      </c>
      <c r="HX22" s="73">
        <v>71.37</v>
      </c>
      <c r="HY22" s="73">
        <v>0</v>
      </c>
      <c r="HZ22" s="73">
        <v>0</v>
      </c>
      <c r="IA22" s="73">
        <v>0</v>
      </c>
      <c r="IB22" s="73">
        <v>0</v>
      </c>
      <c r="IC22" s="73">
        <v>0</v>
      </c>
      <c r="ID22" s="73">
        <v>0</v>
      </c>
      <c r="IE22" s="73">
        <v>0</v>
      </c>
      <c r="IF22" s="73">
        <v>159.02099999999999</v>
      </c>
      <c r="IG22" s="73">
        <v>0</v>
      </c>
      <c r="IH22" s="73">
        <v>0</v>
      </c>
      <c r="II22" s="73">
        <v>0</v>
      </c>
      <c r="IJ22" s="73">
        <v>0</v>
      </c>
      <c r="IK22" s="73">
        <v>0</v>
      </c>
      <c r="IL22" s="73">
        <v>0</v>
      </c>
      <c r="IM22" s="73">
        <v>0</v>
      </c>
      <c r="IN22" s="73">
        <v>0</v>
      </c>
      <c r="IO22" s="73">
        <v>0</v>
      </c>
      <c r="IP22" s="73">
        <v>0</v>
      </c>
      <c r="IQ22" s="73">
        <v>4.1420000000000003</v>
      </c>
      <c r="IR22" s="73">
        <v>0</v>
      </c>
      <c r="IS22" s="73">
        <v>71.37</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1</v>
      </c>
      <c r="JM22" s="71">
        <v>1</v>
      </c>
      <c r="JN22" s="71">
        <v>6</v>
      </c>
      <c r="JO22" s="71">
        <v>0</v>
      </c>
      <c r="JP22" s="71">
        <v>0</v>
      </c>
      <c r="JQ22" s="71">
        <v>1</v>
      </c>
      <c r="JR22" s="71">
        <v>0</v>
      </c>
      <c r="JS22" s="71">
        <v>1</v>
      </c>
      <c r="JT22" s="71">
        <v>0</v>
      </c>
      <c r="JU22" s="71">
        <v>0</v>
      </c>
      <c r="JV22" s="71">
        <v>0</v>
      </c>
      <c r="JW22" s="71">
        <v>1</v>
      </c>
      <c r="JX22" s="71">
        <v>2</v>
      </c>
      <c r="JY22" s="71">
        <v>1</v>
      </c>
      <c r="JZ22" s="71">
        <v>0</v>
      </c>
      <c r="KA22" s="71">
        <v>1</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1</v>
      </c>
      <c r="NN22" s="71">
        <v>1</v>
      </c>
      <c r="NO22" s="71">
        <v>6</v>
      </c>
      <c r="NP22" s="71">
        <v>0</v>
      </c>
      <c r="NQ22" s="71">
        <v>0</v>
      </c>
      <c r="NR22" s="71">
        <v>1</v>
      </c>
      <c r="NS22" s="71">
        <v>0</v>
      </c>
      <c r="NT22" s="71">
        <v>1</v>
      </c>
      <c r="NU22" s="71">
        <v>0</v>
      </c>
      <c r="NV22" s="71">
        <v>0</v>
      </c>
      <c r="NW22" s="71">
        <v>0</v>
      </c>
      <c r="NX22" s="71">
        <v>1</v>
      </c>
      <c r="NY22" s="71">
        <v>2</v>
      </c>
      <c r="NZ22" s="71">
        <v>1</v>
      </c>
      <c r="OA22" s="71">
        <v>0</v>
      </c>
      <c r="OB22" s="71">
        <v>1</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17</v>
      </c>
      <c r="QY22" s="71">
        <v>0</v>
      </c>
      <c r="QZ22" s="71">
        <v>0</v>
      </c>
      <c r="RA22" s="71">
        <v>0</v>
      </c>
      <c r="RB22" s="71">
        <v>0</v>
      </c>
      <c r="RC22" s="71">
        <v>0</v>
      </c>
      <c r="RD22" s="71">
        <v>0</v>
      </c>
      <c r="RE22" s="71">
        <v>0</v>
      </c>
      <c r="RF22" s="71">
        <v>0</v>
      </c>
      <c r="RG22" s="71">
        <v>0</v>
      </c>
      <c r="RH22" s="71">
        <v>0</v>
      </c>
      <c r="RI22" s="71">
        <v>1</v>
      </c>
      <c r="RJ22" s="71">
        <v>0</v>
      </c>
      <c r="RK22" s="71">
        <v>2</v>
      </c>
      <c r="RL22" s="71">
        <v>0</v>
      </c>
      <c r="RM22" s="71">
        <v>0</v>
      </c>
      <c r="RN22" s="71">
        <v>0</v>
      </c>
      <c r="RO22" s="71">
        <v>0</v>
      </c>
      <c r="RP22" s="71">
        <v>0</v>
      </c>
      <c r="RQ22" s="71">
        <v>0</v>
      </c>
      <c r="RR22" s="71">
        <v>0</v>
      </c>
      <c r="RS22" s="71">
        <v>17</v>
      </c>
      <c r="RT22" s="71">
        <v>0</v>
      </c>
      <c r="RU22" s="71">
        <v>0</v>
      </c>
      <c r="RV22" s="71">
        <v>0</v>
      </c>
      <c r="RW22" s="71">
        <v>0</v>
      </c>
      <c r="RX22" s="71">
        <v>0</v>
      </c>
      <c r="RY22" s="71">
        <v>0</v>
      </c>
      <c r="RZ22" s="71">
        <v>0</v>
      </c>
      <c r="SA22" s="71">
        <v>0</v>
      </c>
      <c r="SB22" s="71">
        <v>0</v>
      </c>
      <c r="SC22" s="71">
        <v>0</v>
      </c>
      <c r="SD22" s="71">
        <v>1</v>
      </c>
      <c r="SE22" s="71">
        <v>0</v>
      </c>
      <c r="SF22" s="71">
        <v>2</v>
      </c>
      <c r="SG22" s="71">
        <v>0</v>
      </c>
      <c r="SH22" s="71">
        <v>0</v>
      </c>
    </row>
    <row r="23" spans="1:502">
      <c r="A23" s="16" t="s">
        <v>1916</v>
      </c>
      <c r="B23" s="70">
        <v>15</v>
      </c>
      <c r="C23" s="70">
        <v>15</v>
      </c>
      <c r="D23" s="70">
        <v>1</v>
      </c>
      <c r="E23" s="70">
        <v>2018</v>
      </c>
      <c r="F23" s="70" t="s">
        <v>183</v>
      </c>
      <c r="G23" s="1073" t="s">
        <v>1901</v>
      </c>
      <c r="H23" s="70" t="s">
        <v>1902</v>
      </c>
      <c r="I23" s="1066"/>
      <c r="J23" s="73">
        <v>0</v>
      </c>
      <c r="K23" s="73">
        <v>0</v>
      </c>
      <c r="L23" s="73">
        <v>0</v>
      </c>
      <c r="M23" s="73">
        <v>0</v>
      </c>
      <c r="N23" s="73">
        <v>0</v>
      </c>
      <c r="O23" s="73">
        <v>0</v>
      </c>
      <c r="P23" s="73">
        <v>0</v>
      </c>
      <c r="Q23" s="73">
        <v>0</v>
      </c>
      <c r="R23" s="73">
        <v>3.754</v>
      </c>
      <c r="S23" s="73">
        <v>0</v>
      </c>
      <c r="T23" s="73">
        <v>0</v>
      </c>
      <c r="U23" s="73">
        <v>0</v>
      </c>
      <c r="V23" s="73">
        <v>0</v>
      </c>
      <c r="W23" s="73">
        <v>0</v>
      </c>
      <c r="X23" s="73">
        <v>0</v>
      </c>
      <c r="Y23" s="73">
        <v>12.177</v>
      </c>
      <c r="Z23" s="73">
        <v>3.1480000000000001</v>
      </c>
      <c r="AA23" s="73">
        <v>65.376000000000005</v>
      </c>
      <c r="AB23" s="73">
        <v>2.9159999999999999</v>
      </c>
      <c r="AC23" s="73">
        <v>0</v>
      </c>
      <c r="AD23" s="73">
        <v>6.23</v>
      </c>
      <c r="AE23" s="73">
        <v>0</v>
      </c>
      <c r="AF23" s="73">
        <v>19.625</v>
      </c>
      <c r="AG23" s="73">
        <v>0</v>
      </c>
      <c r="AH23" s="73">
        <v>0</v>
      </c>
      <c r="AI23" s="73">
        <v>0</v>
      </c>
      <c r="AJ23" s="73">
        <v>7.6749999999999998</v>
      </c>
      <c r="AK23" s="73">
        <v>32.445999999999998</v>
      </c>
      <c r="AL23" s="73">
        <v>3.319</v>
      </c>
      <c r="AM23" s="73">
        <v>0</v>
      </c>
      <c r="AN23" s="73">
        <v>8.3680000000000003</v>
      </c>
      <c r="AO23" s="73">
        <v>3.0089999999999999</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4.0250000000000004</v>
      </c>
      <c r="CO23" s="73">
        <v>0</v>
      </c>
      <c r="CP23" s="73">
        <v>0</v>
      </c>
      <c r="CQ23" s="73">
        <v>0</v>
      </c>
      <c r="CR23" s="73">
        <v>0</v>
      </c>
      <c r="CS23" s="73">
        <v>84.742999999999995</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3.754</v>
      </c>
      <c r="DT23" s="73">
        <v>0</v>
      </c>
      <c r="DU23" s="73">
        <v>0</v>
      </c>
      <c r="DV23" s="73">
        <v>0</v>
      </c>
      <c r="DW23" s="73">
        <v>0</v>
      </c>
      <c r="DX23" s="73">
        <v>0</v>
      </c>
      <c r="DY23" s="73">
        <v>0</v>
      </c>
      <c r="DZ23" s="73">
        <v>12.177</v>
      </c>
      <c r="EA23" s="73">
        <v>3.1480000000000001</v>
      </c>
      <c r="EB23" s="73">
        <v>65.376000000000005</v>
      </c>
      <c r="EC23" s="73">
        <v>2.9159999999999999</v>
      </c>
      <c r="ED23" s="73">
        <v>0</v>
      </c>
      <c r="EE23" s="73">
        <v>6.23</v>
      </c>
      <c r="EF23" s="73">
        <v>0</v>
      </c>
      <c r="EG23" s="73">
        <v>19.625</v>
      </c>
      <c r="EH23" s="73">
        <v>0</v>
      </c>
      <c r="EI23" s="73">
        <v>0</v>
      </c>
      <c r="EJ23" s="73">
        <v>0</v>
      </c>
      <c r="EK23" s="73">
        <v>7.6749999999999998</v>
      </c>
      <c r="EL23" s="73">
        <v>32.445999999999998</v>
      </c>
      <c r="EM23" s="73">
        <v>3.319</v>
      </c>
      <c r="EN23" s="73">
        <v>0</v>
      </c>
      <c r="EO23" s="73">
        <v>8.3680000000000003</v>
      </c>
      <c r="EP23" s="73">
        <v>3.0089999999999999</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4.0250000000000004</v>
      </c>
      <c r="GP23" s="73">
        <v>0</v>
      </c>
      <c r="GQ23" s="73">
        <v>0</v>
      </c>
      <c r="GR23" s="73">
        <v>0</v>
      </c>
      <c r="GS23" s="73">
        <v>0</v>
      </c>
      <c r="GT23" s="73">
        <v>84.742999999999995</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168.04300000000001</v>
      </c>
      <c r="HL23" s="73">
        <v>0</v>
      </c>
      <c r="HM23" s="73">
        <v>0</v>
      </c>
      <c r="HN23" s="73">
        <v>0</v>
      </c>
      <c r="HO23" s="73">
        <v>0</v>
      </c>
      <c r="HP23" s="73">
        <v>0</v>
      </c>
      <c r="HQ23" s="73">
        <v>0</v>
      </c>
      <c r="HR23" s="73">
        <v>0</v>
      </c>
      <c r="HS23" s="73">
        <v>0</v>
      </c>
      <c r="HT23" s="73">
        <v>0</v>
      </c>
      <c r="HU23" s="73">
        <v>0</v>
      </c>
      <c r="HV23" s="73">
        <v>4.0250000000000004</v>
      </c>
      <c r="HW23" s="73">
        <v>0</v>
      </c>
      <c r="HX23" s="73">
        <v>84.742999999999995</v>
      </c>
      <c r="HY23" s="73">
        <v>0</v>
      </c>
      <c r="HZ23" s="73">
        <v>0</v>
      </c>
      <c r="IA23" s="73">
        <v>0</v>
      </c>
      <c r="IB23" s="73">
        <v>0</v>
      </c>
      <c r="IC23" s="73">
        <v>0</v>
      </c>
      <c r="ID23" s="73">
        <v>0</v>
      </c>
      <c r="IE23" s="73">
        <v>0</v>
      </c>
      <c r="IF23" s="73">
        <v>168.04300000000001</v>
      </c>
      <c r="IG23" s="73">
        <v>0</v>
      </c>
      <c r="IH23" s="73">
        <v>0</v>
      </c>
      <c r="II23" s="73">
        <v>0</v>
      </c>
      <c r="IJ23" s="73">
        <v>0</v>
      </c>
      <c r="IK23" s="73">
        <v>0</v>
      </c>
      <c r="IL23" s="73">
        <v>0</v>
      </c>
      <c r="IM23" s="73">
        <v>0</v>
      </c>
      <c r="IN23" s="73">
        <v>0</v>
      </c>
      <c r="IO23" s="73">
        <v>0</v>
      </c>
      <c r="IP23" s="73">
        <v>0</v>
      </c>
      <c r="IQ23" s="73">
        <v>4.0250000000000004</v>
      </c>
      <c r="IR23" s="73">
        <v>0</v>
      </c>
      <c r="IS23" s="73">
        <v>84.742999999999995</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1</v>
      </c>
      <c r="JM23" s="71">
        <v>1</v>
      </c>
      <c r="JN23" s="71">
        <v>7</v>
      </c>
      <c r="JO23" s="71">
        <v>1</v>
      </c>
      <c r="JP23" s="71">
        <v>0</v>
      </c>
      <c r="JQ23" s="71">
        <v>1</v>
      </c>
      <c r="JR23" s="71">
        <v>0</v>
      </c>
      <c r="JS23" s="71">
        <v>1</v>
      </c>
      <c r="JT23" s="71">
        <v>0</v>
      </c>
      <c r="JU23" s="71">
        <v>0</v>
      </c>
      <c r="JV23" s="71">
        <v>0</v>
      </c>
      <c r="JW23" s="71">
        <v>2</v>
      </c>
      <c r="JX23" s="71">
        <v>2</v>
      </c>
      <c r="JY23" s="71">
        <v>1</v>
      </c>
      <c r="JZ23" s="71">
        <v>0</v>
      </c>
      <c r="KA23" s="71">
        <v>1</v>
      </c>
      <c r="KB23" s="71">
        <v>1</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1</v>
      </c>
      <c r="NN23" s="71">
        <v>1</v>
      </c>
      <c r="NO23" s="71">
        <v>7</v>
      </c>
      <c r="NP23" s="71">
        <v>1</v>
      </c>
      <c r="NQ23" s="71">
        <v>0</v>
      </c>
      <c r="NR23" s="71">
        <v>1</v>
      </c>
      <c r="NS23" s="71">
        <v>0</v>
      </c>
      <c r="NT23" s="71">
        <v>1</v>
      </c>
      <c r="NU23" s="71">
        <v>0</v>
      </c>
      <c r="NV23" s="71">
        <v>0</v>
      </c>
      <c r="NW23" s="71">
        <v>0</v>
      </c>
      <c r="NX23" s="71">
        <v>2</v>
      </c>
      <c r="NY23" s="71">
        <v>2</v>
      </c>
      <c r="NZ23" s="71">
        <v>1</v>
      </c>
      <c r="OA23" s="71">
        <v>0</v>
      </c>
      <c r="OB23" s="71">
        <v>1</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20</v>
      </c>
      <c r="QY23" s="71">
        <v>0</v>
      </c>
      <c r="QZ23" s="71">
        <v>0</v>
      </c>
      <c r="RA23" s="71">
        <v>0</v>
      </c>
      <c r="RB23" s="71">
        <v>0</v>
      </c>
      <c r="RC23" s="71">
        <v>0</v>
      </c>
      <c r="RD23" s="71">
        <v>0</v>
      </c>
      <c r="RE23" s="71">
        <v>0</v>
      </c>
      <c r="RF23" s="71">
        <v>0</v>
      </c>
      <c r="RG23" s="71">
        <v>0</v>
      </c>
      <c r="RH23" s="71">
        <v>0</v>
      </c>
      <c r="RI23" s="71">
        <v>1</v>
      </c>
      <c r="RJ23" s="71">
        <v>0</v>
      </c>
      <c r="RK23" s="71">
        <v>2</v>
      </c>
      <c r="RL23" s="71">
        <v>0</v>
      </c>
      <c r="RM23" s="71">
        <v>0</v>
      </c>
      <c r="RN23" s="71">
        <v>0</v>
      </c>
      <c r="RO23" s="71">
        <v>0</v>
      </c>
      <c r="RP23" s="71">
        <v>0</v>
      </c>
      <c r="RQ23" s="71">
        <v>0</v>
      </c>
      <c r="RR23" s="71">
        <v>0</v>
      </c>
      <c r="RS23" s="71">
        <v>20</v>
      </c>
      <c r="RT23" s="71">
        <v>0</v>
      </c>
      <c r="RU23" s="71">
        <v>0</v>
      </c>
      <c r="RV23" s="71">
        <v>0</v>
      </c>
      <c r="RW23" s="71">
        <v>0</v>
      </c>
      <c r="RX23" s="71">
        <v>0</v>
      </c>
      <c r="RY23" s="71">
        <v>0</v>
      </c>
      <c r="RZ23" s="71">
        <v>0</v>
      </c>
      <c r="SA23" s="71">
        <v>0</v>
      </c>
      <c r="SB23" s="71">
        <v>0</v>
      </c>
      <c r="SC23" s="71">
        <v>0</v>
      </c>
      <c r="SD23" s="71">
        <v>1</v>
      </c>
      <c r="SE23" s="71">
        <v>0</v>
      </c>
      <c r="SF23" s="71">
        <v>2</v>
      </c>
      <c r="SG23" s="71">
        <v>0</v>
      </c>
      <c r="SH23" s="71">
        <v>0</v>
      </c>
    </row>
    <row r="24" spans="1:502">
      <c r="A24" s="16" t="s">
        <v>1917</v>
      </c>
      <c r="B24" s="70">
        <v>16</v>
      </c>
      <c r="C24" s="70">
        <v>16</v>
      </c>
      <c r="D24" s="70">
        <v>1</v>
      </c>
      <c r="E24" s="70">
        <v>2019</v>
      </c>
      <c r="F24" s="70" t="s">
        <v>158</v>
      </c>
      <c r="G24" s="1073" t="s">
        <v>1901</v>
      </c>
      <c r="H24" s="70" t="s">
        <v>1902</v>
      </c>
      <c r="I24" s="1066"/>
      <c r="J24" s="73">
        <v>0</v>
      </c>
      <c r="K24" s="73">
        <v>0</v>
      </c>
      <c r="L24" s="73">
        <v>0</v>
      </c>
      <c r="M24" s="73">
        <v>0</v>
      </c>
      <c r="N24" s="73">
        <v>0</v>
      </c>
      <c r="O24" s="73">
        <v>0</v>
      </c>
      <c r="P24" s="73">
        <v>0</v>
      </c>
      <c r="Q24" s="73">
        <v>0</v>
      </c>
      <c r="R24" s="73">
        <v>3.8820000000000001</v>
      </c>
      <c r="S24" s="73">
        <v>0</v>
      </c>
      <c r="T24" s="73">
        <v>0</v>
      </c>
      <c r="U24" s="73">
        <v>0</v>
      </c>
      <c r="V24" s="73">
        <v>0</v>
      </c>
      <c r="W24" s="73">
        <v>0</v>
      </c>
      <c r="X24" s="73">
        <v>0</v>
      </c>
      <c r="Y24" s="73">
        <v>11.391999999999999</v>
      </c>
      <c r="Z24" s="73">
        <v>3.343</v>
      </c>
      <c r="AA24" s="73">
        <v>63.024000000000001</v>
      </c>
      <c r="AB24" s="73">
        <v>2.964</v>
      </c>
      <c r="AC24" s="73">
        <v>0</v>
      </c>
      <c r="AD24" s="73">
        <v>5.3090000000000002</v>
      </c>
      <c r="AE24" s="73">
        <v>0</v>
      </c>
      <c r="AF24" s="73">
        <v>18.039000000000001</v>
      </c>
      <c r="AG24" s="73">
        <v>0</v>
      </c>
      <c r="AH24" s="73">
        <v>0</v>
      </c>
      <c r="AI24" s="73">
        <v>0</v>
      </c>
      <c r="AJ24" s="73">
        <v>5.327</v>
      </c>
      <c r="AK24" s="73">
        <v>28.667999999999999</v>
      </c>
      <c r="AL24" s="73">
        <v>5.24</v>
      </c>
      <c r="AM24" s="73">
        <v>0</v>
      </c>
      <c r="AN24" s="73">
        <v>7.6849999999999996</v>
      </c>
      <c r="AO24" s="73">
        <v>2.452</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3.9420000000000002</v>
      </c>
      <c r="CO24" s="73">
        <v>0</v>
      </c>
      <c r="CP24" s="73">
        <v>0</v>
      </c>
      <c r="CQ24" s="73">
        <v>0</v>
      </c>
      <c r="CR24" s="73">
        <v>0</v>
      </c>
      <c r="CS24" s="73">
        <v>69.900000000000006</v>
      </c>
      <c r="CT24" s="73">
        <v>0</v>
      </c>
      <c r="CU24" s="73">
        <v>0</v>
      </c>
      <c r="CV24" s="73">
        <v>0</v>
      </c>
      <c r="CW24" s="73">
        <v>0</v>
      </c>
      <c r="CX24" s="73">
        <v>0</v>
      </c>
      <c r="CY24" s="73">
        <v>0</v>
      </c>
      <c r="CZ24" s="73">
        <v>0</v>
      </c>
      <c r="DA24" s="73">
        <v>0</v>
      </c>
      <c r="DB24" s="73">
        <v>0</v>
      </c>
      <c r="DC24" s="73">
        <v>11.859</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3.8820000000000001</v>
      </c>
      <c r="DT24" s="73">
        <v>0</v>
      </c>
      <c r="DU24" s="73">
        <v>0</v>
      </c>
      <c r="DV24" s="73">
        <v>0</v>
      </c>
      <c r="DW24" s="73">
        <v>0</v>
      </c>
      <c r="DX24" s="73">
        <v>0</v>
      </c>
      <c r="DY24" s="73">
        <v>0</v>
      </c>
      <c r="DZ24" s="73">
        <v>11.391999999999999</v>
      </c>
      <c r="EA24" s="73">
        <v>3.343</v>
      </c>
      <c r="EB24" s="73">
        <v>63.024000000000001</v>
      </c>
      <c r="EC24" s="73">
        <v>2.964</v>
      </c>
      <c r="ED24" s="73">
        <v>0</v>
      </c>
      <c r="EE24" s="73">
        <v>5.3090000000000002</v>
      </c>
      <c r="EF24" s="73">
        <v>0</v>
      </c>
      <c r="EG24" s="73">
        <v>18.039000000000001</v>
      </c>
      <c r="EH24" s="73">
        <v>0</v>
      </c>
      <c r="EI24" s="73">
        <v>0</v>
      </c>
      <c r="EJ24" s="73">
        <v>0</v>
      </c>
      <c r="EK24" s="73">
        <v>5.327</v>
      </c>
      <c r="EL24" s="73">
        <v>28.667999999999999</v>
      </c>
      <c r="EM24" s="73">
        <v>5.24</v>
      </c>
      <c r="EN24" s="73">
        <v>0</v>
      </c>
      <c r="EO24" s="73">
        <v>7.6849999999999996</v>
      </c>
      <c r="EP24" s="73">
        <v>2.452</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3.9420000000000002</v>
      </c>
      <c r="GP24" s="73">
        <v>0</v>
      </c>
      <c r="GQ24" s="73">
        <v>0</v>
      </c>
      <c r="GR24" s="73">
        <v>0</v>
      </c>
      <c r="GS24" s="73">
        <v>0</v>
      </c>
      <c r="GT24" s="73">
        <v>69.900000000000006</v>
      </c>
      <c r="GU24" s="73">
        <v>0</v>
      </c>
      <c r="GV24" s="73">
        <v>0</v>
      </c>
      <c r="GW24" s="73">
        <v>0</v>
      </c>
      <c r="GX24" s="73">
        <v>0</v>
      </c>
      <c r="GY24" s="73">
        <v>0</v>
      </c>
      <c r="GZ24" s="73">
        <v>0</v>
      </c>
      <c r="HA24" s="73">
        <v>0</v>
      </c>
      <c r="HB24" s="73">
        <v>0</v>
      </c>
      <c r="HC24" s="73">
        <v>0</v>
      </c>
      <c r="HD24" s="73">
        <v>11.859</v>
      </c>
      <c r="HE24" s="73">
        <v>0</v>
      </c>
      <c r="HF24" s="73">
        <v>0</v>
      </c>
      <c r="HG24" s="73">
        <v>0</v>
      </c>
      <c r="HH24" s="73">
        <v>0</v>
      </c>
      <c r="HI24" s="73">
        <v>0</v>
      </c>
      <c r="HJ24" s="73">
        <v>0</v>
      </c>
      <c r="HK24" s="73">
        <v>157.32499999999999</v>
      </c>
      <c r="HL24" s="73">
        <v>0</v>
      </c>
      <c r="HM24" s="73">
        <v>0</v>
      </c>
      <c r="HN24" s="73">
        <v>0</v>
      </c>
      <c r="HO24" s="73">
        <v>0</v>
      </c>
      <c r="HP24" s="73">
        <v>0</v>
      </c>
      <c r="HQ24" s="73">
        <v>0</v>
      </c>
      <c r="HR24" s="73">
        <v>0</v>
      </c>
      <c r="HS24" s="73">
        <v>0</v>
      </c>
      <c r="HT24" s="73">
        <v>0</v>
      </c>
      <c r="HU24" s="73">
        <v>0</v>
      </c>
      <c r="HV24" s="73">
        <v>3.9420000000000002</v>
      </c>
      <c r="HW24" s="73">
        <v>0</v>
      </c>
      <c r="HX24" s="73">
        <v>69.900000000000006</v>
      </c>
      <c r="HY24" s="73">
        <v>11.859</v>
      </c>
      <c r="HZ24" s="73">
        <v>0</v>
      </c>
      <c r="IA24" s="73">
        <v>0</v>
      </c>
      <c r="IB24" s="73">
        <v>0</v>
      </c>
      <c r="IC24" s="73">
        <v>0</v>
      </c>
      <c r="ID24" s="73">
        <v>0</v>
      </c>
      <c r="IE24" s="73">
        <v>0</v>
      </c>
      <c r="IF24" s="73">
        <v>157.32499999999999</v>
      </c>
      <c r="IG24" s="73">
        <v>0</v>
      </c>
      <c r="IH24" s="73">
        <v>0</v>
      </c>
      <c r="II24" s="73">
        <v>0</v>
      </c>
      <c r="IJ24" s="73">
        <v>0</v>
      </c>
      <c r="IK24" s="73">
        <v>0</v>
      </c>
      <c r="IL24" s="73">
        <v>0</v>
      </c>
      <c r="IM24" s="73">
        <v>0</v>
      </c>
      <c r="IN24" s="73">
        <v>0</v>
      </c>
      <c r="IO24" s="73">
        <v>0</v>
      </c>
      <c r="IP24" s="73">
        <v>0</v>
      </c>
      <c r="IQ24" s="73">
        <v>3.9420000000000002</v>
      </c>
      <c r="IR24" s="73">
        <v>0</v>
      </c>
      <c r="IS24" s="73">
        <v>69.900000000000006</v>
      </c>
      <c r="IT24" s="73">
        <v>11.859</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1</v>
      </c>
      <c r="JM24" s="71">
        <v>1</v>
      </c>
      <c r="JN24" s="71">
        <v>7</v>
      </c>
      <c r="JO24" s="71">
        <v>1</v>
      </c>
      <c r="JP24" s="71">
        <v>0</v>
      </c>
      <c r="JQ24" s="71">
        <v>1</v>
      </c>
      <c r="JR24" s="71">
        <v>0</v>
      </c>
      <c r="JS24" s="71">
        <v>1</v>
      </c>
      <c r="JT24" s="71">
        <v>0</v>
      </c>
      <c r="JU24" s="71">
        <v>0</v>
      </c>
      <c r="JV24" s="71">
        <v>0</v>
      </c>
      <c r="JW24" s="71">
        <v>1</v>
      </c>
      <c r="JX24" s="71">
        <v>2</v>
      </c>
      <c r="JY24" s="71">
        <v>1</v>
      </c>
      <c r="JZ24" s="71">
        <v>0</v>
      </c>
      <c r="KA24" s="71">
        <v>1</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1</v>
      </c>
      <c r="NN24" s="71">
        <v>1</v>
      </c>
      <c r="NO24" s="71">
        <v>7</v>
      </c>
      <c r="NP24" s="71">
        <v>1</v>
      </c>
      <c r="NQ24" s="71">
        <v>0</v>
      </c>
      <c r="NR24" s="71">
        <v>1</v>
      </c>
      <c r="NS24" s="71">
        <v>0</v>
      </c>
      <c r="NT24" s="71">
        <v>1</v>
      </c>
      <c r="NU24" s="71">
        <v>0</v>
      </c>
      <c r="NV24" s="71">
        <v>0</v>
      </c>
      <c r="NW24" s="71">
        <v>0</v>
      </c>
      <c r="NX24" s="71">
        <v>1</v>
      </c>
      <c r="NY24" s="71">
        <v>2</v>
      </c>
      <c r="NZ24" s="71">
        <v>1</v>
      </c>
      <c r="OA24" s="71">
        <v>0</v>
      </c>
      <c r="OB24" s="71">
        <v>1</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19</v>
      </c>
      <c r="QY24" s="71">
        <v>0</v>
      </c>
      <c r="QZ24" s="71">
        <v>0</v>
      </c>
      <c r="RA24" s="71">
        <v>0</v>
      </c>
      <c r="RB24" s="71">
        <v>0</v>
      </c>
      <c r="RC24" s="71">
        <v>0</v>
      </c>
      <c r="RD24" s="71">
        <v>0</v>
      </c>
      <c r="RE24" s="71">
        <v>0</v>
      </c>
      <c r="RF24" s="71">
        <v>0</v>
      </c>
      <c r="RG24" s="71">
        <v>0</v>
      </c>
      <c r="RH24" s="71">
        <v>0</v>
      </c>
      <c r="RI24" s="71">
        <v>1</v>
      </c>
      <c r="RJ24" s="71">
        <v>0</v>
      </c>
      <c r="RK24" s="71">
        <v>1</v>
      </c>
      <c r="RL24" s="71">
        <v>1</v>
      </c>
      <c r="RM24" s="71">
        <v>0</v>
      </c>
      <c r="RN24" s="71">
        <v>0</v>
      </c>
      <c r="RO24" s="71">
        <v>0</v>
      </c>
      <c r="RP24" s="71">
        <v>0</v>
      </c>
      <c r="RQ24" s="71">
        <v>0</v>
      </c>
      <c r="RR24" s="71">
        <v>0</v>
      </c>
      <c r="RS24" s="71">
        <v>19</v>
      </c>
      <c r="RT24" s="71">
        <v>0</v>
      </c>
      <c r="RU24" s="71">
        <v>0</v>
      </c>
      <c r="RV24" s="71">
        <v>0</v>
      </c>
      <c r="RW24" s="71">
        <v>0</v>
      </c>
      <c r="RX24" s="71">
        <v>0</v>
      </c>
      <c r="RY24" s="71">
        <v>0</v>
      </c>
      <c r="RZ24" s="71">
        <v>0</v>
      </c>
      <c r="SA24" s="71">
        <v>0</v>
      </c>
      <c r="SB24" s="71">
        <v>0</v>
      </c>
      <c r="SC24" s="71">
        <v>0</v>
      </c>
      <c r="SD24" s="71">
        <v>1</v>
      </c>
      <c r="SE24" s="71">
        <v>0</v>
      </c>
      <c r="SF24" s="71">
        <v>1</v>
      </c>
      <c r="SG24" s="71">
        <v>1</v>
      </c>
      <c r="SH24" s="71">
        <v>0</v>
      </c>
    </row>
    <row r="25" spans="1:502">
      <c r="A25" s="16" t="s">
        <v>1918</v>
      </c>
      <c r="B25" s="70">
        <v>17</v>
      </c>
      <c r="C25" s="70">
        <v>17</v>
      </c>
      <c r="D25" s="70">
        <v>1</v>
      </c>
      <c r="E25" s="70">
        <v>2020</v>
      </c>
      <c r="F25" s="70" t="s">
        <v>159</v>
      </c>
      <c r="G25" s="1073" t="s">
        <v>1901</v>
      </c>
      <c r="H25" s="70" t="s">
        <v>1902</v>
      </c>
      <c r="I25" s="1066"/>
      <c r="J25" s="73">
        <v>0</v>
      </c>
      <c r="K25" s="73">
        <v>0</v>
      </c>
      <c r="L25" s="73">
        <v>0</v>
      </c>
      <c r="M25" s="73">
        <v>0</v>
      </c>
      <c r="N25" s="73">
        <v>0</v>
      </c>
      <c r="O25" s="73">
        <v>0</v>
      </c>
      <c r="P25" s="73">
        <v>0</v>
      </c>
      <c r="Q25" s="73">
        <v>0</v>
      </c>
      <c r="R25" s="73">
        <v>3.79</v>
      </c>
      <c r="S25" s="73">
        <v>0</v>
      </c>
      <c r="T25" s="73">
        <v>0</v>
      </c>
      <c r="U25" s="73">
        <v>0</v>
      </c>
      <c r="V25" s="73">
        <v>0</v>
      </c>
      <c r="W25" s="73">
        <v>0</v>
      </c>
      <c r="X25" s="73">
        <v>0</v>
      </c>
      <c r="Y25" s="73">
        <v>6.9950000000000001</v>
      </c>
      <c r="Z25" s="73">
        <v>3.9630000000000001</v>
      </c>
      <c r="AA25" s="73">
        <v>58.774999999999999</v>
      </c>
      <c r="AB25" s="73">
        <v>2.8530000000000002</v>
      </c>
      <c r="AC25" s="73">
        <v>0</v>
      </c>
      <c r="AD25" s="73">
        <v>4.0579999999999998</v>
      </c>
      <c r="AE25" s="73">
        <v>0</v>
      </c>
      <c r="AF25" s="73">
        <v>16.12</v>
      </c>
      <c r="AG25" s="73">
        <v>0</v>
      </c>
      <c r="AH25" s="73">
        <v>0</v>
      </c>
      <c r="AI25" s="73">
        <v>0</v>
      </c>
      <c r="AJ25" s="73">
        <v>4.2789999999999999</v>
      </c>
      <c r="AK25" s="73">
        <v>24.878</v>
      </c>
      <c r="AL25" s="73">
        <v>4.9870000000000001</v>
      </c>
      <c r="AM25" s="73">
        <v>0</v>
      </c>
      <c r="AN25" s="73">
        <v>6.7830000000000004</v>
      </c>
      <c r="AO25" s="73">
        <v>3.58</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3.9289999999999998</v>
      </c>
      <c r="CO25" s="73">
        <v>0</v>
      </c>
      <c r="CP25" s="73">
        <v>0</v>
      </c>
      <c r="CQ25" s="73">
        <v>0</v>
      </c>
      <c r="CR25" s="73">
        <v>0</v>
      </c>
      <c r="CS25" s="73">
        <v>93.173000000000002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3.79</v>
      </c>
      <c r="DT25" s="73">
        <v>0</v>
      </c>
      <c r="DU25" s="73">
        <v>0</v>
      </c>
      <c r="DV25" s="73">
        <v>0</v>
      </c>
      <c r="DW25" s="73">
        <v>0</v>
      </c>
      <c r="DX25" s="73">
        <v>0</v>
      </c>
      <c r="DY25" s="73">
        <v>0</v>
      </c>
      <c r="DZ25" s="73">
        <v>6.9950000000000001</v>
      </c>
      <c r="EA25" s="73">
        <v>3.9630000000000001</v>
      </c>
      <c r="EB25" s="73">
        <v>58.774999999999999</v>
      </c>
      <c r="EC25" s="73">
        <v>2.8530000000000002</v>
      </c>
      <c r="ED25" s="73">
        <v>0</v>
      </c>
      <c r="EE25" s="73">
        <v>4.0579999999999998</v>
      </c>
      <c r="EF25" s="73">
        <v>0</v>
      </c>
      <c r="EG25" s="73">
        <v>16.12</v>
      </c>
      <c r="EH25" s="73">
        <v>0</v>
      </c>
      <c r="EI25" s="73">
        <v>0</v>
      </c>
      <c r="EJ25" s="73">
        <v>0</v>
      </c>
      <c r="EK25" s="73">
        <v>4.2789999999999999</v>
      </c>
      <c r="EL25" s="73">
        <v>24.878</v>
      </c>
      <c r="EM25" s="73">
        <v>4.9870000000000001</v>
      </c>
      <c r="EN25" s="73">
        <v>0</v>
      </c>
      <c r="EO25" s="73">
        <v>6.7830000000000004</v>
      </c>
      <c r="EP25" s="73">
        <v>3.58</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3.9289999999999998</v>
      </c>
      <c r="GP25" s="73">
        <v>0</v>
      </c>
      <c r="GQ25" s="73">
        <v>0</v>
      </c>
      <c r="GR25" s="73">
        <v>0</v>
      </c>
      <c r="GS25" s="73">
        <v>0</v>
      </c>
      <c r="GT25" s="73">
        <v>93.173000000000002</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141.06100000000001</v>
      </c>
      <c r="HL25" s="73">
        <v>0</v>
      </c>
      <c r="HM25" s="73">
        <v>0</v>
      </c>
      <c r="HN25" s="73">
        <v>0</v>
      </c>
      <c r="HO25" s="73">
        <v>0</v>
      </c>
      <c r="HP25" s="73">
        <v>0</v>
      </c>
      <c r="HQ25" s="73">
        <v>0</v>
      </c>
      <c r="HR25" s="73">
        <v>0</v>
      </c>
      <c r="HS25" s="73">
        <v>0</v>
      </c>
      <c r="HT25" s="73">
        <v>0</v>
      </c>
      <c r="HU25" s="73">
        <v>0</v>
      </c>
      <c r="HV25" s="73">
        <v>3.9289999999999998</v>
      </c>
      <c r="HW25" s="73">
        <v>0</v>
      </c>
      <c r="HX25" s="73">
        <v>93.173000000000002</v>
      </c>
      <c r="HY25" s="73">
        <v>0</v>
      </c>
      <c r="HZ25" s="73">
        <v>0</v>
      </c>
      <c r="IA25" s="73">
        <v>0</v>
      </c>
      <c r="IB25" s="73">
        <v>0</v>
      </c>
      <c r="IC25" s="73">
        <v>0</v>
      </c>
      <c r="ID25" s="73">
        <v>0</v>
      </c>
      <c r="IE25" s="73">
        <v>0</v>
      </c>
      <c r="IF25" s="73">
        <v>141.06100000000001</v>
      </c>
      <c r="IG25" s="73">
        <v>0</v>
      </c>
      <c r="IH25" s="73">
        <v>0</v>
      </c>
      <c r="II25" s="73">
        <v>0</v>
      </c>
      <c r="IJ25" s="73">
        <v>0</v>
      </c>
      <c r="IK25" s="73">
        <v>0</v>
      </c>
      <c r="IL25" s="73">
        <v>0</v>
      </c>
      <c r="IM25" s="73">
        <v>0</v>
      </c>
      <c r="IN25" s="73">
        <v>0</v>
      </c>
      <c r="IO25" s="73">
        <v>0</v>
      </c>
      <c r="IP25" s="73">
        <v>0</v>
      </c>
      <c r="IQ25" s="73">
        <v>3.9289999999999998</v>
      </c>
      <c r="IR25" s="73">
        <v>0</v>
      </c>
      <c r="IS25" s="73">
        <v>93.173000000000002</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1</v>
      </c>
      <c r="JM25" s="71">
        <v>1</v>
      </c>
      <c r="JN25" s="71">
        <v>7</v>
      </c>
      <c r="JO25" s="71">
        <v>1</v>
      </c>
      <c r="JP25" s="71">
        <v>0</v>
      </c>
      <c r="JQ25" s="71">
        <v>1</v>
      </c>
      <c r="JR25" s="71">
        <v>0</v>
      </c>
      <c r="JS25" s="71">
        <v>1</v>
      </c>
      <c r="JT25" s="71">
        <v>0</v>
      </c>
      <c r="JU25" s="71">
        <v>0</v>
      </c>
      <c r="JV25" s="71">
        <v>0</v>
      </c>
      <c r="JW25" s="71">
        <v>1</v>
      </c>
      <c r="JX25" s="71">
        <v>2</v>
      </c>
      <c r="JY25" s="71">
        <v>1</v>
      </c>
      <c r="JZ25" s="71">
        <v>0</v>
      </c>
      <c r="KA25" s="71">
        <v>1</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1</v>
      </c>
      <c r="NN25" s="71">
        <v>1</v>
      </c>
      <c r="NO25" s="71">
        <v>7</v>
      </c>
      <c r="NP25" s="71">
        <v>1</v>
      </c>
      <c r="NQ25" s="71">
        <v>0</v>
      </c>
      <c r="NR25" s="71">
        <v>1</v>
      </c>
      <c r="NS25" s="71">
        <v>0</v>
      </c>
      <c r="NT25" s="71">
        <v>1</v>
      </c>
      <c r="NU25" s="71">
        <v>0</v>
      </c>
      <c r="NV25" s="71">
        <v>0</v>
      </c>
      <c r="NW25" s="71">
        <v>0</v>
      </c>
      <c r="NX25" s="71">
        <v>1</v>
      </c>
      <c r="NY25" s="71">
        <v>2</v>
      </c>
      <c r="NZ25" s="71">
        <v>1</v>
      </c>
      <c r="OA25" s="71">
        <v>0</v>
      </c>
      <c r="OB25" s="71">
        <v>1</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19</v>
      </c>
      <c r="QY25" s="71">
        <v>0</v>
      </c>
      <c r="QZ25" s="71">
        <v>0</v>
      </c>
      <c r="RA25" s="71">
        <v>0</v>
      </c>
      <c r="RB25" s="71">
        <v>0</v>
      </c>
      <c r="RC25" s="71">
        <v>0</v>
      </c>
      <c r="RD25" s="71">
        <v>0</v>
      </c>
      <c r="RE25" s="71">
        <v>0</v>
      </c>
      <c r="RF25" s="71">
        <v>0</v>
      </c>
      <c r="RG25" s="71">
        <v>0</v>
      </c>
      <c r="RH25" s="71">
        <v>0</v>
      </c>
      <c r="RI25" s="71">
        <v>1</v>
      </c>
      <c r="RJ25" s="71">
        <v>0</v>
      </c>
      <c r="RK25" s="71">
        <v>2</v>
      </c>
      <c r="RL25" s="71">
        <v>0</v>
      </c>
      <c r="RM25" s="71">
        <v>0</v>
      </c>
      <c r="RN25" s="71">
        <v>0</v>
      </c>
      <c r="RO25" s="71">
        <v>0</v>
      </c>
      <c r="RP25" s="71">
        <v>0</v>
      </c>
      <c r="RQ25" s="71">
        <v>0</v>
      </c>
      <c r="RR25" s="71">
        <v>0</v>
      </c>
      <c r="RS25" s="71">
        <v>19</v>
      </c>
      <c r="RT25" s="71">
        <v>0</v>
      </c>
      <c r="RU25" s="71">
        <v>0</v>
      </c>
      <c r="RV25" s="71">
        <v>0</v>
      </c>
      <c r="RW25" s="71">
        <v>0</v>
      </c>
      <c r="RX25" s="71">
        <v>0</v>
      </c>
      <c r="RY25" s="71">
        <v>0</v>
      </c>
      <c r="RZ25" s="71">
        <v>0</v>
      </c>
      <c r="SA25" s="71">
        <v>0</v>
      </c>
      <c r="SB25" s="71">
        <v>0</v>
      </c>
      <c r="SC25" s="71">
        <v>0</v>
      </c>
      <c r="SD25" s="71">
        <v>1</v>
      </c>
      <c r="SE25" s="71">
        <v>0</v>
      </c>
      <c r="SF25" s="71">
        <v>2</v>
      </c>
      <c r="SG25" s="71">
        <v>0</v>
      </c>
      <c r="SH25" s="71">
        <v>0</v>
      </c>
    </row>
    <row r="26" spans="1:502">
      <c r="A26" s="16" t="s">
        <v>1919</v>
      </c>
      <c r="B26" s="70">
        <v>18</v>
      </c>
      <c r="C26" s="70">
        <v>18</v>
      </c>
      <c r="D26" s="70">
        <v>1</v>
      </c>
      <c r="E26" s="70">
        <v>2021</v>
      </c>
      <c r="F26" s="70" t="s">
        <v>160</v>
      </c>
      <c r="G26" s="1073" t="s">
        <v>1901</v>
      </c>
      <c r="H26" s="70" t="s">
        <v>1902</v>
      </c>
      <c r="I26" s="1066"/>
      <c r="J26" s="73">
        <v>0</v>
      </c>
      <c r="K26" s="73">
        <v>0</v>
      </c>
      <c r="L26" s="73">
        <v>0</v>
      </c>
      <c r="M26" s="73">
        <v>0</v>
      </c>
      <c r="N26" s="73">
        <v>0</v>
      </c>
      <c r="O26" s="73">
        <v>0</v>
      </c>
      <c r="P26" s="73">
        <v>0</v>
      </c>
      <c r="Q26" s="73">
        <v>0</v>
      </c>
      <c r="R26" s="73">
        <v>3.8820000000000001</v>
      </c>
      <c r="S26" s="73">
        <v>0</v>
      </c>
      <c r="T26" s="73">
        <v>0</v>
      </c>
      <c r="U26" s="73">
        <v>0</v>
      </c>
      <c r="V26" s="73">
        <v>0</v>
      </c>
      <c r="W26" s="73">
        <v>0</v>
      </c>
      <c r="X26" s="73">
        <v>0</v>
      </c>
      <c r="Y26" s="73">
        <v>6.8789999999999996</v>
      </c>
      <c r="Z26" s="73">
        <v>2.9550000000000001</v>
      </c>
      <c r="AA26" s="73">
        <v>59.100999999999999</v>
      </c>
      <c r="AB26" s="73">
        <v>3.246</v>
      </c>
      <c r="AC26" s="73">
        <v>0</v>
      </c>
      <c r="AD26" s="73">
        <v>4.2640000000000002</v>
      </c>
      <c r="AE26" s="73">
        <v>0</v>
      </c>
      <c r="AF26" s="73">
        <v>18.373999999999999</v>
      </c>
      <c r="AG26" s="73">
        <v>0</v>
      </c>
      <c r="AH26" s="73">
        <v>0</v>
      </c>
      <c r="AI26" s="73">
        <v>0</v>
      </c>
      <c r="AJ26" s="73">
        <v>5.5659999999999998</v>
      </c>
      <c r="AK26" s="73">
        <v>16.815000000000001</v>
      </c>
      <c r="AL26" s="73">
        <v>5.2720000000000002</v>
      </c>
      <c r="AM26" s="73">
        <v>0</v>
      </c>
      <c r="AN26" s="73">
        <v>7.7789999999999999</v>
      </c>
      <c r="AO26" s="73">
        <v>3.8919999999999999</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3.9260000000000002</v>
      </c>
      <c r="CO26" s="73">
        <v>0</v>
      </c>
      <c r="CP26" s="73">
        <v>0</v>
      </c>
      <c r="CQ26" s="73">
        <v>0</v>
      </c>
      <c r="CR26" s="73">
        <v>0</v>
      </c>
      <c r="CS26" s="73">
        <v>91.897000000000006</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3.8820000000000001</v>
      </c>
      <c r="DT26" s="73">
        <v>0</v>
      </c>
      <c r="DU26" s="73">
        <v>0</v>
      </c>
      <c r="DV26" s="73">
        <v>0</v>
      </c>
      <c r="DW26" s="73">
        <v>0</v>
      </c>
      <c r="DX26" s="73">
        <v>0</v>
      </c>
      <c r="DY26" s="73">
        <v>0</v>
      </c>
      <c r="DZ26" s="73">
        <v>6.8789999999999996</v>
      </c>
      <c r="EA26" s="73">
        <v>2.9550000000000001</v>
      </c>
      <c r="EB26" s="73">
        <v>59.100999999999999</v>
      </c>
      <c r="EC26" s="73">
        <v>3.246</v>
      </c>
      <c r="ED26" s="73">
        <v>0</v>
      </c>
      <c r="EE26" s="73">
        <v>4.2640000000000002</v>
      </c>
      <c r="EF26" s="73">
        <v>0</v>
      </c>
      <c r="EG26" s="73">
        <v>18.373999999999999</v>
      </c>
      <c r="EH26" s="73">
        <v>0</v>
      </c>
      <c r="EI26" s="73">
        <v>0</v>
      </c>
      <c r="EJ26" s="73">
        <v>0</v>
      </c>
      <c r="EK26" s="73">
        <v>5.5659999999999998</v>
      </c>
      <c r="EL26" s="73">
        <v>16.815000000000001</v>
      </c>
      <c r="EM26" s="73">
        <v>5.2720000000000002</v>
      </c>
      <c r="EN26" s="73">
        <v>0</v>
      </c>
      <c r="EO26" s="73">
        <v>7.7789999999999999</v>
      </c>
      <c r="EP26" s="73">
        <v>3.8919999999999999</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3.9260000000000002</v>
      </c>
      <c r="GP26" s="73">
        <v>0</v>
      </c>
      <c r="GQ26" s="73">
        <v>0</v>
      </c>
      <c r="GR26" s="73">
        <v>0</v>
      </c>
      <c r="GS26" s="73">
        <v>0</v>
      </c>
      <c r="GT26" s="73">
        <v>91.897000000000006</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138.02500000000001</v>
      </c>
      <c r="HL26" s="73">
        <v>0</v>
      </c>
      <c r="HM26" s="73">
        <v>0</v>
      </c>
      <c r="HN26" s="73">
        <v>0</v>
      </c>
      <c r="HO26" s="73">
        <v>0</v>
      </c>
      <c r="HP26" s="73">
        <v>0</v>
      </c>
      <c r="HQ26" s="73">
        <v>0</v>
      </c>
      <c r="HR26" s="73">
        <v>0</v>
      </c>
      <c r="HS26" s="73">
        <v>0</v>
      </c>
      <c r="HT26" s="73">
        <v>0</v>
      </c>
      <c r="HU26" s="73">
        <v>0</v>
      </c>
      <c r="HV26" s="73">
        <v>3.9260000000000002</v>
      </c>
      <c r="HW26" s="73">
        <v>0</v>
      </c>
      <c r="HX26" s="73">
        <v>91.897000000000006</v>
      </c>
      <c r="HY26" s="73">
        <v>0</v>
      </c>
      <c r="HZ26" s="73">
        <v>0</v>
      </c>
      <c r="IA26" s="73">
        <v>0</v>
      </c>
      <c r="IB26" s="73">
        <v>0</v>
      </c>
      <c r="IC26" s="73">
        <v>0</v>
      </c>
      <c r="ID26" s="73">
        <v>0</v>
      </c>
      <c r="IE26" s="73">
        <v>0</v>
      </c>
      <c r="IF26" s="73">
        <v>138.02500000000001</v>
      </c>
      <c r="IG26" s="73">
        <v>0</v>
      </c>
      <c r="IH26" s="73">
        <v>0</v>
      </c>
      <c r="II26" s="73">
        <v>0</v>
      </c>
      <c r="IJ26" s="73">
        <v>0</v>
      </c>
      <c r="IK26" s="73">
        <v>0</v>
      </c>
      <c r="IL26" s="73">
        <v>0</v>
      </c>
      <c r="IM26" s="73">
        <v>0</v>
      </c>
      <c r="IN26" s="73">
        <v>0</v>
      </c>
      <c r="IO26" s="73">
        <v>0</v>
      </c>
      <c r="IP26" s="73">
        <v>0</v>
      </c>
      <c r="IQ26" s="73">
        <v>3.9260000000000002</v>
      </c>
      <c r="IR26" s="73">
        <v>0</v>
      </c>
      <c r="IS26" s="73">
        <v>91.897000000000006</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1</v>
      </c>
      <c r="JM26" s="71">
        <v>1</v>
      </c>
      <c r="JN26" s="71">
        <v>7</v>
      </c>
      <c r="JO26" s="71">
        <v>1</v>
      </c>
      <c r="JP26" s="71">
        <v>0</v>
      </c>
      <c r="JQ26" s="71">
        <v>1</v>
      </c>
      <c r="JR26" s="71">
        <v>0</v>
      </c>
      <c r="JS26" s="71">
        <v>1</v>
      </c>
      <c r="JT26" s="71">
        <v>0</v>
      </c>
      <c r="JU26" s="71">
        <v>0</v>
      </c>
      <c r="JV26" s="71">
        <v>0</v>
      </c>
      <c r="JW26" s="71">
        <v>1</v>
      </c>
      <c r="JX26" s="71">
        <v>2</v>
      </c>
      <c r="JY26" s="71">
        <v>1</v>
      </c>
      <c r="JZ26" s="71">
        <v>0</v>
      </c>
      <c r="KA26" s="71">
        <v>1</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1</v>
      </c>
      <c r="NN26" s="71">
        <v>1</v>
      </c>
      <c r="NO26" s="71">
        <v>7</v>
      </c>
      <c r="NP26" s="71">
        <v>1</v>
      </c>
      <c r="NQ26" s="71">
        <v>0</v>
      </c>
      <c r="NR26" s="71">
        <v>1</v>
      </c>
      <c r="NS26" s="71">
        <v>0</v>
      </c>
      <c r="NT26" s="71">
        <v>1</v>
      </c>
      <c r="NU26" s="71">
        <v>0</v>
      </c>
      <c r="NV26" s="71">
        <v>0</v>
      </c>
      <c r="NW26" s="71">
        <v>0</v>
      </c>
      <c r="NX26" s="71">
        <v>1</v>
      </c>
      <c r="NY26" s="71">
        <v>2</v>
      </c>
      <c r="NZ26" s="71">
        <v>1</v>
      </c>
      <c r="OA26" s="71">
        <v>0</v>
      </c>
      <c r="OB26" s="71">
        <v>1</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19</v>
      </c>
      <c r="QY26" s="71">
        <v>0</v>
      </c>
      <c r="QZ26" s="71">
        <v>0</v>
      </c>
      <c r="RA26" s="71">
        <v>0</v>
      </c>
      <c r="RB26" s="71">
        <v>0</v>
      </c>
      <c r="RC26" s="71">
        <v>0</v>
      </c>
      <c r="RD26" s="71">
        <v>0</v>
      </c>
      <c r="RE26" s="71">
        <v>0</v>
      </c>
      <c r="RF26" s="71">
        <v>0</v>
      </c>
      <c r="RG26" s="71">
        <v>0</v>
      </c>
      <c r="RH26" s="71">
        <v>0</v>
      </c>
      <c r="RI26" s="71">
        <v>1</v>
      </c>
      <c r="RJ26" s="71">
        <v>0</v>
      </c>
      <c r="RK26" s="71">
        <v>2</v>
      </c>
      <c r="RL26" s="71">
        <v>0</v>
      </c>
      <c r="RM26" s="71">
        <v>0</v>
      </c>
      <c r="RN26" s="71">
        <v>0</v>
      </c>
      <c r="RO26" s="71">
        <v>0</v>
      </c>
      <c r="RP26" s="71">
        <v>0</v>
      </c>
      <c r="RQ26" s="71">
        <v>0</v>
      </c>
      <c r="RR26" s="71">
        <v>0</v>
      </c>
      <c r="RS26" s="71">
        <v>19</v>
      </c>
      <c r="RT26" s="71">
        <v>0</v>
      </c>
      <c r="RU26" s="71">
        <v>0</v>
      </c>
      <c r="RV26" s="71">
        <v>0</v>
      </c>
      <c r="RW26" s="71">
        <v>0</v>
      </c>
      <c r="RX26" s="71">
        <v>0</v>
      </c>
      <c r="RY26" s="71">
        <v>0</v>
      </c>
      <c r="RZ26" s="71">
        <v>0</v>
      </c>
      <c r="SA26" s="71">
        <v>0</v>
      </c>
      <c r="SB26" s="71">
        <v>0</v>
      </c>
      <c r="SC26" s="71">
        <v>0</v>
      </c>
      <c r="SD26" s="71">
        <v>1</v>
      </c>
      <c r="SE26" s="71">
        <v>0</v>
      </c>
      <c r="SF26" s="71">
        <v>2</v>
      </c>
      <c r="SG26" s="71">
        <v>0</v>
      </c>
      <c r="SH26" s="71">
        <v>0</v>
      </c>
    </row>
    <row r="27" spans="1:502">
      <c r="A27" s="16" t="s">
        <v>1920</v>
      </c>
      <c r="B27" s="70">
        <v>19</v>
      </c>
      <c r="C27" s="70">
        <v>19</v>
      </c>
      <c r="D27" s="70">
        <v>1</v>
      </c>
      <c r="E27" s="70">
        <v>2022</v>
      </c>
      <c r="F27" s="70" t="s">
        <v>161</v>
      </c>
      <c r="G27" s="1073" t="s">
        <v>1901</v>
      </c>
      <c r="H27" s="70" t="s">
        <v>1902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1921</v>
      </c>
      <c r="B28" s="70">
        <v>20</v>
      </c>
      <c r="C28" s="70">
        <v>20</v>
      </c>
      <c r="D28" s="70">
        <v>1</v>
      </c>
      <c r="E28" s="70">
        <v>2023</v>
      </c>
      <c r="F28" s="70" t="s">
        <v>1539</v>
      </c>
      <c r="G28" s="1073" t="s">
        <v>1901</v>
      </c>
      <c r="H28" s="70" t="s">
        <v>1902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1922</v>
      </c>
      <c r="B29" s="70">
        <v>21</v>
      </c>
      <c r="C29" s="70">
        <v>21</v>
      </c>
      <c r="D29" s="70">
        <v>1</v>
      </c>
      <c r="E29" s="70">
        <v>2024</v>
      </c>
      <c r="F29" s="70" t="s">
        <v>1554</v>
      </c>
      <c r="G29" s="1073" t="s">
        <v>1901</v>
      </c>
      <c r="H29" s="70" t="s">
        <v>1902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1901</v>
      </c>
      <c r="H30" s="70" t="s">
        <v>1902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1901</v>
      </c>
      <c r="H31" s="70" t="s">
        <v>1902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1901</v>
      </c>
      <c r="H32" s="70" t="s">
        <v>1902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1901</v>
      </c>
      <c r="H33" s="70" t="s">
        <v>1902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1901</v>
      </c>
      <c r="H34" s="70" t="s">
        <v>1902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1901</v>
      </c>
      <c r="H35" s="70" t="s">
        <v>1902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2386</v>
      </c>
      <c r="B10" s="70">
        <v>2</v>
      </c>
      <c r="C10" s="70">
        <v>18</v>
      </c>
      <c r="D10" s="70">
        <v>2</v>
      </c>
      <c r="E10" s="70">
        <v>2024</v>
      </c>
      <c r="F10" s="70" t="s">
        <v>1554</v>
      </c>
      <c r="G10" s="1073" t="s">
        <v>2383</v>
      </c>
      <c r="H10" s="70" t="s">
        <v>2384</v>
      </c>
      <c r="I10" s="1066"/>
      <c r="J10" s="73">
        <v>716826</v>
      </c>
      <c r="K10" s="71">
        <v>1013732185.0000001</v>
      </c>
      <c r="L10" s="71">
        <v>127265</v>
      </c>
      <c r="M10" s="71">
        <v>178450432</v>
      </c>
      <c r="N10" s="71">
        <v>0</v>
      </c>
      <c r="O10" s="71">
        <v>0</v>
      </c>
      <c r="P10" s="71">
        <v>0</v>
      </c>
      <c r="Q10" s="71">
        <v>0</v>
      </c>
      <c r="R10" s="71">
        <v>0</v>
      </c>
      <c r="S10" s="71">
        <v>0</v>
      </c>
      <c r="T10" s="71">
        <v>0</v>
      </c>
      <c r="U10" s="71">
        <v>0</v>
      </c>
      <c r="V10" s="71">
        <v>0</v>
      </c>
      <c r="W10" s="71">
        <v>0</v>
      </c>
      <c r="X10" s="71">
        <v>0</v>
      </c>
      <c r="Y10" s="71">
        <v>0</v>
      </c>
      <c r="Z10" s="71">
        <v>1192182617</v>
      </c>
      <c r="AA10" s="71">
        <v>1597666295</v>
      </c>
      <c r="AB10" s="71">
        <v>8222585142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1663</v>
      </c>
      <c r="B11" s="70">
        <v>3</v>
      </c>
      <c r="C11" s="70">
        <v>18</v>
      </c>
      <c r="D11" s="70">
        <v>3</v>
      </c>
      <c r="E11" s="70">
        <v>2024</v>
      </c>
      <c r="F11" s="70" t="s">
        <v>1554</v>
      </c>
      <c r="G11" s="1073" t="s">
        <v>1660</v>
      </c>
      <c r="H11" s="70" t="s">
        <v>1661</v>
      </c>
      <c r="I11" s="1066"/>
      <c r="J11" s="73">
        <v>101084</v>
      </c>
      <c r="K11" s="71">
        <v>138200213</v>
      </c>
      <c r="L11" s="71">
        <v>407339</v>
      </c>
      <c r="M11" s="71">
        <v>553775188</v>
      </c>
      <c r="N11" s="71">
        <v>0</v>
      </c>
      <c r="O11" s="71">
        <v>0</v>
      </c>
      <c r="P11" s="71">
        <v>0</v>
      </c>
      <c r="Q11" s="71">
        <v>0</v>
      </c>
      <c r="R11" s="71">
        <v>0</v>
      </c>
      <c r="S11" s="71">
        <v>0</v>
      </c>
      <c r="T11" s="71">
        <v>0</v>
      </c>
      <c r="U11" s="71">
        <v>0</v>
      </c>
      <c r="V11" s="71">
        <v>0</v>
      </c>
      <c r="W11" s="71">
        <v>0</v>
      </c>
      <c r="X11" s="71">
        <v>0</v>
      </c>
      <c r="Y11" s="71">
        <v>0</v>
      </c>
      <c r="Z11" s="71">
        <v>691975401</v>
      </c>
      <c r="AA11" s="71">
        <v>185611494</v>
      </c>
      <c r="AB11" s="71">
        <v>974679931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1554</v>
      </c>
      <c r="G12" s="1073" t="s">
        <v>2387</v>
      </c>
      <c r="H12" s="70" t="s">
        <v>2388</v>
      </c>
      <c r="I12" s="1066"/>
      <c r="J12" s="73">
        <v>1918604</v>
      </c>
      <c r="K12" s="71">
        <v>2581461792</v>
      </c>
      <c r="L12" s="71">
        <v>2013246</v>
      </c>
      <c r="M12" s="71">
        <v>2686668938.0000005</v>
      </c>
      <c r="N12" s="71">
        <v>4500</v>
      </c>
      <c r="O12" s="71">
        <v>7280805</v>
      </c>
      <c r="P12" s="71">
        <v>0</v>
      </c>
      <c r="Q12" s="71">
        <v>0</v>
      </c>
      <c r="R12" s="71">
        <v>373</v>
      </c>
      <c r="S12" s="71">
        <v>2588614</v>
      </c>
      <c r="T12" s="71">
        <v>0</v>
      </c>
      <c r="U12" s="71">
        <v>0</v>
      </c>
      <c r="V12" s="71">
        <v>367</v>
      </c>
      <c r="W12" s="71">
        <v>0</v>
      </c>
      <c r="X12" s="71">
        <v>0</v>
      </c>
      <c r="Y12" s="71">
        <v>2253142</v>
      </c>
      <c r="Z12" s="71">
        <v>5280253291.3505716</v>
      </c>
      <c r="AA12" s="71">
        <v>4325589347</v>
      </c>
      <c r="AB12" s="71">
        <v>18843928627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1683</v>
      </c>
      <c r="B13" s="70">
        <v>5</v>
      </c>
      <c r="C13" s="70">
        <v>18</v>
      </c>
      <c r="D13" s="70">
        <v>5</v>
      </c>
      <c r="E13" s="70">
        <v>2024</v>
      </c>
      <c r="F13" s="70" t="s">
        <v>1554</v>
      </c>
      <c r="G13" s="1073" t="s">
        <v>1680</v>
      </c>
      <c r="H13" s="70" t="s">
        <v>1681</v>
      </c>
      <c r="I13" s="1066"/>
      <c r="J13" s="73">
        <v>497527</v>
      </c>
      <c r="K13" s="71">
        <v>665232524</v>
      </c>
      <c r="L13" s="71">
        <v>2318025</v>
      </c>
      <c r="M13" s="71">
        <v>3084993850.0000005</v>
      </c>
      <c r="N13" s="71">
        <v>31900</v>
      </c>
      <c r="O13" s="71">
        <v>60295273</v>
      </c>
      <c r="P13" s="71">
        <v>0</v>
      </c>
      <c r="Q13" s="71">
        <v>0</v>
      </c>
      <c r="R13" s="71">
        <v>2220</v>
      </c>
      <c r="S13" s="71">
        <v>18487104</v>
      </c>
      <c r="T13" s="71">
        <v>0</v>
      </c>
      <c r="U13" s="71">
        <v>0</v>
      </c>
      <c r="V13" s="71">
        <v>1</v>
      </c>
      <c r="W13" s="71">
        <v>0</v>
      </c>
      <c r="X13" s="71">
        <v>0</v>
      </c>
      <c r="Y13" s="71">
        <v>7358</v>
      </c>
      <c r="Z13" s="71">
        <v>3829016108.60812</v>
      </c>
      <c r="AA13" s="71">
        <v>1007029514.0000001</v>
      </c>
      <c r="AB13" s="71">
        <v>4998216445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1635</v>
      </c>
      <c r="B14" s="70">
        <v>6</v>
      </c>
      <c r="C14" s="70">
        <v>18</v>
      </c>
      <c r="D14" s="70">
        <v>6</v>
      </c>
      <c r="E14" s="70">
        <v>2024</v>
      </c>
      <c r="F14" s="70" t="s">
        <v>1554</v>
      </c>
      <c r="G14" s="1073" t="s">
        <v>1632</v>
      </c>
      <c r="H14" s="70" t="s">
        <v>1633</v>
      </c>
      <c r="I14" s="1066"/>
      <c r="J14" s="73">
        <v>767996</v>
      </c>
      <c r="K14" s="71">
        <v>1049684595.9999999</v>
      </c>
      <c r="L14" s="71">
        <v>977776</v>
      </c>
      <c r="M14" s="71">
        <v>1326750116</v>
      </c>
      <c r="N14" s="71">
        <v>0</v>
      </c>
      <c r="O14" s="71">
        <v>0</v>
      </c>
      <c r="P14" s="71">
        <v>0</v>
      </c>
      <c r="Q14" s="71">
        <v>0</v>
      </c>
      <c r="R14" s="71">
        <v>7</v>
      </c>
      <c r="S14" s="71">
        <v>55156</v>
      </c>
      <c r="T14" s="71">
        <v>0</v>
      </c>
      <c r="U14" s="71">
        <v>0</v>
      </c>
      <c r="V14" s="71">
        <v>54</v>
      </c>
      <c r="W14" s="71">
        <v>0</v>
      </c>
      <c r="X14" s="71">
        <v>0</v>
      </c>
      <c r="Y14" s="71">
        <v>328185</v>
      </c>
      <c r="Z14" s="71">
        <v>2376818053.0407596</v>
      </c>
      <c r="AA14" s="71">
        <v>1676960877.0000002</v>
      </c>
      <c r="AB14" s="71">
        <v>7457066086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1922</v>
      </c>
      <c r="B15" s="70">
        <v>7</v>
      </c>
      <c r="C15" s="70">
        <v>18</v>
      </c>
      <c r="D15" s="70">
        <v>7</v>
      </c>
      <c r="E15" s="70">
        <v>2024</v>
      </c>
      <c r="F15" s="70" t="s">
        <v>1554</v>
      </c>
      <c r="G15" s="1073" t="s">
        <v>1901</v>
      </c>
      <c r="H15" s="70" t="s">
        <v>1902</v>
      </c>
      <c r="I15" s="1066"/>
      <c r="J15" s="73">
        <v>615494</v>
      </c>
      <c r="K15" s="71">
        <v>840865528.99999988</v>
      </c>
      <c r="L15" s="71">
        <v>1081666</v>
      </c>
      <c r="M15" s="71">
        <v>1467759502</v>
      </c>
      <c r="N15" s="71">
        <v>6000</v>
      </c>
      <c r="O15" s="71">
        <v>11417482</v>
      </c>
      <c r="P15" s="71">
        <v>3026</v>
      </c>
      <c r="Q15" s="71">
        <v>16324988.999999998</v>
      </c>
      <c r="R15" s="71">
        <v>207</v>
      </c>
      <c r="S15" s="71">
        <v>1040913.9999999999</v>
      </c>
      <c r="T15" s="71">
        <v>0</v>
      </c>
      <c r="U15" s="71">
        <v>0</v>
      </c>
      <c r="V15" s="71">
        <v>0</v>
      </c>
      <c r="W15" s="71">
        <v>0</v>
      </c>
      <c r="X15" s="71">
        <v>0</v>
      </c>
      <c r="Y15" s="71">
        <v>0</v>
      </c>
      <c r="Z15" s="71">
        <v>2337408416.4094205</v>
      </c>
      <c r="AA15" s="71">
        <v>1191033146</v>
      </c>
      <c r="AB15" s="71">
        <v>5466204544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1651</v>
      </c>
      <c r="B16" s="70">
        <v>8</v>
      </c>
      <c r="C16" s="70">
        <v>18</v>
      </c>
      <c r="D16" s="70">
        <v>8</v>
      </c>
      <c r="E16" s="70">
        <v>2024</v>
      </c>
      <c r="F16" s="70" t="s">
        <v>1554</v>
      </c>
      <c r="G16" s="1073" t="s">
        <v>1648</v>
      </c>
      <c r="H16" s="70" t="s">
        <v>1649</v>
      </c>
      <c r="I16" s="1066"/>
      <c r="J16" s="73">
        <v>203220</v>
      </c>
      <c r="K16" s="71">
        <v>279851146.99999994</v>
      </c>
      <c r="L16" s="71">
        <v>313266</v>
      </c>
      <c r="M16" s="71">
        <v>429140742.00000006</v>
      </c>
      <c r="N16" s="71">
        <v>0</v>
      </c>
      <c r="O16" s="71">
        <v>0</v>
      </c>
      <c r="P16" s="71">
        <v>0</v>
      </c>
      <c r="Q16" s="71">
        <v>0</v>
      </c>
      <c r="R16" s="71">
        <v>0</v>
      </c>
      <c r="S16" s="71">
        <v>0</v>
      </c>
      <c r="T16" s="71">
        <v>0</v>
      </c>
      <c r="U16" s="71">
        <v>0</v>
      </c>
      <c r="V16" s="71">
        <v>32</v>
      </c>
      <c r="W16" s="71">
        <v>0</v>
      </c>
      <c r="X16" s="71">
        <v>0</v>
      </c>
      <c r="Y16" s="71">
        <v>193771</v>
      </c>
      <c r="Z16" s="71">
        <v>709185660</v>
      </c>
      <c r="AA16" s="71">
        <v>371883131</v>
      </c>
      <c r="AB16" s="71">
        <v>1924139220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1687</v>
      </c>
      <c r="B17" s="70">
        <v>9</v>
      </c>
      <c r="C17" s="70">
        <v>18</v>
      </c>
      <c r="D17" s="70">
        <v>9</v>
      </c>
      <c r="E17" s="70">
        <v>2024</v>
      </c>
      <c r="F17" s="70" t="s">
        <v>1554</v>
      </c>
      <c r="G17" s="1073" t="s">
        <v>1684</v>
      </c>
      <c r="H17" s="70" t="s">
        <v>1685</v>
      </c>
      <c r="I17" s="1066"/>
      <c r="J17" s="73">
        <v>262125</v>
      </c>
      <c r="K17" s="71">
        <v>353557094.99999994</v>
      </c>
      <c r="L17" s="71">
        <v>933649</v>
      </c>
      <c r="M17" s="71">
        <v>1252486522.0000002</v>
      </c>
      <c r="N17" s="71">
        <v>0</v>
      </c>
      <c r="O17" s="71">
        <v>0</v>
      </c>
      <c r="P17" s="71">
        <v>0</v>
      </c>
      <c r="Q17" s="71">
        <v>0</v>
      </c>
      <c r="R17" s="71">
        <v>3293</v>
      </c>
      <c r="S17" s="71">
        <v>27422138.999999996</v>
      </c>
      <c r="T17" s="71">
        <v>0</v>
      </c>
      <c r="U17" s="71">
        <v>0</v>
      </c>
      <c r="V17" s="71">
        <v>0</v>
      </c>
      <c r="W17" s="71">
        <v>0</v>
      </c>
      <c r="X17" s="71">
        <v>0</v>
      </c>
      <c r="Y17" s="71">
        <v>0</v>
      </c>
      <c r="Z17" s="71">
        <v>1633465756.3534303</v>
      </c>
      <c r="AA17" s="71">
        <v>575935181</v>
      </c>
      <c r="AB17" s="71">
        <v>2422688987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658527</v>
      </c>
      <c r="K18" s="71">
        <v>926719035.00000012</v>
      </c>
      <c r="L18" s="71">
        <v>342394</v>
      </c>
      <c r="M18" s="71">
        <v>477548478</v>
      </c>
      <c r="N18" s="71">
        <v>200</v>
      </c>
      <c r="O18" s="71">
        <v>337915</v>
      </c>
      <c r="P18" s="71">
        <v>337</v>
      </c>
      <c r="Q18" s="71">
        <v>1817408</v>
      </c>
      <c r="R18" s="71">
        <v>27</v>
      </c>
      <c r="S18" s="71">
        <v>226577</v>
      </c>
      <c r="T18" s="71">
        <v>0</v>
      </c>
      <c r="U18" s="71">
        <v>0</v>
      </c>
      <c r="V18" s="71">
        <v>0</v>
      </c>
      <c r="W18" s="71">
        <v>0</v>
      </c>
      <c r="X18" s="71">
        <v>0</v>
      </c>
      <c r="Y18" s="71">
        <v>0</v>
      </c>
      <c r="Z18" s="71">
        <v>1406649412.5240297</v>
      </c>
      <c r="AA18" s="71">
        <v>1334264645</v>
      </c>
      <c r="AB18" s="71">
        <v>5821493960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1692</v>
      </c>
      <c r="H19" s="70" t="s">
        <v>1693</v>
      </c>
      <c r="I19" s="1066"/>
      <c r="J19" s="73">
        <v>101144</v>
      </c>
      <c r="K19" s="71">
        <v>136026805</v>
      </c>
      <c r="L19" s="71">
        <v>620881</v>
      </c>
      <c r="M19" s="71">
        <v>830429964.99999988</v>
      </c>
      <c r="N19" s="71">
        <v>82300</v>
      </c>
      <c r="O19" s="71">
        <v>169499317.00000003</v>
      </c>
      <c r="P19" s="71">
        <v>0</v>
      </c>
      <c r="Q19" s="71">
        <v>0</v>
      </c>
      <c r="R19" s="71">
        <v>18214</v>
      </c>
      <c r="S19" s="71">
        <v>151684027.99999997</v>
      </c>
      <c r="T19" s="71">
        <v>0</v>
      </c>
      <c r="U19" s="71">
        <v>0</v>
      </c>
      <c r="V19" s="71">
        <v>125</v>
      </c>
      <c r="W19" s="71">
        <v>0</v>
      </c>
      <c r="X19" s="71">
        <v>0</v>
      </c>
      <c r="Y19" s="71">
        <v>768953</v>
      </c>
      <c r="Z19" s="71">
        <v>1288409067.87128</v>
      </c>
      <c r="AA19" s="71">
        <v>48654351</v>
      </c>
      <c r="AB19" s="71">
        <v>582519208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1703</v>
      </c>
      <c r="B20" s="70">
        <v>12</v>
      </c>
      <c r="C20" s="70">
        <v>18</v>
      </c>
      <c r="D20" s="70">
        <v>12</v>
      </c>
      <c r="E20" s="70">
        <v>2024</v>
      </c>
      <c r="F20" s="70" t="s">
        <v>1554</v>
      </c>
      <c r="G20" s="1073" t="s">
        <v>1700</v>
      </c>
      <c r="H20" s="70" t="s">
        <v>1701</v>
      </c>
      <c r="I20" s="1066"/>
      <c r="J20" s="73">
        <v>284970</v>
      </c>
      <c r="K20" s="71">
        <v>391788419</v>
      </c>
      <c r="L20" s="71">
        <v>523231</v>
      </c>
      <c r="M20" s="71">
        <v>714466890</v>
      </c>
      <c r="N20" s="71">
        <v>0</v>
      </c>
      <c r="O20" s="71">
        <v>0</v>
      </c>
      <c r="P20" s="71">
        <v>0</v>
      </c>
      <c r="Q20" s="71">
        <v>0</v>
      </c>
      <c r="R20" s="71">
        <v>0</v>
      </c>
      <c r="S20" s="71">
        <v>0</v>
      </c>
      <c r="T20" s="71">
        <v>0</v>
      </c>
      <c r="U20" s="71">
        <v>0</v>
      </c>
      <c r="V20" s="71">
        <v>0</v>
      </c>
      <c r="W20" s="71">
        <v>0</v>
      </c>
      <c r="X20" s="71">
        <v>0</v>
      </c>
      <c r="Y20" s="71">
        <v>0</v>
      </c>
      <c r="Z20" s="71">
        <v>1106255309.0000002</v>
      </c>
      <c r="AA20" s="71">
        <v>666395302</v>
      </c>
      <c r="AB20" s="71">
        <v>3116718275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1707</v>
      </c>
      <c r="B21" s="70">
        <v>13</v>
      </c>
      <c r="C21" s="70">
        <v>18</v>
      </c>
      <c r="D21" s="70">
        <v>13</v>
      </c>
      <c r="E21" s="70">
        <v>2024</v>
      </c>
      <c r="F21" s="70" t="s">
        <v>1554</v>
      </c>
      <c r="G21" s="1073" t="s">
        <v>1704</v>
      </c>
      <c r="H21" s="70" t="s">
        <v>1705</v>
      </c>
      <c r="I21" s="1066"/>
      <c r="J21" s="73">
        <v>157245</v>
      </c>
      <c r="K21" s="71">
        <v>213669136.99999997</v>
      </c>
      <c r="L21" s="71">
        <v>640931</v>
      </c>
      <c r="M21" s="71">
        <v>865713297.99999988</v>
      </c>
      <c r="N21" s="71">
        <v>0</v>
      </c>
      <c r="O21" s="71">
        <v>0</v>
      </c>
      <c r="P21" s="71">
        <v>0</v>
      </c>
      <c r="Q21" s="71">
        <v>0</v>
      </c>
      <c r="R21" s="71">
        <v>1530</v>
      </c>
      <c r="S21" s="71">
        <v>12741156</v>
      </c>
      <c r="T21" s="71">
        <v>0</v>
      </c>
      <c r="U21" s="71">
        <v>0</v>
      </c>
      <c r="V21" s="71">
        <v>0</v>
      </c>
      <c r="W21" s="71">
        <v>0</v>
      </c>
      <c r="X21" s="71">
        <v>0</v>
      </c>
      <c r="Y21" s="71">
        <v>0</v>
      </c>
      <c r="Z21" s="71">
        <v>1092123590.7880301</v>
      </c>
      <c r="AA21" s="71">
        <v>123195790</v>
      </c>
      <c r="AB21" s="71">
        <v>1453918983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901954</v>
      </c>
      <c r="K22" s="71">
        <v>1254114832</v>
      </c>
      <c r="L22" s="71">
        <v>1267920</v>
      </c>
      <c r="M22" s="71">
        <v>1746939163</v>
      </c>
      <c r="N22" s="71">
        <v>0</v>
      </c>
      <c r="O22" s="71">
        <v>0</v>
      </c>
      <c r="P22" s="71">
        <v>0</v>
      </c>
      <c r="Q22" s="71">
        <v>0</v>
      </c>
      <c r="R22" s="71">
        <v>31</v>
      </c>
      <c r="S22" s="71">
        <v>255224</v>
      </c>
      <c r="T22" s="71">
        <v>0</v>
      </c>
      <c r="U22" s="71">
        <v>0</v>
      </c>
      <c r="V22" s="71">
        <v>0</v>
      </c>
      <c r="W22" s="71">
        <v>0</v>
      </c>
      <c r="X22" s="71">
        <v>0</v>
      </c>
      <c r="Y22" s="71">
        <v>0</v>
      </c>
      <c r="Z22" s="71">
        <v>3001309219.2535601</v>
      </c>
      <c r="AA22" s="71">
        <v>1627922166</v>
      </c>
      <c r="AB22" s="71">
        <v>7976082830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152880</v>
      </c>
      <c r="K23" s="71">
        <v>207084896.99999997</v>
      </c>
      <c r="L23" s="71">
        <v>375248</v>
      </c>
      <c r="M23" s="71">
        <v>505623800.99999994</v>
      </c>
      <c r="N23" s="71">
        <v>12100</v>
      </c>
      <c r="O23" s="71">
        <v>21127395</v>
      </c>
      <c r="P23" s="71">
        <v>0</v>
      </c>
      <c r="Q23" s="71">
        <v>0</v>
      </c>
      <c r="R23" s="71">
        <v>529</v>
      </c>
      <c r="S23" s="71">
        <v>4409569</v>
      </c>
      <c r="T23" s="71">
        <v>0</v>
      </c>
      <c r="U23" s="71">
        <v>0</v>
      </c>
      <c r="V23" s="71">
        <v>0</v>
      </c>
      <c r="W23" s="71">
        <v>0</v>
      </c>
      <c r="X23" s="71">
        <v>0</v>
      </c>
      <c r="Y23" s="71">
        <v>0</v>
      </c>
      <c r="Z23" s="71">
        <v>738245661.85206985</v>
      </c>
      <c r="AA23" s="71">
        <v>77506206</v>
      </c>
      <c r="AB23" s="71">
        <v>919063867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1671</v>
      </c>
      <c r="B24" s="70">
        <v>16</v>
      </c>
      <c r="C24" s="70">
        <v>18</v>
      </c>
      <c r="D24" s="70">
        <v>16</v>
      </c>
      <c r="E24" s="70">
        <v>2024</v>
      </c>
      <c r="F24" s="70" t="s">
        <v>1554</v>
      </c>
      <c r="G24" s="1073" t="s">
        <v>1668</v>
      </c>
      <c r="H24" s="70" t="s">
        <v>1669</v>
      </c>
      <c r="I24" s="1066"/>
      <c r="J24" s="73">
        <v>219099</v>
      </c>
      <c r="K24" s="71">
        <v>294767059</v>
      </c>
      <c r="L24" s="71">
        <v>539124</v>
      </c>
      <c r="M24" s="71">
        <v>721216704.99999988</v>
      </c>
      <c r="N24" s="71">
        <v>500</v>
      </c>
      <c r="O24" s="71">
        <v>808978</v>
      </c>
      <c r="P24" s="71">
        <v>0</v>
      </c>
      <c r="Q24" s="71">
        <v>0</v>
      </c>
      <c r="R24" s="71">
        <v>128</v>
      </c>
      <c r="S24" s="71">
        <v>1064948</v>
      </c>
      <c r="T24" s="71">
        <v>0</v>
      </c>
      <c r="U24" s="71">
        <v>0</v>
      </c>
      <c r="V24" s="71">
        <v>0</v>
      </c>
      <c r="W24" s="71">
        <v>0</v>
      </c>
      <c r="X24" s="71">
        <v>0</v>
      </c>
      <c r="Y24" s="71">
        <v>0</v>
      </c>
      <c r="Z24" s="71">
        <v>1017857689.9635301</v>
      </c>
      <c r="AA24" s="71">
        <v>494709650</v>
      </c>
      <c r="AB24" s="71">
        <v>2216742151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1643</v>
      </c>
      <c r="B25" s="70">
        <v>17</v>
      </c>
      <c r="C25" s="70">
        <v>18</v>
      </c>
      <c r="D25" s="70">
        <v>17</v>
      </c>
      <c r="E25" s="70">
        <v>2024</v>
      </c>
      <c r="F25" s="70" t="s">
        <v>1554</v>
      </c>
      <c r="G25" s="1073" t="s">
        <v>1640</v>
      </c>
      <c r="H25" s="70" t="s">
        <v>1641</v>
      </c>
      <c r="I25" s="1066"/>
      <c r="J25" s="73">
        <v>666193</v>
      </c>
      <c r="K25" s="71">
        <v>882361945</v>
      </c>
      <c r="L25" s="71">
        <v>2439150</v>
      </c>
      <c r="M25" s="71">
        <v>3214930705</v>
      </c>
      <c r="N25" s="71">
        <v>332800</v>
      </c>
      <c r="O25" s="71">
        <v>1041342528.0000001</v>
      </c>
      <c r="P25" s="71">
        <v>53</v>
      </c>
      <c r="Q25" s="71">
        <v>268296</v>
      </c>
      <c r="R25" s="71">
        <v>320</v>
      </c>
      <c r="S25" s="71">
        <v>2668192</v>
      </c>
      <c r="T25" s="71">
        <v>0</v>
      </c>
      <c r="U25" s="71">
        <v>0</v>
      </c>
      <c r="V25" s="71">
        <v>300</v>
      </c>
      <c r="W25" s="71">
        <v>0</v>
      </c>
      <c r="X25" s="71">
        <v>0</v>
      </c>
      <c r="Y25" s="71">
        <v>1837637.9999999998</v>
      </c>
      <c r="Z25" s="71">
        <v>5143409304.1642113</v>
      </c>
      <c r="AA25" s="71">
        <v>1616174907</v>
      </c>
      <c r="AB25" s="71">
        <v>7043271034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332842</v>
      </c>
      <c r="K26" s="71">
        <v>445020887</v>
      </c>
      <c r="L26" s="71">
        <v>1295051</v>
      </c>
      <c r="M26" s="71">
        <v>1723291059</v>
      </c>
      <c r="N26" s="71">
        <v>134900</v>
      </c>
      <c r="O26" s="71">
        <v>391361603</v>
      </c>
      <c r="P26" s="71">
        <v>28</v>
      </c>
      <c r="Q26" s="71">
        <v>142678</v>
      </c>
      <c r="R26" s="71">
        <v>8</v>
      </c>
      <c r="S26" s="71">
        <v>70766.000000000015</v>
      </c>
      <c r="T26" s="71">
        <v>0</v>
      </c>
      <c r="U26" s="71">
        <v>0</v>
      </c>
      <c r="V26" s="71">
        <v>123</v>
      </c>
      <c r="W26" s="71">
        <v>0</v>
      </c>
      <c r="X26" s="71">
        <v>0</v>
      </c>
      <c r="Y26" s="71">
        <v>754236</v>
      </c>
      <c r="Z26" s="71">
        <v>2560641229.3265796</v>
      </c>
      <c r="AA26" s="71">
        <v>328768708</v>
      </c>
      <c r="AB26" s="71">
        <v>1725068900.9999998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1631</v>
      </c>
      <c r="B27" s="70">
        <v>19</v>
      </c>
      <c r="C27" s="70">
        <v>18</v>
      </c>
      <c r="D27" s="70">
        <v>19</v>
      </c>
      <c r="E27" s="70">
        <v>2024</v>
      </c>
      <c r="F27" s="70" t="s">
        <v>1554</v>
      </c>
      <c r="G27" s="1073" t="s">
        <v>1628</v>
      </c>
      <c r="H27" s="70" t="s">
        <v>1629</v>
      </c>
      <c r="I27" s="1066"/>
      <c r="J27" s="73">
        <v>534461</v>
      </c>
      <c r="K27" s="71">
        <v>701333301</v>
      </c>
      <c r="L27" s="71">
        <v>1189860</v>
      </c>
      <c r="M27" s="71">
        <v>1551642833</v>
      </c>
      <c r="N27" s="71">
        <v>399300</v>
      </c>
      <c r="O27" s="71">
        <v>950075942.99999988</v>
      </c>
      <c r="P27" s="71">
        <v>68707</v>
      </c>
      <c r="Q27" s="71">
        <v>429606072</v>
      </c>
      <c r="R27" s="71">
        <v>6594</v>
      </c>
      <c r="S27" s="71">
        <v>54911809.999999993</v>
      </c>
      <c r="T27" s="71">
        <v>0</v>
      </c>
      <c r="U27" s="71">
        <v>0</v>
      </c>
      <c r="V27" s="71">
        <v>1427</v>
      </c>
      <c r="W27" s="71">
        <v>0</v>
      </c>
      <c r="X27" s="71">
        <v>0</v>
      </c>
      <c r="Y27" s="71">
        <v>8749628.0000000019</v>
      </c>
      <c r="Z27" s="71">
        <v>3696319586.6118097</v>
      </c>
      <c r="AA27" s="71">
        <v>1245501636</v>
      </c>
      <c r="AB27" s="71">
        <v>5266553191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1554</v>
      </c>
      <c r="G28" s="1073" t="s">
        <v>1664</v>
      </c>
      <c r="H28" s="70" t="s">
        <v>1665</v>
      </c>
      <c r="I28" s="1066"/>
      <c r="J28" s="73">
        <v>124792</v>
      </c>
      <c r="K28" s="71">
        <v>174608236</v>
      </c>
      <c r="L28" s="71">
        <v>183616</v>
      </c>
      <c r="M28" s="71">
        <v>254942138</v>
      </c>
      <c r="N28" s="71">
        <v>0</v>
      </c>
      <c r="O28" s="71">
        <v>0</v>
      </c>
      <c r="P28" s="71">
        <v>0</v>
      </c>
      <c r="Q28" s="71">
        <v>0</v>
      </c>
      <c r="R28" s="71">
        <v>0</v>
      </c>
      <c r="S28" s="71">
        <v>0</v>
      </c>
      <c r="T28" s="71">
        <v>0</v>
      </c>
      <c r="U28" s="71">
        <v>0</v>
      </c>
      <c r="V28" s="71">
        <v>0</v>
      </c>
      <c r="W28" s="71">
        <v>0</v>
      </c>
      <c r="X28" s="71">
        <v>0</v>
      </c>
      <c r="Y28" s="71">
        <v>0</v>
      </c>
      <c r="Z28" s="71">
        <v>429550374</v>
      </c>
      <c r="AA28" s="71">
        <v>274581367</v>
      </c>
      <c r="AB28" s="71">
        <v>1673304804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1679</v>
      </c>
      <c r="B29" s="70">
        <v>21</v>
      </c>
      <c r="C29" s="70">
        <v>18</v>
      </c>
      <c r="D29" s="70">
        <v>21</v>
      </c>
      <c r="E29" s="70">
        <v>2024</v>
      </c>
      <c r="F29" s="70" t="s">
        <v>1554</v>
      </c>
      <c r="G29" s="1073" t="s">
        <v>1676</v>
      </c>
      <c r="H29" s="70" t="s">
        <v>1677</v>
      </c>
      <c r="I29" s="1066"/>
      <c r="J29" s="73">
        <v>153114</v>
      </c>
      <c r="K29" s="71">
        <v>208953231</v>
      </c>
      <c r="L29" s="71">
        <v>652987</v>
      </c>
      <c r="M29" s="71">
        <v>887051566</v>
      </c>
      <c r="N29" s="71">
        <v>0</v>
      </c>
      <c r="O29" s="71">
        <v>0</v>
      </c>
      <c r="P29" s="71">
        <v>0</v>
      </c>
      <c r="Q29" s="71">
        <v>0</v>
      </c>
      <c r="R29" s="71">
        <v>0</v>
      </c>
      <c r="S29" s="71">
        <v>0</v>
      </c>
      <c r="T29" s="71">
        <v>0</v>
      </c>
      <c r="U29" s="71">
        <v>0</v>
      </c>
      <c r="V29" s="71">
        <v>4</v>
      </c>
      <c r="W29" s="71">
        <v>0</v>
      </c>
      <c r="X29" s="71">
        <v>0</v>
      </c>
      <c r="Y29" s="71">
        <v>26981</v>
      </c>
      <c r="Z29" s="71">
        <v>1096031778</v>
      </c>
      <c r="AA29" s="71">
        <v>297766506</v>
      </c>
      <c r="AB29" s="71">
        <v>1609791810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1699</v>
      </c>
      <c r="B30" s="70">
        <v>22</v>
      </c>
      <c r="C30" s="70">
        <v>18</v>
      </c>
      <c r="D30" s="70">
        <v>22</v>
      </c>
      <c r="E30" s="70">
        <v>2024</v>
      </c>
      <c r="F30" s="70" t="s">
        <v>1554</v>
      </c>
      <c r="G30" s="1073" t="s">
        <v>1696</v>
      </c>
      <c r="H30" s="70" t="s">
        <v>1697</v>
      </c>
      <c r="I30" s="1066"/>
      <c r="J30" s="73">
        <v>156873</v>
      </c>
      <c r="K30" s="71">
        <v>213828810</v>
      </c>
      <c r="L30" s="71">
        <v>381373</v>
      </c>
      <c r="M30" s="71">
        <v>516446013</v>
      </c>
      <c r="N30" s="71">
        <v>7600</v>
      </c>
      <c r="O30" s="71">
        <v>13818762.000000002</v>
      </c>
      <c r="P30" s="71">
        <v>0</v>
      </c>
      <c r="Q30" s="71">
        <v>0</v>
      </c>
      <c r="R30" s="71">
        <v>0</v>
      </c>
      <c r="S30" s="71">
        <v>0</v>
      </c>
      <c r="T30" s="71">
        <v>0</v>
      </c>
      <c r="U30" s="71">
        <v>0</v>
      </c>
      <c r="V30" s="71">
        <v>0</v>
      </c>
      <c r="W30" s="71">
        <v>0</v>
      </c>
      <c r="X30" s="71">
        <v>0</v>
      </c>
      <c r="Y30" s="71">
        <v>0</v>
      </c>
      <c r="Z30" s="71">
        <v>744093585</v>
      </c>
      <c r="AA30" s="71">
        <v>237282878</v>
      </c>
      <c r="AB30" s="71">
        <v>1477272384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209596</v>
      </c>
      <c r="K31" s="71">
        <v>290786853</v>
      </c>
      <c r="L31" s="71">
        <v>473486</v>
      </c>
      <c r="M31" s="71">
        <v>652361442</v>
      </c>
      <c r="N31" s="71">
        <v>0</v>
      </c>
      <c r="O31" s="71">
        <v>0</v>
      </c>
      <c r="P31" s="71">
        <v>0</v>
      </c>
      <c r="Q31" s="71">
        <v>0</v>
      </c>
      <c r="R31" s="71">
        <v>0</v>
      </c>
      <c r="S31" s="71">
        <v>0</v>
      </c>
      <c r="T31" s="71">
        <v>0</v>
      </c>
      <c r="U31" s="71">
        <v>0</v>
      </c>
      <c r="V31" s="71">
        <v>0</v>
      </c>
      <c r="W31" s="71">
        <v>0</v>
      </c>
      <c r="X31" s="71">
        <v>0</v>
      </c>
      <c r="Y31" s="71">
        <v>0</v>
      </c>
      <c r="Z31" s="71">
        <v>943148294.99999988</v>
      </c>
      <c r="AA31" s="71">
        <v>495243857</v>
      </c>
      <c r="AB31" s="71">
        <v>2191801328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517227</v>
      </c>
      <c r="K32" s="71">
        <v>706660806</v>
      </c>
      <c r="L32" s="71">
        <v>1056793</v>
      </c>
      <c r="M32" s="71">
        <v>1436025426</v>
      </c>
      <c r="N32" s="71">
        <v>600</v>
      </c>
      <c r="O32" s="71">
        <v>1056713</v>
      </c>
      <c r="P32" s="71">
        <v>0</v>
      </c>
      <c r="Q32" s="71">
        <v>0</v>
      </c>
      <c r="R32" s="71">
        <v>1877</v>
      </c>
      <c r="S32" s="71">
        <v>15631492</v>
      </c>
      <c r="T32" s="71">
        <v>0</v>
      </c>
      <c r="U32" s="71">
        <v>0</v>
      </c>
      <c r="V32" s="71">
        <v>207</v>
      </c>
      <c r="W32" s="71">
        <v>0</v>
      </c>
      <c r="X32" s="71">
        <v>0</v>
      </c>
      <c r="Y32" s="71">
        <v>1266626</v>
      </c>
      <c r="Z32" s="71">
        <v>2160641063.0887299</v>
      </c>
      <c r="AA32" s="71">
        <v>1084121677</v>
      </c>
      <c r="AB32" s="71">
        <v>4926375021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1659</v>
      </c>
      <c r="B33" s="70">
        <v>25</v>
      </c>
      <c r="C33" s="70">
        <v>18</v>
      </c>
      <c r="D33" s="70">
        <v>25</v>
      </c>
      <c r="E33" s="70">
        <v>2024</v>
      </c>
      <c r="F33" s="70" t="s">
        <v>1554</v>
      </c>
      <c r="G33" s="1073" t="s">
        <v>1656</v>
      </c>
      <c r="H33" s="70" t="s">
        <v>1657</v>
      </c>
      <c r="I33" s="1066"/>
      <c r="J33" s="73">
        <v>130316</v>
      </c>
      <c r="K33" s="71">
        <v>177298498</v>
      </c>
      <c r="L33" s="71">
        <v>229803</v>
      </c>
      <c r="M33" s="71">
        <v>310683115</v>
      </c>
      <c r="N33" s="71">
        <v>24200</v>
      </c>
      <c r="O33" s="71">
        <v>46463267</v>
      </c>
      <c r="P33" s="71">
        <v>0</v>
      </c>
      <c r="Q33" s="71">
        <v>0</v>
      </c>
      <c r="R33" s="71">
        <v>0</v>
      </c>
      <c r="S33" s="71">
        <v>0</v>
      </c>
      <c r="T33" s="71">
        <v>0</v>
      </c>
      <c r="U33" s="71">
        <v>0</v>
      </c>
      <c r="V33" s="71">
        <v>0</v>
      </c>
      <c r="W33" s="71">
        <v>0</v>
      </c>
      <c r="X33" s="71">
        <v>0</v>
      </c>
      <c r="Y33" s="71">
        <v>0</v>
      </c>
      <c r="Z33" s="71">
        <v>534444880</v>
      </c>
      <c r="AA33" s="71">
        <v>72655448</v>
      </c>
      <c r="AB33" s="71">
        <v>714069691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1655</v>
      </c>
      <c r="B34" s="70">
        <v>26</v>
      </c>
      <c r="C34" s="70">
        <v>18</v>
      </c>
      <c r="D34" s="70">
        <v>26</v>
      </c>
      <c r="E34" s="70">
        <v>2024</v>
      </c>
      <c r="F34" s="70" t="s">
        <v>1554</v>
      </c>
      <c r="G34" s="1073" t="s">
        <v>1652</v>
      </c>
      <c r="H34" s="70" t="s">
        <v>1653</v>
      </c>
      <c r="I34" s="1066"/>
      <c r="J34" s="73">
        <v>205309</v>
      </c>
      <c r="K34" s="71">
        <v>275005260</v>
      </c>
      <c r="L34" s="71">
        <v>626393</v>
      </c>
      <c r="M34" s="71">
        <v>834565125</v>
      </c>
      <c r="N34" s="71">
        <v>206700</v>
      </c>
      <c r="O34" s="71">
        <v>614251873</v>
      </c>
      <c r="P34" s="71">
        <v>10</v>
      </c>
      <c r="Q34" s="71">
        <v>49260</v>
      </c>
      <c r="R34" s="71">
        <v>295</v>
      </c>
      <c r="S34" s="71">
        <v>2458154</v>
      </c>
      <c r="T34" s="71">
        <v>0</v>
      </c>
      <c r="U34" s="71">
        <v>0</v>
      </c>
      <c r="V34" s="71">
        <v>116</v>
      </c>
      <c r="W34" s="71">
        <v>0</v>
      </c>
      <c r="X34" s="71">
        <v>0</v>
      </c>
      <c r="Y34" s="71">
        <v>710331</v>
      </c>
      <c r="Z34" s="71">
        <v>1727040002.6990902</v>
      </c>
      <c r="AA34" s="71">
        <v>387738951</v>
      </c>
      <c r="AB34" s="71">
        <v>1853640155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2385</v>
      </c>
      <c r="B190" s="70">
        <v>182</v>
      </c>
      <c r="C190" s="70">
        <v>16</v>
      </c>
      <c r="D190" s="70">
        <v>2</v>
      </c>
      <c r="E190" s="70">
        <v>2022</v>
      </c>
      <c r="F190" s="70" t="s">
        <v>161</v>
      </c>
      <c r="G190" s="1073" t="s">
        <v>2383</v>
      </c>
      <c r="H190" s="70" t="s">
        <v>2384</v>
      </c>
      <c r="I190" s="1066"/>
      <c r="J190" s="73"/>
      <c r="K190" s="71"/>
      <c r="L190" s="71"/>
      <c r="M190" s="71"/>
      <c r="N190" s="71"/>
      <c r="O190" s="71"/>
      <c r="P190" s="71"/>
      <c r="Q190" s="71"/>
      <c r="R190" s="71"/>
      <c r="S190" s="71"/>
      <c r="T190" s="71"/>
      <c r="U190" s="71"/>
      <c r="V190" s="71"/>
      <c r="W190" s="71"/>
      <c r="X190" s="71"/>
      <c r="Y190" s="71"/>
      <c r="Z190" s="71"/>
      <c r="AA190" s="71"/>
      <c r="AB190" s="71"/>
      <c r="AC190" s="72"/>
      <c r="AD190" s="71">
        <v>254440149.01675716</v>
      </c>
      <c r="AE190" s="71">
        <v>5630029.3149986751</v>
      </c>
      <c r="AF190" s="71">
        <v>1640622.5657956288</v>
      </c>
      <c r="AG190" s="71">
        <v>278567401.90926647</v>
      </c>
      <c r="AH190" s="71">
        <v>340526829.956622</v>
      </c>
      <c r="AI190" s="71">
        <v>0</v>
      </c>
      <c r="AJ190" s="71">
        <v>0</v>
      </c>
      <c r="AK190" s="71">
        <v>18401930.725958038</v>
      </c>
      <c r="AL190" s="71">
        <v>0</v>
      </c>
      <c r="AM190" s="71">
        <v>0</v>
      </c>
      <c r="AN190" s="71">
        <v>899206963.489398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1662</v>
      </c>
      <c r="B191" s="70">
        <v>183</v>
      </c>
      <c r="C191" s="70">
        <v>16</v>
      </c>
      <c r="D191" s="70">
        <v>3</v>
      </c>
      <c r="E191" s="70">
        <v>2022</v>
      </c>
      <c r="F191" s="70" t="s">
        <v>161</v>
      </c>
      <c r="G191" s="1073" t="s">
        <v>1660</v>
      </c>
      <c r="H191" s="70" t="s">
        <v>1661</v>
      </c>
      <c r="I191" s="1066"/>
      <c r="J191" s="73"/>
      <c r="K191" s="71"/>
      <c r="L191" s="71"/>
      <c r="M191" s="71"/>
      <c r="N191" s="71"/>
      <c r="O191" s="71"/>
      <c r="P191" s="71"/>
      <c r="Q191" s="71"/>
      <c r="R191" s="71"/>
      <c r="S191" s="71"/>
      <c r="T191" s="71"/>
      <c r="U191" s="71"/>
      <c r="V191" s="71"/>
      <c r="W191" s="71"/>
      <c r="X191" s="71"/>
      <c r="Y191" s="71"/>
      <c r="Z191" s="71"/>
      <c r="AA191" s="71"/>
      <c r="AB191" s="71"/>
      <c r="AC191" s="72"/>
      <c r="AD191" s="71">
        <v>77560884.450412512</v>
      </c>
      <c r="AE191" s="71">
        <v>392441.7216889158</v>
      </c>
      <c r="AF191" s="71">
        <v>2746660.2506016707</v>
      </c>
      <c r="AG191" s="71">
        <v>13394383.238643764</v>
      </c>
      <c r="AH191" s="71">
        <v>22871468.280073274</v>
      </c>
      <c r="AI191" s="71">
        <v>0</v>
      </c>
      <c r="AJ191" s="71">
        <v>0</v>
      </c>
      <c r="AK191" s="71">
        <v>1471663.7743578961</v>
      </c>
      <c r="AL191" s="71">
        <v>0</v>
      </c>
      <c r="AM191" s="71">
        <v>0</v>
      </c>
      <c r="AN191" s="71">
        <v>118437501.71577804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1461034073.6119709</v>
      </c>
      <c r="AE192" s="71">
        <v>30568946.032710638</v>
      </c>
      <c r="AF192" s="71">
        <v>10673263.658378305</v>
      </c>
      <c r="AG192" s="71">
        <v>1349543194.7673495</v>
      </c>
      <c r="AH192" s="71">
        <v>1221491637.804883</v>
      </c>
      <c r="AI192" s="71">
        <v>0</v>
      </c>
      <c r="AJ192" s="71">
        <v>0</v>
      </c>
      <c r="AK192" s="71">
        <v>66822987.473799087</v>
      </c>
      <c r="AL192" s="71">
        <v>0</v>
      </c>
      <c r="AM192" s="71">
        <v>0</v>
      </c>
      <c r="AN192" s="71">
        <v>4140134103.3490915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1682</v>
      </c>
      <c r="B193" s="70">
        <v>185</v>
      </c>
      <c r="C193" s="70">
        <v>16</v>
      </c>
      <c r="D193" s="70">
        <v>5</v>
      </c>
      <c r="E193" s="70">
        <v>2022</v>
      </c>
      <c r="F193" s="70" t="s">
        <v>161</v>
      </c>
      <c r="G193" s="1073" t="s">
        <v>1680</v>
      </c>
      <c r="H193" s="70" t="s">
        <v>1681</v>
      </c>
      <c r="I193" s="1066"/>
      <c r="J193" s="73"/>
      <c r="K193" s="71"/>
      <c r="L193" s="71"/>
      <c r="M193" s="71"/>
      <c r="N193" s="71"/>
      <c r="O193" s="71"/>
      <c r="P193" s="71"/>
      <c r="Q193" s="71"/>
      <c r="R193" s="71"/>
      <c r="S193" s="71"/>
      <c r="T193" s="71"/>
      <c r="U193" s="71"/>
      <c r="V193" s="71"/>
      <c r="W193" s="71"/>
      <c r="X193" s="71"/>
      <c r="Y193" s="71"/>
      <c r="Z193" s="71"/>
      <c r="AA193" s="71"/>
      <c r="AB193" s="71"/>
      <c r="AC193" s="72"/>
      <c r="AD193" s="71">
        <v>410407964.38617444</v>
      </c>
      <c r="AE193" s="71">
        <v>4228182.2033887506</v>
      </c>
      <c r="AF193" s="71">
        <v>6258329.8998608543</v>
      </c>
      <c r="AG193" s="71">
        <v>133445614.98414186</v>
      </c>
      <c r="AH193" s="71">
        <v>149833821.17635486</v>
      </c>
      <c r="AI193" s="71">
        <v>0</v>
      </c>
      <c r="AJ193" s="71">
        <v>0</v>
      </c>
      <c r="AK193" s="71">
        <v>8968536.2330462113</v>
      </c>
      <c r="AL193" s="71">
        <v>0</v>
      </c>
      <c r="AM193" s="71">
        <v>0</v>
      </c>
      <c r="AN193" s="71">
        <v>713142448.882967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1634</v>
      </c>
      <c r="B194" s="70">
        <v>186</v>
      </c>
      <c r="C194" s="70">
        <v>16</v>
      </c>
      <c r="D194" s="70">
        <v>6</v>
      </c>
      <c r="E194" s="70">
        <v>2022</v>
      </c>
      <c r="F194" s="70" t="s">
        <v>161</v>
      </c>
      <c r="G194" s="1073" t="s">
        <v>1632</v>
      </c>
      <c r="H194" s="70" t="s">
        <v>1633</v>
      </c>
      <c r="I194" s="1066"/>
      <c r="J194" s="73"/>
      <c r="K194" s="71"/>
      <c r="L194" s="71"/>
      <c r="M194" s="71"/>
      <c r="N194" s="71"/>
      <c r="O194" s="71"/>
      <c r="P194" s="71"/>
      <c r="Q194" s="71"/>
      <c r="R194" s="71"/>
      <c r="S194" s="71"/>
      <c r="T194" s="71"/>
      <c r="U194" s="71"/>
      <c r="V194" s="71"/>
      <c r="W194" s="71"/>
      <c r="X194" s="71"/>
      <c r="Y194" s="71"/>
      <c r="Z194" s="71"/>
      <c r="AA194" s="71"/>
      <c r="AB194" s="71"/>
      <c r="AC194" s="72"/>
      <c r="AD194" s="71">
        <v>743480813.58329952</v>
      </c>
      <c r="AE194" s="71">
        <v>8607303.5305040088</v>
      </c>
      <c r="AF194" s="71">
        <v>6156943.1120869666</v>
      </c>
      <c r="AG194" s="71">
        <v>394000541.57963848</v>
      </c>
      <c r="AH194" s="71">
        <v>380645139.2359044</v>
      </c>
      <c r="AI194" s="71">
        <v>0</v>
      </c>
      <c r="AJ194" s="71">
        <v>0</v>
      </c>
      <c r="AK194" s="71">
        <v>21600026.426539071</v>
      </c>
      <c r="AL194" s="71">
        <v>0</v>
      </c>
      <c r="AM194" s="71">
        <v>0</v>
      </c>
      <c r="AN194" s="71">
        <v>1554490767.4679728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1920</v>
      </c>
      <c r="B195" s="70">
        <v>187</v>
      </c>
      <c r="C195" s="70">
        <v>16</v>
      </c>
      <c r="D195" s="70">
        <v>7</v>
      </c>
      <c r="E195" s="70">
        <v>2022</v>
      </c>
      <c r="F195" s="70" t="s">
        <v>161</v>
      </c>
      <c r="G195" s="1073" t="s">
        <v>1901</v>
      </c>
      <c r="H195" s="70" t="s">
        <v>1902</v>
      </c>
      <c r="I195" s="1066"/>
      <c r="J195" s="73"/>
      <c r="K195" s="71"/>
      <c r="L195" s="71"/>
      <c r="M195" s="71"/>
      <c r="N195" s="71"/>
      <c r="O195" s="71"/>
      <c r="P195" s="71"/>
      <c r="Q195" s="71"/>
      <c r="R195" s="71"/>
      <c r="S195" s="71"/>
      <c r="T195" s="71"/>
      <c r="U195" s="71"/>
      <c r="V195" s="71"/>
      <c r="W195" s="71"/>
      <c r="X195" s="71"/>
      <c r="Y195" s="71"/>
      <c r="Z195" s="71"/>
      <c r="AA195" s="71"/>
      <c r="AB195" s="71"/>
      <c r="AC195" s="72"/>
      <c r="AD195" s="71">
        <v>328551033.60702384</v>
      </c>
      <c r="AE195" s="71">
        <v>5488523.8865050767</v>
      </c>
      <c r="AF195" s="71">
        <v>4562405.4498249227</v>
      </c>
      <c r="AG195" s="71">
        <v>182852174.0451383</v>
      </c>
      <c r="AH195" s="71">
        <v>203555059.69493154</v>
      </c>
      <c r="AI195" s="71">
        <v>0</v>
      </c>
      <c r="AJ195" s="71">
        <v>0</v>
      </c>
      <c r="AK195" s="71">
        <v>12216216.814679574</v>
      </c>
      <c r="AL195" s="71">
        <v>0</v>
      </c>
      <c r="AM195" s="71">
        <v>0</v>
      </c>
      <c r="AN195" s="71">
        <v>737225413.49810326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1650</v>
      </c>
      <c r="B196" s="70">
        <v>188</v>
      </c>
      <c r="C196" s="70">
        <v>16</v>
      </c>
      <c r="D196" s="70">
        <v>8</v>
      </c>
      <c r="E196" s="70">
        <v>2022</v>
      </c>
      <c r="F196" s="70" t="s">
        <v>161</v>
      </c>
      <c r="G196" s="1073" t="s">
        <v>1648</v>
      </c>
      <c r="H196" s="70" t="s">
        <v>1649</v>
      </c>
      <c r="I196" s="1066"/>
      <c r="J196" s="73"/>
      <c r="K196" s="71"/>
      <c r="L196" s="71"/>
      <c r="M196" s="71"/>
      <c r="N196" s="71"/>
      <c r="O196" s="71"/>
      <c r="P196" s="71"/>
      <c r="Q196" s="71"/>
      <c r="R196" s="71"/>
      <c r="S196" s="71"/>
      <c r="T196" s="71"/>
      <c r="U196" s="71"/>
      <c r="V196" s="71"/>
      <c r="W196" s="71"/>
      <c r="X196" s="71"/>
      <c r="Y196" s="71"/>
      <c r="Z196" s="71"/>
      <c r="AA196" s="71"/>
      <c r="AB196" s="71"/>
      <c r="AC196" s="72"/>
      <c r="AD196" s="71">
        <v>247771013.58322221</v>
      </c>
      <c r="AE196" s="71">
        <v>1988622.9550967175</v>
      </c>
      <c r="AF196" s="71">
        <v>1428632.0095411376</v>
      </c>
      <c r="AG196" s="71">
        <v>60622838.015244611</v>
      </c>
      <c r="AH196" s="71">
        <v>62163219.428475924</v>
      </c>
      <c r="AI196" s="71">
        <v>0</v>
      </c>
      <c r="AJ196" s="71">
        <v>0</v>
      </c>
      <c r="AK196" s="71">
        <v>3988225.6150581716</v>
      </c>
      <c r="AL196" s="71">
        <v>0</v>
      </c>
      <c r="AM196" s="71">
        <v>0</v>
      </c>
      <c r="AN196" s="71">
        <v>377962551.60663879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1686</v>
      </c>
      <c r="B197" s="70">
        <v>189</v>
      </c>
      <c r="C197" s="70">
        <v>16</v>
      </c>
      <c r="D197" s="70">
        <v>9</v>
      </c>
      <c r="E197" s="70">
        <v>2022</v>
      </c>
      <c r="F197" s="70" t="s">
        <v>161</v>
      </c>
      <c r="G197" s="1073" t="s">
        <v>1684</v>
      </c>
      <c r="H197" s="70" t="s">
        <v>1685</v>
      </c>
      <c r="I197" s="1066"/>
      <c r="J197" s="73"/>
      <c r="K197" s="71"/>
      <c r="L197" s="71"/>
      <c r="M197" s="71"/>
      <c r="N197" s="71"/>
      <c r="O197" s="71"/>
      <c r="P197" s="71"/>
      <c r="Q197" s="71"/>
      <c r="R197" s="71"/>
      <c r="S197" s="71"/>
      <c r="T197" s="71"/>
      <c r="U197" s="71"/>
      <c r="V197" s="71"/>
      <c r="W197" s="71"/>
      <c r="X197" s="71"/>
      <c r="Y197" s="71"/>
      <c r="Z197" s="71"/>
      <c r="AA197" s="71"/>
      <c r="AB197" s="71"/>
      <c r="AC197" s="72"/>
      <c r="AD197" s="71">
        <v>185964699.58721244</v>
      </c>
      <c r="AE197" s="71">
        <v>1839570.5704167925</v>
      </c>
      <c r="AF197" s="71">
        <v>2672924.4049479347</v>
      </c>
      <c r="AG197" s="71">
        <v>76048415.278632626</v>
      </c>
      <c r="AH197" s="71">
        <v>91475793.143087238</v>
      </c>
      <c r="AI197" s="71">
        <v>0</v>
      </c>
      <c r="AJ197" s="71">
        <v>0</v>
      </c>
      <c r="AK197" s="71">
        <v>5679534.9172025714</v>
      </c>
      <c r="AL197" s="71">
        <v>0</v>
      </c>
      <c r="AM197" s="71">
        <v>0</v>
      </c>
      <c r="AN197" s="71">
        <v>363680937.90149963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318924722.09908652</v>
      </c>
      <c r="AE198" s="71">
        <v>6313028.8498611161</v>
      </c>
      <c r="AF198" s="71">
        <v>1972433.8712374414</v>
      </c>
      <c r="AG198" s="71">
        <v>246368505.43525445</v>
      </c>
      <c r="AH198" s="71">
        <v>264967320.82157165</v>
      </c>
      <c r="AI198" s="71">
        <v>0</v>
      </c>
      <c r="AJ198" s="71">
        <v>0</v>
      </c>
      <c r="AK198" s="71">
        <v>14861002.058726117</v>
      </c>
      <c r="AL198" s="71">
        <v>0</v>
      </c>
      <c r="AM198" s="71">
        <v>0</v>
      </c>
      <c r="AN198" s="71">
        <v>853407013.13573718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1694</v>
      </c>
      <c r="B199" s="70">
        <v>191</v>
      </c>
      <c r="C199" s="70">
        <v>16</v>
      </c>
      <c r="D199" s="70">
        <v>11</v>
      </c>
      <c r="E199" s="70">
        <v>2022</v>
      </c>
      <c r="F199" s="70" t="s">
        <v>161</v>
      </c>
      <c r="G199" s="1073" t="s">
        <v>1692</v>
      </c>
      <c r="H199" s="70" t="s">
        <v>1693</v>
      </c>
      <c r="I199" s="1066"/>
      <c r="J199" s="73"/>
      <c r="K199" s="71"/>
      <c r="L199" s="71"/>
      <c r="M199" s="71"/>
      <c r="N199" s="71"/>
      <c r="O199" s="71"/>
      <c r="P199" s="71"/>
      <c r="Q199" s="71"/>
      <c r="R199" s="71"/>
      <c r="S199" s="71"/>
      <c r="T199" s="71"/>
      <c r="U199" s="71"/>
      <c r="V199" s="71"/>
      <c r="W199" s="71"/>
      <c r="X199" s="71"/>
      <c r="Y199" s="71"/>
      <c r="Z199" s="71"/>
      <c r="AA199" s="71"/>
      <c r="AB199" s="71"/>
      <c r="AC199" s="72"/>
      <c r="AD199" s="71">
        <v>23258790.921491198</v>
      </c>
      <c r="AE199" s="71">
        <v>684886.27390902129</v>
      </c>
      <c r="AF199" s="71">
        <v>774226.37936422939</v>
      </c>
      <c r="AG199" s="71">
        <v>12225488.564026782</v>
      </c>
      <c r="AH199" s="71">
        <v>20321234.046993263</v>
      </c>
      <c r="AI199" s="71">
        <v>0</v>
      </c>
      <c r="AJ199" s="71">
        <v>0</v>
      </c>
      <c r="AK199" s="71">
        <v>1332851.9328702469</v>
      </c>
      <c r="AL199" s="71">
        <v>0</v>
      </c>
      <c r="AM199" s="71">
        <v>0</v>
      </c>
      <c r="AN199" s="71">
        <v>58597478.118654743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1702</v>
      </c>
      <c r="B200" s="70">
        <v>192</v>
      </c>
      <c r="C200" s="70">
        <v>16</v>
      </c>
      <c r="D200" s="70">
        <v>12</v>
      </c>
      <c r="E200" s="70">
        <v>2022</v>
      </c>
      <c r="F200" s="70" t="s">
        <v>161</v>
      </c>
      <c r="G200" s="1073" t="s">
        <v>1700</v>
      </c>
      <c r="H200" s="70" t="s">
        <v>1701</v>
      </c>
      <c r="I200" s="1066"/>
      <c r="J200" s="73"/>
      <c r="K200" s="71"/>
      <c r="L200" s="71"/>
      <c r="M200" s="71"/>
      <c r="N200" s="71"/>
      <c r="O200" s="71"/>
      <c r="P200" s="71"/>
      <c r="Q200" s="71"/>
      <c r="R200" s="71"/>
      <c r="S200" s="71"/>
      <c r="T200" s="71"/>
      <c r="U200" s="71"/>
      <c r="V200" s="71"/>
      <c r="W200" s="71"/>
      <c r="X200" s="71"/>
      <c r="Y200" s="71"/>
      <c r="Z200" s="71"/>
      <c r="AA200" s="71"/>
      <c r="AB200" s="71"/>
      <c r="AC200" s="72"/>
      <c r="AD200" s="71">
        <v>105229348.54558238</v>
      </c>
      <c r="AE200" s="71">
        <v>2671622.4899591575</v>
      </c>
      <c r="AF200" s="71">
        <v>2525452.7136404621</v>
      </c>
      <c r="AG200" s="71">
        <v>121788605.25093974</v>
      </c>
      <c r="AH200" s="71">
        <v>127541951.58561794</v>
      </c>
      <c r="AI200" s="71">
        <v>0</v>
      </c>
      <c r="AJ200" s="71">
        <v>0</v>
      </c>
      <c r="AK200" s="71">
        <v>7765715.4856439298</v>
      </c>
      <c r="AL200" s="71">
        <v>0</v>
      </c>
      <c r="AM200" s="71">
        <v>0</v>
      </c>
      <c r="AN200" s="71">
        <v>367522696.0713836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1706</v>
      </c>
      <c r="B201" s="70">
        <v>193</v>
      </c>
      <c r="C201" s="70">
        <v>16</v>
      </c>
      <c r="D201" s="70">
        <v>13</v>
      </c>
      <c r="E201" s="70">
        <v>2022</v>
      </c>
      <c r="F201" s="70" t="s">
        <v>161</v>
      </c>
      <c r="G201" s="1073" t="s">
        <v>1704</v>
      </c>
      <c r="H201" s="70" t="s">
        <v>1705</v>
      </c>
      <c r="I201" s="1066"/>
      <c r="J201" s="73"/>
      <c r="K201" s="71"/>
      <c r="L201" s="71"/>
      <c r="M201" s="71"/>
      <c r="N201" s="71"/>
      <c r="O201" s="71"/>
      <c r="P201" s="71"/>
      <c r="Q201" s="71"/>
      <c r="R201" s="71"/>
      <c r="S201" s="71"/>
      <c r="T201" s="71"/>
      <c r="U201" s="71"/>
      <c r="V201" s="71"/>
      <c r="W201" s="71"/>
      <c r="X201" s="71"/>
      <c r="Y201" s="71"/>
      <c r="Z201" s="71"/>
      <c r="AA201" s="71"/>
      <c r="AB201" s="71"/>
      <c r="AC201" s="72"/>
      <c r="AD201" s="71">
        <v>10271247.082338169</v>
      </c>
      <c r="AE201" s="71">
        <v>1132043.4279487955</v>
      </c>
      <c r="AF201" s="71">
        <v>2184424.4274919331</v>
      </c>
      <c r="AG201" s="71">
        <v>45880712.829364873</v>
      </c>
      <c r="AH201" s="71">
        <v>64123774.995013721</v>
      </c>
      <c r="AI201" s="71">
        <v>0</v>
      </c>
      <c r="AJ201" s="71">
        <v>0</v>
      </c>
      <c r="AK201" s="71">
        <v>3754246.957592478</v>
      </c>
      <c r="AL201" s="71">
        <v>0</v>
      </c>
      <c r="AM201" s="71">
        <v>0</v>
      </c>
      <c r="AN201" s="71">
        <v>127346449.71974997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619448150.66068172</v>
      </c>
      <c r="AE202" s="71">
        <v>8516740.0562681034</v>
      </c>
      <c r="AF202" s="71">
        <v>7161594.0091191214</v>
      </c>
      <c r="AG202" s="71">
        <v>290505457.35658413</v>
      </c>
      <c r="AH202" s="71">
        <v>335471721.38788837</v>
      </c>
      <c r="AI202" s="71">
        <v>0</v>
      </c>
      <c r="AJ202" s="71">
        <v>0</v>
      </c>
      <c r="AK202" s="71">
        <v>20101116.793061271</v>
      </c>
      <c r="AL202" s="71">
        <v>0</v>
      </c>
      <c r="AM202" s="71">
        <v>0</v>
      </c>
      <c r="AN202" s="71">
        <v>1281204780.2636027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31976729.409743585</v>
      </c>
      <c r="AE203" s="71">
        <v>894314.30807954841</v>
      </c>
      <c r="AF203" s="71">
        <v>1336462.2024739673</v>
      </c>
      <c r="AG203" s="71">
        <v>23492866.739023253</v>
      </c>
      <c r="AH203" s="71">
        <v>29952652.267182782</v>
      </c>
      <c r="AI203" s="71">
        <v>0</v>
      </c>
      <c r="AJ203" s="71">
        <v>0</v>
      </c>
      <c r="AK203" s="71">
        <v>1919477.2313617726</v>
      </c>
      <c r="AL203" s="71">
        <v>0</v>
      </c>
      <c r="AM203" s="71">
        <v>0</v>
      </c>
      <c r="AN203" s="71">
        <v>89572502.157864913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1670</v>
      </c>
      <c r="B204" s="70">
        <v>196</v>
      </c>
      <c r="C204" s="70">
        <v>16</v>
      </c>
      <c r="D204" s="70">
        <v>16</v>
      </c>
      <c r="E204" s="70">
        <v>2022</v>
      </c>
      <c r="F204" s="70" t="s">
        <v>161</v>
      </c>
      <c r="G204" s="1073" t="s">
        <v>1668</v>
      </c>
      <c r="H204" s="70" t="s">
        <v>1669</v>
      </c>
      <c r="I204" s="1066"/>
      <c r="J204" s="73"/>
      <c r="K204" s="71"/>
      <c r="L204" s="71"/>
      <c r="M204" s="71"/>
      <c r="N204" s="71"/>
      <c r="O204" s="71"/>
      <c r="P204" s="71"/>
      <c r="Q204" s="71"/>
      <c r="R204" s="71"/>
      <c r="S204" s="71"/>
      <c r="T204" s="71"/>
      <c r="U204" s="71"/>
      <c r="V204" s="71"/>
      <c r="W204" s="71"/>
      <c r="X204" s="71"/>
      <c r="Y204" s="71"/>
      <c r="Z204" s="71"/>
      <c r="AA204" s="71"/>
      <c r="AB204" s="71"/>
      <c r="AC204" s="72"/>
      <c r="AD204" s="71">
        <v>72098168.05764316</v>
      </c>
      <c r="AE204" s="71">
        <v>1392413.4163770182</v>
      </c>
      <c r="AF204" s="71">
        <v>783443.36007094639</v>
      </c>
      <c r="AG204" s="71">
        <v>39359174.781365216</v>
      </c>
      <c r="AH204" s="71">
        <v>52305001.721154787</v>
      </c>
      <c r="AI204" s="71">
        <v>0</v>
      </c>
      <c r="AJ204" s="71">
        <v>0</v>
      </c>
      <c r="AK204" s="71">
        <v>3176660.56970945</v>
      </c>
      <c r="AL204" s="71">
        <v>0</v>
      </c>
      <c r="AM204" s="71">
        <v>0</v>
      </c>
      <c r="AN204" s="71">
        <v>169114861.90632057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1642</v>
      </c>
      <c r="B205" s="70">
        <v>197</v>
      </c>
      <c r="C205" s="70">
        <v>16</v>
      </c>
      <c r="D205" s="70">
        <v>17</v>
      </c>
      <c r="E205" s="70">
        <v>2022</v>
      </c>
      <c r="F205" s="70" t="s">
        <v>161</v>
      </c>
      <c r="G205" s="1073" t="s">
        <v>1640</v>
      </c>
      <c r="H205" s="70" t="s">
        <v>1641</v>
      </c>
      <c r="I205" s="1066"/>
      <c r="J205" s="73"/>
      <c r="K205" s="71"/>
      <c r="L205" s="71"/>
      <c r="M205" s="71"/>
      <c r="N205" s="71"/>
      <c r="O205" s="71"/>
      <c r="P205" s="71"/>
      <c r="Q205" s="71"/>
      <c r="R205" s="71"/>
      <c r="S205" s="71"/>
      <c r="T205" s="71"/>
      <c r="U205" s="71"/>
      <c r="V205" s="71"/>
      <c r="W205" s="71"/>
      <c r="X205" s="71"/>
      <c r="Y205" s="71"/>
      <c r="Z205" s="71"/>
      <c r="AA205" s="71"/>
      <c r="AB205" s="71"/>
      <c r="AC205" s="72"/>
      <c r="AD205" s="71">
        <v>287345262.06118548</v>
      </c>
      <c r="AE205" s="71">
        <v>6545097.752590619</v>
      </c>
      <c r="AF205" s="71">
        <v>6230678.9577407027</v>
      </c>
      <c r="AG205" s="71">
        <v>242414703.22985604</v>
      </c>
      <c r="AH205" s="71">
        <v>263082365.08407778</v>
      </c>
      <c r="AI205" s="71">
        <v>0</v>
      </c>
      <c r="AJ205" s="71">
        <v>0</v>
      </c>
      <c r="AK205" s="71">
        <v>15073416.458025822</v>
      </c>
      <c r="AL205" s="71">
        <v>0</v>
      </c>
      <c r="AM205" s="71">
        <v>0</v>
      </c>
      <c r="AN205" s="71">
        <v>820691523.54347646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28771316.697369888</v>
      </c>
      <c r="AE206" s="71">
        <v>1462222.7611005274</v>
      </c>
      <c r="AF206" s="71">
        <v>5060122.4079876421</v>
      </c>
      <c r="AG206" s="71">
        <v>58815203.081274092</v>
      </c>
      <c r="AH206" s="71">
        <v>53625478.735121123</v>
      </c>
      <c r="AI206" s="71">
        <v>0</v>
      </c>
      <c r="AJ206" s="71">
        <v>0</v>
      </c>
      <c r="AK206" s="71">
        <v>3135339.835499173</v>
      </c>
      <c r="AL206" s="71">
        <v>0</v>
      </c>
      <c r="AM206" s="71">
        <v>0</v>
      </c>
      <c r="AN206" s="71">
        <v>150869683.51835245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1630</v>
      </c>
      <c r="B207" s="70">
        <v>199</v>
      </c>
      <c r="C207" s="70">
        <v>16</v>
      </c>
      <c r="D207" s="70">
        <v>19</v>
      </c>
      <c r="E207" s="70">
        <v>2022</v>
      </c>
      <c r="F207" s="70" t="s">
        <v>161</v>
      </c>
      <c r="G207" s="1073" t="s">
        <v>1628</v>
      </c>
      <c r="H207" s="70" t="s">
        <v>1629</v>
      </c>
      <c r="I207" s="1066"/>
      <c r="J207" s="73"/>
      <c r="K207" s="71"/>
      <c r="L207" s="71"/>
      <c r="M207" s="71"/>
      <c r="N207" s="71"/>
      <c r="O207" s="71"/>
      <c r="P207" s="71"/>
      <c r="Q207" s="71"/>
      <c r="R207" s="71"/>
      <c r="S207" s="71"/>
      <c r="T207" s="71"/>
      <c r="U207" s="71"/>
      <c r="V207" s="71"/>
      <c r="W207" s="71"/>
      <c r="X207" s="71"/>
      <c r="Y207" s="71"/>
      <c r="Z207" s="71"/>
      <c r="AA207" s="71"/>
      <c r="AB207" s="71"/>
      <c r="AC207" s="72"/>
      <c r="AD207" s="71">
        <v>174826073.04827932</v>
      </c>
      <c r="AE207" s="71">
        <v>4394215.2394879078</v>
      </c>
      <c r="AF207" s="71">
        <v>6249112.9191541374</v>
      </c>
      <c r="AG207" s="71">
        <v>170671397.29926625</v>
      </c>
      <c r="AH207" s="71">
        <v>183475745.10087866</v>
      </c>
      <c r="AI207" s="71">
        <v>0</v>
      </c>
      <c r="AJ207" s="71">
        <v>0</v>
      </c>
      <c r="AK207" s="71">
        <v>10013305.172094183</v>
      </c>
      <c r="AL207" s="71">
        <v>0</v>
      </c>
      <c r="AM207" s="71">
        <v>0</v>
      </c>
      <c r="AN207" s="71">
        <v>549629848.7791605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96365890.687025294</v>
      </c>
      <c r="AE208" s="71">
        <v>782996.70433125016</v>
      </c>
      <c r="AF208" s="71">
        <v>700490.53371049324</v>
      </c>
      <c r="AG208" s="71">
        <v>32422455.564785764</v>
      </c>
      <c r="AH208" s="71">
        <v>55233235.099454165</v>
      </c>
      <c r="AI208" s="71">
        <v>0</v>
      </c>
      <c r="AJ208" s="71">
        <v>0</v>
      </c>
      <c r="AK208" s="71">
        <v>3249359.2364606559</v>
      </c>
      <c r="AL208" s="71">
        <v>0</v>
      </c>
      <c r="AM208" s="71">
        <v>0</v>
      </c>
      <c r="AN208" s="71">
        <v>188754427.82576761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1678</v>
      </c>
      <c r="B209" s="70">
        <v>201</v>
      </c>
      <c r="C209" s="70">
        <v>16</v>
      </c>
      <c r="D209" s="70">
        <v>21</v>
      </c>
      <c r="E209" s="70">
        <v>2022</v>
      </c>
      <c r="F209" s="70" t="s">
        <v>161</v>
      </c>
      <c r="G209" s="1073" t="s">
        <v>1676</v>
      </c>
      <c r="H209" s="70" t="s">
        <v>1677</v>
      </c>
      <c r="I209" s="1066"/>
      <c r="J209" s="73"/>
      <c r="K209" s="71"/>
      <c r="L209" s="71"/>
      <c r="M209" s="71"/>
      <c r="N209" s="71"/>
      <c r="O209" s="71"/>
      <c r="P209" s="71"/>
      <c r="Q209" s="71"/>
      <c r="R209" s="71"/>
      <c r="S209" s="71"/>
      <c r="T209" s="71"/>
      <c r="U209" s="71"/>
      <c r="V209" s="71"/>
      <c r="W209" s="71"/>
      <c r="X209" s="71"/>
      <c r="Y209" s="71"/>
      <c r="Z209" s="71"/>
      <c r="AA209" s="71"/>
      <c r="AB209" s="71"/>
      <c r="AC209" s="72"/>
      <c r="AD209" s="71">
        <v>56008790.909123182</v>
      </c>
      <c r="AE209" s="71">
        <v>971670.60898938274</v>
      </c>
      <c r="AF209" s="71">
        <v>1880264.0641702712</v>
      </c>
      <c r="AG209" s="71">
        <v>82819062.027780175</v>
      </c>
      <c r="AH209" s="71">
        <v>29494013.304316614</v>
      </c>
      <c r="AI209" s="71">
        <v>0</v>
      </c>
      <c r="AJ209" s="71">
        <v>0</v>
      </c>
      <c r="AK209" s="71">
        <v>2007800.3007362399</v>
      </c>
      <c r="AL209" s="71">
        <v>0</v>
      </c>
      <c r="AM209" s="71">
        <v>0</v>
      </c>
      <c r="AN209" s="71">
        <v>173181601.21511588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1698</v>
      </c>
      <c r="B210" s="70">
        <v>202</v>
      </c>
      <c r="C210" s="70">
        <v>16</v>
      </c>
      <c r="D210" s="70">
        <v>22</v>
      </c>
      <c r="E210" s="70">
        <v>2022</v>
      </c>
      <c r="F210" s="70" t="s">
        <v>161</v>
      </c>
      <c r="G210" s="1073" t="s">
        <v>1696</v>
      </c>
      <c r="H210" s="70" t="s">
        <v>1697</v>
      </c>
      <c r="I210" s="1066"/>
      <c r="J210" s="73"/>
      <c r="K210" s="71"/>
      <c r="L210" s="71"/>
      <c r="M210" s="71"/>
      <c r="N210" s="71"/>
      <c r="O210" s="71"/>
      <c r="P210" s="71"/>
      <c r="Q210" s="71"/>
      <c r="R210" s="71"/>
      <c r="S210" s="71"/>
      <c r="T210" s="71"/>
      <c r="U210" s="71"/>
      <c r="V210" s="71"/>
      <c r="W210" s="71"/>
      <c r="X210" s="71"/>
      <c r="Y210" s="71"/>
      <c r="Z210" s="71"/>
      <c r="AA210" s="71"/>
      <c r="AB210" s="71"/>
      <c r="AC210" s="72"/>
      <c r="AD210" s="71">
        <v>11988290.08662156</v>
      </c>
      <c r="AE210" s="71">
        <v>1141477.1231817021</v>
      </c>
      <c r="AF210" s="71">
        <v>1207424.472579929</v>
      </c>
      <c r="AG210" s="71">
        <v>28277031.281581275</v>
      </c>
      <c r="AH210" s="71">
        <v>44452699.477797762</v>
      </c>
      <c r="AI210" s="71">
        <v>0</v>
      </c>
      <c r="AJ210" s="71">
        <v>0</v>
      </c>
      <c r="AK210" s="71">
        <v>2824788.69245006</v>
      </c>
      <c r="AL210" s="71">
        <v>0</v>
      </c>
      <c r="AM210" s="71">
        <v>0</v>
      </c>
      <c r="AN210" s="71">
        <v>89891711.134212285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121121167.05680108</v>
      </c>
      <c r="AE211" s="71">
        <v>1892399.2637210698</v>
      </c>
      <c r="AF211" s="71">
        <v>654405.6301769081</v>
      </c>
      <c r="AG211" s="71">
        <v>76706317.745766789</v>
      </c>
      <c r="AH211" s="71">
        <v>82388693.692013621</v>
      </c>
      <c r="AI211" s="71">
        <v>0</v>
      </c>
      <c r="AJ211" s="71">
        <v>0</v>
      </c>
      <c r="AK211" s="71">
        <v>4984313.564114661</v>
      </c>
      <c r="AL211" s="71">
        <v>0</v>
      </c>
      <c r="AM211" s="71">
        <v>0</v>
      </c>
      <c r="AN211" s="71">
        <v>287747296.95259416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440662205.72632855</v>
      </c>
      <c r="AE212" s="71">
        <v>4348933.5023699561</v>
      </c>
      <c r="AF212" s="71">
        <v>5272112.9642421333</v>
      </c>
      <c r="AG212" s="71">
        <v>134601734.85357177</v>
      </c>
      <c r="AH212" s="71">
        <v>164938667.01932085</v>
      </c>
      <c r="AI212" s="71">
        <v>0</v>
      </c>
      <c r="AJ212" s="71">
        <v>0</v>
      </c>
      <c r="AK212" s="71">
        <v>10251545.030275311</v>
      </c>
      <c r="AL212" s="71">
        <v>0</v>
      </c>
      <c r="AM212" s="71">
        <v>0</v>
      </c>
      <c r="AN212" s="71">
        <v>760075199.09610856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1658</v>
      </c>
      <c r="B213" s="70">
        <v>205</v>
      </c>
      <c r="C213" s="70">
        <v>16</v>
      </c>
      <c r="D213" s="70">
        <v>25</v>
      </c>
      <c r="E213" s="70">
        <v>2022</v>
      </c>
      <c r="F213" s="70" t="s">
        <v>161</v>
      </c>
      <c r="G213" s="1073" t="s">
        <v>1656</v>
      </c>
      <c r="H213" s="70" t="s">
        <v>1657</v>
      </c>
      <c r="I213" s="1066"/>
      <c r="J213" s="73"/>
      <c r="K213" s="71"/>
      <c r="L213" s="71"/>
      <c r="M213" s="71"/>
      <c r="N213" s="71"/>
      <c r="O213" s="71"/>
      <c r="P213" s="71"/>
      <c r="Q213" s="71"/>
      <c r="R213" s="71"/>
      <c r="S213" s="71"/>
      <c r="T213" s="71"/>
      <c r="U213" s="71"/>
      <c r="V213" s="71"/>
      <c r="W213" s="71"/>
      <c r="X213" s="71"/>
      <c r="Y213" s="71"/>
      <c r="Z213" s="71"/>
      <c r="AA213" s="71"/>
      <c r="AB213" s="71"/>
      <c r="AC213" s="72"/>
      <c r="AD213" s="71">
        <v>5443704.0397423394</v>
      </c>
      <c r="AE213" s="71">
        <v>443383.67594661156</v>
      </c>
      <c r="AF213" s="71">
        <v>1308811.2603538162</v>
      </c>
      <c r="AG213" s="71">
        <v>18491530.508285023</v>
      </c>
      <c r="AH213" s="71">
        <v>25043703.36793391</v>
      </c>
      <c r="AI213" s="71">
        <v>0</v>
      </c>
      <c r="AJ213" s="71">
        <v>0</v>
      </c>
      <c r="AK213" s="71">
        <v>1546557.605114023</v>
      </c>
      <c r="AL213" s="71">
        <v>0</v>
      </c>
      <c r="AM213" s="71">
        <v>0</v>
      </c>
      <c r="AN213" s="71">
        <v>52277690.45737572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1654</v>
      </c>
      <c r="B214" s="70">
        <v>206</v>
      </c>
      <c r="C214" s="70">
        <v>16</v>
      </c>
      <c r="D214" s="70">
        <v>26</v>
      </c>
      <c r="E214" s="70">
        <v>2022</v>
      </c>
      <c r="F214" s="70" t="s">
        <v>161</v>
      </c>
      <c r="G214" s="1073" t="s">
        <v>1652</v>
      </c>
      <c r="H214" s="70" t="s">
        <v>1653</v>
      </c>
      <c r="I214" s="1066"/>
      <c r="J214" s="73"/>
      <c r="K214" s="71"/>
      <c r="L214" s="71"/>
      <c r="M214" s="71"/>
      <c r="N214" s="71"/>
      <c r="O214" s="71"/>
      <c r="P214" s="71"/>
      <c r="Q214" s="71"/>
      <c r="R214" s="71"/>
      <c r="S214" s="71"/>
      <c r="T214" s="71"/>
      <c r="U214" s="71"/>
      <c r="V214" s="71"/>
      <c r="W214" s="71"/>
      <c r="X214" s="71"/>
      <c r="Y214" s="71"/>
      <c r="Z214" s="71"/>
      <c r="AA214" s="71"/>
      <c r="AB214" s="71"/>
      <c r="AC214" s="72"/>
      <c r="AD214" s="71">
        <v>31107042.282614145</v>
      </c>
      <c r="AE214" s="71">
        <v>1703725.3590629371</v>
      </c>
      <c r="AF214" s="71">
        <v>2165990.4660784989</v>
      </c>
      <c r="AG214" s="71">
        <v>67233799.699553773</v>
      </c>
      <c r="AH214" s="71">
        <v>66991528.510077998</v>
      </c>
      <c r="AI214" s="71">
        <v>0</v>
      </c>
      <c r="AJ214" s="71">
        <v>0</v>
      </c>
      <c r="AK214" s="71">
        <v>3995973.2527225981</v>
      </c>
      <c r="AL214" s="71">
        <v>0</v>
      </c>
      <c r="AM214" s="71">
        <v>0</v>
      </c>
      <c r="AN214" s="71">
        <v>173198059.57010993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1901</v>
      </c>
      <c r="H6" s="77" t="s">
        <v>1902</v>
      </c>
      <c r="I6" s="77" t="s">
        <v>2392</v>
      </c>
      <c r="J6" s="77" t="s">
        <v>2393</v>
      </c>
      <c r="K6" s="1080">
        <v>11</v>
      </c>
      <c r="L6" s="1081">
        <v>12</v>
      </c>
      <c r="M6" s="1044"/>
      <c r="N6" s="988">
        <v>1</v>
      </c>
      <c r="O6" s="77" t="s">
        <v>1717</v>
      </c>
      <c r="P6" s="77" t="s">
        <v>1718</v>
      </c>
      <c r="Q6" s="77" t="s">
        <v>1501</v>
      </c>
      <c r="R6" s="16"/>
      <c r="S6" s="77">
        <v>1</v>
      </c>
      <c r="T6" s="77" t="s">
        <v>1901</v>
      </c>
      <c r="U6" s="77" t="s">
        <v>1902</v>
      </c>
      <c r="V6" s="77" t="s">
        <v>1501</v>
      </c>
      <c r="W6" s="16"/>
      <c r="X6" s="77">
        <v>1</v>
      </c>
      <c r="Y6" s="692" t="s">
        <v>1717</v>
      </c>
      <c r="Z6" s="77" t="s">
        <v>1718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1740</v>
      </c>
      <c r="P7" s="77" t="s">
        <v>1741</v>
      </c>
      <c r="Q7" s="77" t="s">
        <v>1501</v>
      </c>
      <c r="R7" s="16"/>
      <c r="S7" s="77">
        <v>2</v>
      </c>
      <c r="T7" s="76" t="s">
        <v>795</v>
      </c>
      <c r="U7" s="77" t="s">
        <v>1503</v>
      </c>
      <c r="V7" s="77" t="s">
        <v>1503</v>
      </c>
      <c r="W7" s="16"/>
      <c r="X7" s="77">
        <v>2</v>
      </c>
      <c r="Y7" s="692" t="s">
        <v>1740</v>
      </c>
      <c r="Z7" s="77" t="s">
        <v>1741</v>
      </c>
      <c r="AA7" s="77" t="s">
        <v>1501</v>
      </c>
      <c r="AB7" s="16"/>
      <c r="AC7" s="77">
        <v>2</v>
      </c>
      <c r="AD7" s="77" t="s">
        <v>2383</v>
      </c>
      <c r="AE7" s="77" t="s">
        <v>2384</v>
      </c>
      <c r="AF7" s="77" t="s">
        <v>1501</v>
      </c>
    </row>
    <row r="8" spans="1:32" ht="12">
      <c r="A8" s="16"/>
      <c r="B8" s="16"/>
      <c r="C8" s="16"/>
      <c r="D8" s="16"/>
      <c r="F8" s="16"/>
      <c r="G8" s="16"/>
      <c r="H8" s="16"/>
      <c r="I8" s="16"/>
      <c r="J8" s="16"/>
      <c r="K8" s="1044"/>
      <c r="L8" s="1044"/>
      <c r="M8" s="1044"/>
      <c r="N8" s="988">
        <v>3</v>
      </c>
      <c r="O8" s="77" t="s">
        <v>1763</v>
      </c>
      <c r="P8" s="77" t="s">
        <v>1764</v>
      </c>
      <c r="Q8" s="77" t="s">
        <v>1501</v>
      </c>
      <c r="R8" s="16"/>
      <c r="S8" s="16"/>
      <c r="T8" s="16"/>
      <c r="U8" s="16"/>
      <c r="V8" s="16"/>
      <c r="W8" s="16"/>
      <c r="X8" s="77">
        <v>3</v>
      </c>
      <c r="Y8" s="692" t="s">
        <v>1763</v>
      </c>
      <c r="Z8" s="77" t="s">
        <v>1764</v>
      </c>
      <c r="AA8" s="77" t="s">
        <v>1501</v>
      </c>
      <c r="AB8" s="16"/>
      <c r="AC8" s="77">
        <v>3</v>
      </c>
      <c r="AD8" s="77" t="s">
        <v>1660</v>
      </c>
      <c r="AE8" s="77" t="s">
        <v>1661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1786</v>
      </c>
      <c r="P9" s="77" t="s">
        <v>1787</v>
      </c>
      <c r="Q9" s="77" t="s">
        <v>1501</v>
      </c>
      <c r="R9" s="16"/>
      <c r="S9" s="16"/>
      <c r="T9" s="16"/>
      <c r="U9" s="16"/>
      <c r="V9" s="16"/>
      <c r="W9" s="16"/>
      <c r="X9" s="77">
        <v>4</v>
      </c>
      <c r="Y9" s="692" t="s">
        <v>1786</v>
      </c>
      <c r="Z9" s="77" t="s">
        <v>1787</v>
      </c>
      <c r="AA9" s="77" t="s">
        <v>1501</v>
      </c>
      <c r="AB9" s="16"/>
      <c r="AC9" s="77">
        <v>4</v>
      </c>
      <c r="AD9" s="77" t="s">
        <v>2387</v>
      </c>
      <c r="AE9" s="77" t="s">
        <v>2388</v>
      </c>
      <c r="AF9" s="77" t="s">
        <v>1501</v>
      </c>
    </row>
    <row r="10" spans="1:32" ht="12">
      <c r="A10" s="16"/>
      <c r="B10" s="16"/>
      <c r="C10" s="16"/>
      <c r="D10" s="16"/>
      <c r="F10" s="75" t="s">
        <v>1501</v>
      </c>
      <c r="G10" s="76" t="s">
        <v>1901</v>
      </c>
      <c r="H10" s="77" t="s">
        <v>1902</v>
      </c>
      <c r="I10" s="77" t="s">
        <v>2392</v>
      </c>
      <c r="J10" s="77" t="s">
        <v>2393</v>
      </c>
      <c r="K10" s="1079">
        <v>11</v>
      </c>
      <c r="L10" s="1045">
        <v>12</v>
      </c>
      <c r="M10" s="1044"/>
      <c r="N10" s="988">
        <v>5</v>
      </c>
      <c r="O10" s="77" t="s">
        <v>1809</v>
      </c>
      <c r="P10" s="77" t="s">
        <v>1810</v>
      </c>
      <c r="Q10" s="77" t="s">
        <v>1501</v>
      </c>
      <c r="R10" s="16"/>
      <c r="S10" s="16"/>
      <c r="T10" s="16"/>
      <c r="U10" s="16"/>
      <c r="V10" s="16"/>
      <c r="W10" s="16"/>
      <c r="X10" s="77">
        <v>5</v>
      </c>
      <c r="Y10" s="692" t="s">
        <v>1809</v>
      </c>
      <c r="Z10" s="77" t="s">
        <v>1810</v>
      </c>
      <c r="AA10" s="77" t="s">
        <v>1501</v>
      </c>
      <c r="AB10" s="16"/>
      <c r="AC10" s="77">
        <v>5</v>
      </c>
      <c r="AD10" s="77" t="s">
        <v>1680</v>
      </c>
      <c r="AE10" s="77" t="s">
        <v>1681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1832</v>
      </c>
      <c r="P11" s="77" t="s">
        <v>1833</v>
      </c>
      <c r="Q11" s="77" t="s">
        <v>1501</v>
      </c>
      <c r="R11" s="16"/>
      <c r="S11" s="16"/>
      <c r="T11" s="16"/>
      <c r="U11" s="16"/>
      <c r="V11" s="16"/>
      <c r="W11" s="16"/>
      <c r="X11" s="77">
        <v>6</v>
      </c>
      <c r="Y11" s="692" t="s">
        <v>1832</v>
      </c>
      <c r="Z11" s="77" t="s">
        <v>1833</v>
      </c>
      <c r="AA11" s="77" t="s">
        <v>1501</v>
      </c>
      <c r="AB11" s="16"/>
      <c r="AC11" s="77">
        <v>6</v>
      </c>
      <c r="AD11" s="77" t="s">
        <v>1632</v>
      </c>
      <c r="AE11" s="77" t="s">
        <v>1633</v>
      </c>
      <c r="AF11" s="77" t="s">
        <v>1501</v>
      </c>
    </row>
    <row r="12" spans="1:32" ht="12">
      <c r="A12" s="16"/>
      <c r="B12" s="16"/>
      <c r="C12" s="16"/>
      <c r="D12" s="16"/>
      <c r="F12" s="75" t="s">
        <v>1505</v>
      </c>
      <c r="G12" s="76" t="s">
        <v>1901</v>
      </c>
      <c r="H12" s="77"/>
      <c r="I12" s="77" t="s">
        <v>1901</v>
      </c>
      <c r="J12" s="77"/>
      <c r="K12" s="1079" t="s">
        <v>1544</v>
      </c>
      <c r="L12" s="1045"/>
      <c r="M12" s="1044"/>
      <c r="N12" s="988">
        <v>7</v>
      </c>
      <c r="O12" s="77" t="s">
        <v>1855</v>
      </c>
      <c r="P12" s="77" t="s">
        <v>1856</v>
      </c>
      <c r="Q12" s="77" t="s">
        <v>1501</v>
      </c>
      <c r="R12" s="16"/>
      <c r="S12" s="16"/>
      <c r="T12" s="16"/>
      <c r="U12" s="16"/>
      <c r="V12" s="16"/>
      <c r="W12" s="16"/>
      <c r="X12" s="77">
        <v>7</v>
      </c>
      <c r="Y12" s="692" t="s">
        <v>1855</v>
      </c>
      <c r="Z12" s="77" t="s">
        <v>1856</v>
      </c>
      <c r="AA12" s="77" t="s">
        <v>1501</v>
      </c>
      <c r="AB12" s="16"/>
      <c r="AC12" s="77">
        <v>7</v>
      </c>
      <c r="AD12" s="77" t="s">
        <v>1901</v>
      </c>
      <c r="AE12" s="77" t="s">
        <v>1902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1878</v>
      </c>
      <c r="P13" s="77" t="s">
        <v>1879</v>
      </c>
      <c r="Q13" s="77" t="s">
        <v>1501</v>
      </c>
      <c r="R13" s="16"/>
      <c r="S13" s="16"/>
      <c r="T13" s="16"/>
      <c r="U13" s="16"/>
      <c r="V13" s="16"/>
      <c r="W13" s="16"/>
      <c r="X13" s="77">
        <v>8</v>
      </c>
      <c r="Y13" s="692" t="s">
        <v>1878</v>
      </c>
      <c r="Z13" s="77" t="s">
        <v>1879</v>
      </c>
      <c r="AA13" s="77" t="s">
        <v>1501</v>
      </c>
      <c r="AB13" s="16"/>
      <c r="AC13" s="77">
        <v>8</v>
      </c>
      <c r="AD13" s="77" t="s">
        <v>1648</v>
      </c>
      <c r="AE13" s="77" t="s">
        <v>1649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1901</v>
      </c>
      <c r="P14" s="77" t="s">
        <v>1902</v>
      </c>
      <c r="Q14" s="77" t="s">
        <v>1501</v>
      </c>
      <c r="R14" s="16"/>
      <c r="S14" s="16"/>
      <c r="T14" s="16"/>
      <c r="U14" s="16"/>
      <c r="V14" s="16"/>
      <c r="W14" s="16"/>
      <c r="X14" s="77">
        <v>9</v>
      </c>
      <c r="Y14" s="692" t="s">
        <v>1901</v>
      </c>
      <c r="Z14" s="77" t="s">
        <v>1902</v>
      </c>
      <c r="AA14" s="77" t="s">
        <v>1501</v>
      </c>
      <c r="AB14" s="16"/>
      <c r="AC14" s="77">
        <v>9</v>
      </c>
      <c r="AD14" s="77" t="s">
        <v>1684</v>
      </c>
      <c r="AE14" s="77" t="s">
        <v>1685</v>
      </c>
      <c r="AF14" s="77" t="s">
        <v>1501</v>
      </c>
    </row>
    <row r="15" spans="1:32" ht="12">
      <c r="A15" s="16"/>
      <c r="B15" s="16"/>
      <c r="C15" s="16"/>
      <c r="D15" s="16"/>
      <c r="E15" s="16"/>
      <c r="F15" s="16"/>
      <c r="G15" s="16"/>
      <c r="H15" s="16"/>
      <c r="I15" s="16"/>
      <c r="J15" s="16"/>
      <c r="K15" s="1044"/>
      <c r="L15" s="1044"/>
      <c r="M15" s="1044"/>
      <c r="N15" s="988">
        <v>10</v>
      </c>
      <c r="O15" s="77" t="s">
        <v>1924</v>
      </c>
      <c r="P15" s="77" t="s">
        <v>1925</v>
      </c>
      <c r="Q15" s="77" t="s">
        <v>1501</v>
      </c>
      <c r="R15" s="16"/>
      <c r="S15" s="16"/>
      <c r="T15" s="16"/>
      <c r="U15" s="16"/>
      <c r="V15" s="16"/>
      <c r="W15" s="16"/>
      <c r="X15" s="77">
        <v>10</v>
      </c>
      <c r="Y15" s="692" t="s">
        <v>1924</v>
      </c>
      <c r="Z15" s="77" t="s">
        <v>1925</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1947</v>
      </c>
      <c r="P16" s="77" t="s">
        <v>1948</v>
      </c>
      <c r="Q16" s="77" t="s">
        <v>1501</v>
      </c>
      <c r="R16" s="16"/>
      <c r="S16" s="16"/>
      <c r="T16" s="16"/>
      <c r="U16" s="16"/>
      <c r="V16" s="16"/>
      <c r="W16" s="16"/>
      <c r="X16" s="77">
        <v>11</v>
      </c>
      <c r="Y16" s="692" t="s">
        <v>1947</v>
      </c>
      <c r="Z16" s="77" t="s">
        <v>1948</v>
      </c>
      <c r="AA16" s="77" t="s">
        <v>1501</v>
      </c>
      <c r="AB16" s="16"/>
      <c r="AC16" s="77">
        <v>11</v>
      </c>
      <c r="AD16" s="77" t="s">
        <v>1692</v>
      </c>
      <c r="AE16" s="77" t="s">
        <v>1693</v>
      </c>
      <c r="AF16" s="77" t="s">
        <v>1501</v>
      </c>
    </row>
    <row r="17" spans="1:32" ht="12">
      <c r="A17" s="16"/>
      <c r="B17" s="16"/>
      <c r="C17" s="16"/>
      <c r="D17" s="16"/>
      <c r="E17" s="16"/>
      <c r="F17" s="16"/>
      <c r="G17" s="16"/>
      <c r="H17" s="16"/>
      <c r="I17" s="16"/>
      <c r="J17" s="16"/>
      <c r="K17" s="1044"/>
      <c r="L17" s="1044"/>
      <c r="M17" s="1044"/>
      <c r="N17" s="988">
        <v>12</v>
      </c>
      <c r="O17" s="77" t="s">
        <v>1970</v>
      </c>
      <c r="P17" s="77" t="s">
        <v>1971</v>
      </c>
      <c r="Q17" s="77" t="s">
        <v>1501</v>
      </c>
      <c r="R17" s="16"/>
      <c r="S17" s="16"/>
      <c r="T17" s="16"/>
      <c r="U17" s="16"/>
      <c r="V17" s="16"/>
      <c r="W17" s="16"/>
      <c r="X17" s="77">
        <v>12</v>
      </c>
      <c r="Y17" s="692" t="s">
        <v>1970</v>
      </c>
      <c r="Z17" s="77" t="s">
        <v>1971</v>
      </c>
      <c r="AA17" s="77" t="s">
        <v>1501</v>
      </c>
      <c r="AB17" s="16"/>
      <c r="AC17" s="77">
        <v>12</v>
      </c>
      <c r="AD17" s="77" t="s">
        <v>1700</v>
      </c>
      <c r="AE17" s="77" t="s">
        <v>1701</v>
      </c>
      <c r="AF17" s="77" t="s">
        <v>1501</v>
      </c>
    </row>
    <row r="18" spans="1:32" ht="12">
      <c r="A18" s="16"/>
      <c r="B18" s="16"/>
      <c r="C18" s="16"/>
      <c r="D18" s="16"/>
      <c r="E18" s="16"/>
      <c r="F18" s="16"/>
      <c r="G18" s="16"/>
      <c r="H18" s="16"/>
      <c r="I18" s="16"/>
      <c r="J18" s="16"/>
      <c r="K18" s="1044"/>
      <c r="L18" s="1044"/>
      <c r="M18" s="1044"/>
      <c r="N18" s="988">
        <v>13</v>
      </c>
      <c r="O18" s="77" t="s">
        <v>1993</v>
      </c>
      <c r="P18" s="77" t="s">
        <v>1994</v>
      </c>
      <c r="Q18" s="77" t="s">
        <v>1501</v>
      </c>
      <c r="R18" s="16"/>
      <c r="S18" s="16"/>
      <c r="T18" s="16"/>
      <c r="U18" s="16"/>
      <c r="V18" s="16"/>
      <c r="W18" s="16"/>
      <c r="X18" s="77">
        <v>13</v>
      </c>
      <c r="Y18" s="692" t="s">
        <v>1993</v>
      </c>
      <c r="Z18" s="77" t="s">
        <v>1994</v>
      </c>
      <c r="AA18" s="77" t="s">
        <v>1501</v>
      </c>
      <c r="AB18" s="16"/>
      <c r="AC18" s="77">
        <v>13</v>
      </c>
      <c r="AD18" s="77" t="s">
        <v>1704</v>
      </c>
      <c r="AE18" s="77" t="s">
        <v>1705</v>
      </c>
      <c r="AF18" s="77" t="s">
        <v>1501</v>
      </c>
    </row>
    <row r="19" spans="1:32" ht="12">
      <c r="A19" s="16"/>
      <c r="B19" s="16"/>
      <c r="C19" s="16"/>
      <c r="D19" s="16"/>
      <c r="E19" s="16"/>
      <c r="F19" s="16"/>
      <c r="G19" s="16"/>
      <c r="H19" s="16"/>
      <c r="I19" s="16"/>
      <c r="J19" s="16"/>
      <c r="K19" s="1044"/>
      <c r="L19" s="1044"/>
      <c r="M19" s="1044"/>
      <c r="N19" s="988">
        <v>14</v>
      </c>
      <c r="O19" s="77" t="s">
        <v>2016</v>
      </c>
      <c r="P19" s="77" t="s">
        <v>2017</v>
      </c>
      <c r="Q19" s="77" t="s">
        <v>1501</v>
      </c>
      <c r="R19" s="16"/>
      <c r="S19" s="16"/>
      <c r="T19" s="16"/>
      <c r="U19" s="16"/>
      <c r="V19" s="16"/>
      <c r="W19" s="16"/>
      <c r="X19" s="77">
        <v>14</v>
      </c>
      <c r="Y19" s="692" t="s">
        <v>2016</v>
      </c>
      <c r="Z19" s="77" t="s">
        <v>2017</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1709</v>
      </c>
      <c r="P20" s="77" t="s">
        <v>1710</v>
      </c>
      <c r="Q20" s="77" t="s">
        <v>1501</v>
      </c>
      <c r="R20" s="16"/>
      <c r="S20" s="16"/>
      <c r="T20" s="16"/>
      <c r="U20" s="16"/>
      <c r="V20" s="16"/>
      <c r="W20" s="16"/>
      <c r="X20" s="77">
        <v>15</v>
      </c>
      <c r="Y20" s="692" t="s">
        <v>1709</v>
      </c>
      <c r="Z20" s="77" t="s">
        <v>1710</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2058</v>
      </c>
      <c r="P21" s="77" t="s">
        <v>2059</v>
      </c>
      <c r="Q21" s="77" t="s">
        <v>1501</v>
      </c>
      <c r="R21" s="16"/>
      <c r="S21" s="16"/>
      <c r="T21" s="16"/>
      <c r="U21" s="16"/>
      <c r="V21" s="16"/>
      <c r="W21" s="16"/>
      <c r="X21" s="77">
        <v>16</v>
      </c>
      <c r="Y21" s="692" t="s">
        <v>2058</v>
      </c>
      <c r="Z21" s="77" t="s">
        <v>2059</v>
      </c>
      <c r="AA21" s="77" t="s">
        <v>1501</v>
      </c>
      <c r="AB21" s="16"/>
      <c r="AC21" s="77">
        <v>16</v>
      </c>
      <c r="AD21" s="77" t="s">
        <v>1668</v>
      </c>
      <c r="AE21" s="77" t="s">
        <v>1669</v>
      </c>
      <c r="AF21" s="77" t="s">
        <v>1501</v>
      </c>
    </row>
    <row r="22" spans="1:32" ht="12">
      <c r="A22" s="16"/>
      <c r="B22" s="16"/>
      <c r="C22" s="16"/>
      <c r="D22" s="16"/>
      <c r="E22" s="16"/>
      <c r="F22" s="16"/>
      <c r="G22" s="16"/>
      <c r="H22" s="16"/>
      <c r="I22" s="16"/>
      <c r="J22" s="16"/>
      <c r="K22" s="1044"/>
      <c r="L22" s="1044"/>
      <c r="M22" s="1044"/>
      <c r="N22" s="988">
        <v>17</v>
      </c>
      <c r="O22" s="77" t="s">
        <v>1712</v>
      </c>
      <c r="P22" s="77" t="s">
        <v>1713</v>
      </c>
      <c r="Q22" s="77" t="s">
        <v>1501</v>
      </c>
      <c r="R22" s="16"/>
      <c r="S22" s="16"/>
      <c r="T22" s="16"/>
      <c r="U22" s="16"/>
      <c r="V22" s="16"/>
      <c r="W22" s="16"/>
      <c r="X22" s="77">
        <v>17</v>
      </c>
      <c r="Y22" s="692" t="s">
        <v>1712</v>
      </c>
      <c r="Z22" s="77" t="s">
        <v>1713</v>
      </c>
      <c r="AA22" s="77" t="s">
        <v>1501</v>
      </c>
      <c r="AB22" s="16"/>
      <c r="AC22" s="77">
        <v>17</v>
      </c>
      <c r="AD22" s="77" t="s">
        <v>1640</v>
      </c>
      <c r="AE22" s="77" t="s">
        <v>1641</v>
      </c>
      <c r="AF22" s="77" t="s">
        <v>1501</v>
      </c>
    </row>
    <row r="23" spans="1:32" ht="12">
      <c r="A23" s="16"/>
      <c r="B23" s="16"/>
      <c r="C23" s="16"/>
      <c r="D23" s="16"/>
      <c r="E23" s="16"/>
      <c r="F23" s="16"/>
      <c r="G23" s="16"/>
      <c r="H23" s="16"/>
      <c r="I23" s="16"/>
      <c r="J23" s="16"/>
      <c r="K23" s="1044"/>
      <c r="L23" s="1044"/>
      <c r="M23" s="1044"/>
      <c r="N23" s="988">
        <v>18</v>
      </c>
      <c r="O23" s="77" t="s">
        <v>2100</v>
      </c>
      <c r="P23" s="77" t="s">
        <v>2101</v>
      </c>
      <c r="Q23" s="77" t="s">
        <v>1501</v>
      </c>
      <c r="R23" s="16"/>
      <c r="S23" s="16"/>
      <c r="T23" s="16"/>
      <c r="U23" s="16"/>
      <c r="V23" s="16"/>
      <c r="W23" s="16"/>
      <c r="X23" s="77">
        <v>18</v>
      </c>
      <c r="Y23" s="692" t="s">
        <v>2100</v>
      </c>
      <c r="Z23" s="77" t="s">
        <v>2101</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2123</v>
      </c>
      <c r="P24" s="77" t="s">
        <v>2124</v>
      </c>
      <c r="Q24" s="77" t="s">
        <v>1501</v>
      </c>
      <c r="R24" s="16"/>
      <c r="S24" s="16"/>
      <c r="T24" s="16"/>
      <c r="U24" s="16"/>
      <c r="V24" s="16"/>
      <c r="W24" s="16"/>
      <c r="X24" s="77">
        <v>19</v>
      </c>
      <c r="Y24" s="692" t="s">
        <v>2123</v>
      </c>
      <c r="Z24" s="77" t="s">
        <v>2124</v>
      </c>
      <c r="AA24" s="77" t="s">
        <v>1501</v>
      </c>
      <c r="AB24" s="16"/>
      <c r="AC24" s="77">
        <v>19</v>
      </c>
      <c r="AD24" s="77" t="s">
        <v>1628</v>
      </c>
      <c r="AE24" s="77" t="s">
        <v>1629</v>
      </c>
      <c r="AF24" s="77" t="s">
        <v>1501</v>
      </c>
    </row>
    <row r="25" spans="1:32" ht="12">
      <c r="A25" s="16"/>
      <c r="B25" s="16"/>
      <c r="C25" s="16"/>
      <c r="D25" s="16"/>
      <c r="E25" s="16"/>
      <c r="F25" s="16"/>
      <c r="G25" s="16"/>
      <c r="H25" s="16"/>
      <c r="I25" s="16"/>
      <c r="J25" s="16"/>
      <c r="K25" s="1044"/>
      <c r="L25" s="1044"/>
      <c r="M25" s="1044"/>
      <c r="N25" s="988">
        <v>20</v>
      </c>
      <c r="O25" s="77" t="s">
        <v>2146</v>
      </c>
      <c r="P25" s="77" t="s">
        <v>2147</v>
      </c>
      <c r="Q25" s="77" t="s">
        <v>1501</v>
      </c>
      <c r="R25" s="16"/>
      <c r="S25" s="16"/>
      <c r="T25" s="16"/>
      <c r="U25" s="16"/>
      <c r="V25" s="16"/>
      <c r="W25" s="16"/>
      <c r="X25" s="77">
        <v>20</v>
      </c>
      <c r="Y25" s="692" t="s">
        <v>2146</v>
      </c>
      <c r="Z25" s="77" t="s">
        <v>2147</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2169</v>
      </c>
      <c r="P26" s="77" t="s">
        <v>2170</v>
      </c>
      <c r="Q26" s="77" t="s">
        <v>1501</v>
      </c>
      <c r="R26" s="16"/>
      <c r="S26" s="16"/>
      <c r="T26" s="16"/>
      <c r="U26" s="16"/>
      <c r="V26" s="16"/>
      <c r="W26" s="16"/>
      <c r="X26" s="77">
        <v>21</v>
      </c>
      <c r="Y26" s="692" t="s">
        <v>2169</v>
      </c>
      <c r="Z26" s="77" t="s">
        <v>2170</v>
      </c>
      <c r="AA26" s="77" t="s">
        <v>1501</v>
      </c>
      <c r="AB26" s="16"/>
      <c r="AC26" s="77">
        <v>21</v>
      </c>
      <c r="AD26" s="77" t="s">
        <v>1676</v>
      </c>
      <c r="AE26" s="77" t="s">
        <v>1677</v>
      </c>
      <c r="AF26" s="77" t="s">
        <v>1501</v>
      </c>
    </row>
    <row r="27" spans="1:32" ht="12">
      <c r="A27" s="16"/>
      <c r="B27" s="16"/>
      <c r="C27" s="16"/>
      <c r="D27" s="16"/>
      <c r="E27" s="16"/>
      <c r="F27" s="16"/>
      <c r="G27" s="16"/>
      <c r="H27" s="16"/>
      <c r="I27" s="16"/>
      <c r="J27" s="16"/>
      <c r="K27" s="1044"/>
      <c r="L27" s="1044"/>
      <c r="M27" s="1044"/>
      <c r="N27" s="988">
        <v>22</v>
      </c>
      <c r="O27" s="77" t="s">
        <v>2192</v>
      </c>
      <c r="P27" s="77" t="s">
        <v>2193</v>
      </c>
      <c r="Q27" s="77" t="s">
        <v>1501</v>
      </c>
      <c r="R27" s="16"/>
      <c r="S27" s="16"/>
      <c r="T27" s="16"/>
      <c r="U27" s="16"/>
      <c r="V27" s="16"/>
      <c r="W27" s="16"/>
      <c r="X27" s="77">
        <v>22</v>
      </c>
      <c r="Y27" s="692" t="s">
        <v>2192</v>
      </c>
      <c r="Z27" s="77" t="s">
        <v>2193</v>
      </c>
      <c r="AA27" s="77" t="s">
        <v>1501</v>
      </c>
      <c r="AB27" s="16"/>
      <c r="AC27" s="77">
        <v>22</v>
      </c>
      <c r="AD27" s="77" t="s">
        <v>1696</v>
      </c>
      <c r="AE27" s="77" t="s">
        <v>1697</v>
      </c>
      <c r="AF27" s="77" t="s">
        <v>1501</v>
      </c>
    </row>
    <row r="28" spans="1:32" ht="12">
      <c r="A28" s="16"/>
      <c r="B28" s="16"/>
      <c r="C28" s="16"/>
      <c r="D28" s="16"/>
      <c r="E28" s="16"/>
      <c r="F28" s="16"/>
      <c r="G28" s="16"/>
      <c r="H28" s="16"/>
      <c r="I28" s="16"/>
      <c r="J28" s="16"/>
      <c r="K28" s="1044"/>
      <c r="L28" s="1044"/>
      <c r="M28" s="1044"/>
      <c r="N28" s="988">
        <v>23</v>
      </c>
      <c r="O28" s="77" t="s">
        <v>2215</v>
      </c>
      <c r="P28" s="77" t="s">
        <v>2216</v>
      </c>
      <c r="Q28" s="77" t="s">
        <v>1501</v>
      </c>
      <c r="R28" s="16"/>
      <c r="S28" s="16"/>
      <c r="T28" s="16"/>
      <c r="U28" s="16"/>
      <c r="V28" s="16"/>
      <c r="W28" s="16"/>
      <c r="X28" s="77">
        <v>23</v>
      </c>
      <c r="Y28" s="692" t="s">
        <v>2215</v>
      </c>
      <c r="Z28" s="77" t="s">
        <v>2216</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2238</v>
      </c>
      <c r="P29" s="77" t="s">
        <v>2239</v>
      </c>
      <c r="Q29" s="77" t="s">
        <v>1501</v>
      </c>
      <c r="R29" s="16"/>
      <c r="S29" s="16"/>
      <c r="T29" s="16"/>
      <c r="U29" s="16"/>
      <c r="V29" s="16"/>
      <c r="W29" s="16"/>
      <c r="X29" s="77">
        <v>24</v>
      </c>
      <c r="Y29" s="692" t="s">
        <v>2238</v>
      </c>
      <c r="Z29" s="77" t="s">
        <v>2239</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2261</v>
      </c>
      <c r="P30" s="77" t="s">
        <v>2262</v>
      </c>
      <c r="Q30" s="77" t="s">
        <v>1501</v>
      </c>
      <c r="R30" s="16"/>
      <c r="S30" s="16"/>
      <c r="T30" s="16"/>
      <c r="U30" s="16"/>
      <c r="V30" s="16"/>
      <c r="W30" s="16"/>
      <c r="X30" s="77">
        <v>25</v>
      </c>
      <c r="Y30" s="692" t="s">
        <v>2261</v>
      </c>
      <c r="Z30" s="77" t="s">
        <v>2262</v>
      </c>
      <c r="AA30" s="77" t="s">
        <v>1501</v>
      </c>
      <c r="AB30" s="16"/>
      <c r="AC30" s="77">
        <v>25</v>
      </c>
      <c r="AD30" s="77" t="s">
        <v>1656</v>
      </c>
      <c r="AE30" s="77" t="s">
        <v>1657</v>
      </c>
      <c r="AF30" s="77" t="s">
        <v>1501</v>
      </c>
    </row>
    <row r="31" spans="1:32" ht="12">
      <c r="A31" s="16"/>
      <c r="B31" s="16"/>
      <c r="C31" s="16"/>
      <c r="D31" s="16"/>
      <c r="E31" s="16"/>
      <c r="F31" s="16"/>
      <c r="G31" s="16"/>
      <c r="H31" s="16"/>
      <c r="I31" s="16"/>
      <c r="J31" s="16"/>
      <c r="K31" s="1044"/>
      <c r="L31" s="1044"/>
      <c r="M31" s="1044"/>
      <c r="N31" s="988">
        <v>26</v>
      </c>
      <c r="O31" s="77" t="s">
        <v>2284</v>
      </c>
      <c r="P31" s="77" t="s">
        <v>2285</v>
      </c>
      <c r="Q31" s="77" t="s">
        <v>1501</v>
      </c>
      <c r="R31" s="16"/>
      <c r="S31" s="16"/>
      <c r="T31" s="16"/>
      <c r="U31" s="16"/>
      <c r="V31" s="16"/>
      <c r="W31" s="16"/>
      <c r="X31" s="77">
        <v>26</v>
      </c>
      <c r="Y31" s="692" t="s">
        <v>2284</v>
      </c>
      <c r="Z31" s="77" t="s">
        <v>2285</v>
      </c>
      <c r="AA31" s="77" t="s">
        <v>1501</v>
      </c>
      <c r="AB31" s="16"/>
      <c r="AC31" s="77">
        <v>26</v>
      </c>
      <c r="AD31" s="77" t="s">
        <v>1652</v>
      </c>
      <c r="AE31" s="77" t="s">
        <v>1653</v>
      </c>
      <c r="AF31" s="77" t="s">
        <v>1501</v>
      </c>
    </row>
    <row r="32" spans="1:32" ht="12">
      <c r="A32" s="16"/>
      <c r="B32" s="16"/>
      <c r="C32" s="16"/>
      <c r="D32" s="16"/>
      <c r="E32" s="16"/>
      <c r="F32" s="16"/>
      <c r="G32" s="16"/>
      <c r="H32" s="16"/>
      <c r="I32" s="16"/>
      <c r="J32" s="16"/>
      <c r="K32" s="1044"/>
      <c r="L32" s="1044"/>
      <c r="M32" s="1044"/>
      <c r="N32" s="988">
        <v>27</v>
      </c>
      <c r="O32" s="77" t="s">
        <v>2307</v>
      </c>
      <c r="P32" s="77" t="s">
        <v>2308</v>
      </c>
      <c r="Q32" s="77" t="s">
        <v>1501</v>
      </c>
      <c r="R32" s="16"/>
      <c r="S32" s="16"/>
      <c r="T32" s="16"/>
      <c r="U32" s="16"/>
      <c r="V32" s="16"/>
      <c r="W32" s="16"/>
      <c r="X32" s="77">
        <v>27</v>
      </c>
      <c r="Y32" s="692" t="s">
        <v>2307</v>
      </c>
      <c r="Z32" s="77" t="s">
        <v>2308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2330</v>
      </c>
      <c r="P33" s="77" t="s">
        <v>2331</v>
      </c>
      <c r="Q33" s="77" t="s">
        <v>1501</v>
      </c>
      <c r="R33" s="16"/>
      <c r="S33" s="16"/>
      <c r="T33" s="16"/>
      <c r="U33" s="16"/>
      <c r="V33" s="16"/>
      <c r="W33" s="16"/>
      <c r="X33" s="77">
        <v>28</v>
      </c>
      <c r="Y33" s="692" t="s">
        <v>2330</v>
      </c>
      <c r="Z33" s="77" t="s">
        <v>2331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2353</v>
      </c>
      <c r="P34" s="77" t="s">
        <v>2354</v>
      </c>
      <c r="Q34" s="77" t="s">
        <v>1501</v>
      </c>
      <c r="R34" s="16"/>
      <c r="S34" s="16"/>
      <c r="T34" s="16"/>
      <c r="U34" s="16"/>
      <c r="V34" s="16"/>
      <c r="W34" s="16"/>
      <c r="X34" s="77">
        <v>29</v>
      </c>
      <c r="Y34" s="692" t="s">
        <v>2353</v>
      </c>
      <c r="Z34" s="77" t="s">
        <v>2354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09</v>
      </c>
      <c r="I4" s="70" t="str">
        <f>HLOOKUP(I3,比較地域マスタ!$E$5:$L$6,2,0)</f>
        <v>栃木県</v>
      </c>
      <c r="J4" s="70" t="str">
        <f>HLOOKUP(J3,比較地域マスタ!$E$5:$L$6,2,0)</f>
        <v>鹿沼市</v>
      </c>
      <c r="K4" s="70" t="str">
        <f>HLOOKUP(K3,比較地域マスタ!$E$5:$L$6,2,0)</f>
        <v>09205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鹿沼市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278.13761369249772</v>
      </c>
      <c r="BB5" s="29"/>
      <c r="BC5" s="17"/>
      <c r="BD5" s="1005">
        <f>SUM(BC6:BC8)</f>
        <v>280.29420650722165</v>
      </c>
      <c r="BE5" s="29"/>
      <c r="BF5" s="17"/>
      <c r="BG5" s="1005">
        <f>AK35</f>
        <v>261.45190069151209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253.00044145331529</v>
      </c>
      <c r="BA6" s="17"/>
      <c r="BB6" s="29"/>
      <c r="BC6" s="1005">
        <f>O32</f>
        <v>259.08532543812231</v>
      </c>
      <c r="BD6" s="17"/>
      <c r="BE6" s="29"/>
      <c r="BF6" s="1005">
        <f>AK36</f>
        <v>237.75613472713846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13.155581918182</v>
      </c>
      <c r="BA7" s="17"/>
      <c r="BB7" s="29"/>
      <c r="BC7" s="1005">
        <f>O33</f>
        <v>9.0511294875428714</v>
      </c>
      <c r="BD7" s="17"/>
      <c r="BE7" s="29"/>
      <c r="BF7" s="1005">
        <f t="shared" ref="BF7:BF8" si="0">AK37</f>
        <v>7.2901371136498208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11.981590321000461</v>
      </c>
      <c r="BA8" s="17"/>
      <c r="BB8" s="29"/>
      <c r="BC8" s="1005">
        <f>O34</f>
        <v>12.157751581556431</v>
      </c>
      <c r="BD8" s="17"/>
      <c r="BE8" s="29"/>
      <c r="BF8" s="1005">
        <f t="shared" si="0"/>
        <v>16.405628850723829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799.33999691644192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121.0725300189857</v>
      </c>
      <c r="BA9" s="1005">
        <f>AZ9</f>
        <v>121.0725300189857</v>
      </c>
      <c r="BB9" s="29"/>
      <c r="BC9" s="1005">
        <f>O35</f>
        <v>153.7812776682093</v>
      </c>
      <c r="BD9" s="1005">
        <f>BC9</f>
        <v>153.7812776682093</v>
      </c>
      <c r="BE9" s="29"/>
      <c r="BF9" s="1005">
        <f>AK39</f>
        <v>113.95425681623757</v>
      </c>
      <c r="BG9" s="1005">
        <f>AK39</f>
        <v>113.95425681623757</v>
      </c>
      <c r="BH9" s="29"/>
    </row>
    <row r="10" spans="1:62" ht="17.100000000000001" customHeight="1" thickBot="1">
      <c r="B10" s="323"/>
      <c r="C10" s="324"/>
      <c r="D10" s="326"/>
      <c r="E10" s="326"/>
      <c r="F10" s="326"/>
      <c r="G10" s="325"/>
      <c r="H10" s="325"/>
      <c r="I10" s="326"/>
      <c r="J10" s="327"/>
      <c r="K10" s="334"/>
      <c r="L10" s="246" t="s">
        <v>114</v>
      </c>
      <c r="M10" s="246"/>
      <c r="N10" s="563"/>
      <c r="O10" s="906">
        <f>SUM(O11:O13)</f>
        <v>278.13761369249772</v>
      </c>
      <c r="P10" s="453">
        <f t="shared" ref="P10:P22" si="1">O10/$O$9</f>
        <v>0.34795908470169112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137.01797303087449</v>
      </c>
      <c r="BA10" s="1005">
        <f>AZ10</f>
        <v>137.01797303087449</v>
      </c>
      <c r="BB10" s="29"/>
      <c r="BC10" s="1005">
        <f>O36</f>
        <v>156.93830403996981</v>
      </c>
      <c r="BD10" s="1005">
        <f>BC10</f>
        <v>156.93830403996981</v>
      </c>
      <c r="BE10" s="29"/>
      <c r="BF10" s="1005">
        <f>AK40</f>
        <v>129.36650279453204</v>
      </c>
      <c r="BG10" s="1005">
        <f>AK40</f>
        <v>129.36650279453204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253.00044145331529</v>
      </c>
      <c r="P11" s="454">
        <f t="shared" si="1"/>
        <v>0.31651167516863593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252.07558922825402</v>
      </c>
      <c r="BB11" s="29"/>
      <c r="BC11" s="1005"/>
      <c r="BD11" s="1005">
        <f>SUM(BC12:BC14)</f>
        <v>233.41696625983849</v>
      </c>
      <c r="BE11" s="29"/>
      <c r="BF11" s="17"/>
      <c r="BG11" s="1005">
        <f>AK41</f>
        <v>195.03588475201218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13.155581918182</v>
      </c>
      <c r="P12" s="454">
        <f t="shared" si="1"/>
        <v>1.64580553568336E-2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245.92446322513271</v>
      </c>
      <c r="BA12" s="17"/>
      <c r="BB12" s="29"/>
      <c r="BC12" s="1005">
        <f>O38</f>
        <v>225.55778640485534</v>
      </c>
      <c r="BD12" s="17"/>
      <c r="BE12" s="29"/>
      <c r="BF12" s="1005">
        <f>AK42</f>
        <v>189.46644443178695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11.981590321000461</v>
      </c>
      <c r="P13" s="454">
        <f t="shared" si="1"/>
        <v>1.498935417622164E-2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6.15112600312131</v>
      </c>
      <c r="BA13" s="17"/>
      <c r="BB13" s="29"/>
      <c r="BC13" s="1005">
        <f>O41</f>
        <v>7.8591798549831502</v>
      </c>
      <c r="BD13" s="17"/>
      <c r="BE13" s="29"/>
      <c r="BF13" s="1005">
        <f>AK45</f>
        <v>5.5694403202252145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121.0725300189857</v>
      </c>
      <c r="P14" s="453">
        <f t="shared" si="1"/>
        <v>0.15146562224590129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137.01797303087449</v>
      </c>
      <c r="P15" s="453">
        <f t="shared" si="1"/>
        <v>0.17141388340310651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11.03629094583</v>
      </c>
      <c r="BA15" s="1005">
        <f>AZ15</f>
        <v>11.03629094583</v>
      </c>
      <c r="BB15" s="29"/>
      <c r="BC15" s="1005">
        <f>O43</f>
        <v>5.6189134863400003</v>
      </c>
      <c r="BD15" s="1005">
        <f>BC15</f>
        <v>5.6189134863400003</v>
      </c>
      <c r="BE15" s="29"/>
      <c r="BF15" s="1005">
        <f>AK47</f>
        <v>6.712653294199999</v>
      </c>
      <c r="BG15" s="1005">
        <f>AK47</f>
        <v>6.712653294199999</v>
      </c>
      <c r="BH15" s="29"/>
    </row>
    <row r="16" spans="1:62" ht="17.100000000000001" customHeight="1" thickBot="1">
      <c r="B16" s="323"/>
      <c r="C16" s="324"/>
      <c r="D16" s="326"/>
      <c r="E16" s="326"/>
      <c r="F16" s="326"/>
      <c r="G16" s="325"/>
      <c r="H16" s="325"/>
      <c r="I16" s="326"/>
      <c r="J16" s="327"/>
      <c r="K16" s="335"/>
      <c r="L16" s="246" t="s">
        <v>128</v>
      </c>
      <c r="M16" s="344"/>
      <c r="N16" s="345"/>
      <c r="O16" s="906">
        <f>SUM(O18:O21)</f>
        <v>252.07558922825402</v>
      </c>
      <c r="P16" s="453">
        <f t="shared" si="1"/>
        <v>0.31535465534149226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245.92446322513271</v>
      </c>
      <c r="P17" s="454">
        <f t="shared" si="1"/>
        <v>0.30765939922163077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133.82046764052581</v>
      </c>
      <c r="P18" s="454">
        <f t="shared" si="1"/>
        <v>0.16741370149968182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112.10399558460691</v>
      </c>
      <c r="P19" s="454">
        <f t="shared" si="1"/>
        <v>0.14024569772194895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6.15112600312131</v>
      </c>
      <c r="P20" s="454">
        <f t="shared" si="1"/>
        <v>7.6952561198614846E-3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11.03629094583</v>
      </c>
      <c r="P22" s="612">
        <f t="shared" si="1"/>
        <v>1.3806754307808854E-2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238.08392133148539</v>
      </c>
      <c r="AZ22" s="1005">
        <f t="shared" si="3"/>
        <v>229.23743679559664</v>
      </c>
      <c r="BA22" s="1005">
        <f t="shared" si="3"/>
        <v>236.01519592910248</v>
      </c>
      <c r="BB22" s="1005">
        <f t="shared" si="3"/>
        <v>273.08244828599209</v>
      </c>
      <c r="BC22" s="1005">
        <f t="shared" si="3"/>
        <v>280.29420650722165</v>
      </c>
      <c r="BD22" s="1005">
        <f t="shared" si="3"/>
        <v>283.01875538562422</v>
      </c>
      <c r="BE22" s="1005">
        <f t="shared" si="3"/>
        <v>261.66967225266745</v>
      </c>
      <c r="BF22" s="1005">
        <f t="shared" si="3"/>
        <v>240.45101655502671</v>
      </c>
      <c r="BG22" s="1005">
        <f t="shared" si="3"/>
        <v>255.09060154153917</v>
      </c>
      <c r="BH22" s="1005">
        <f t="shared" si="3"/>
        <v>261.20455358707608</v>
      </c>
      <c r="BI22" s="1005">
        <f t="shared" si="3"/>
        <v>249.07088659361315</v>
      </c>
      <c r="BJ22" s="1005">
        <f t="shared" si="3"/>
        <v>248.51955303360026</v>
      </c>
      <c r="BK22" s="1005">
        <f t="shared" si="3"/>
        <v>281.11447826375519</v>
      </c>
      <c r="BL22" s="1005">
        <f t="shared" si="3"/>
        <v>261.45190069151209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126.461585862763</v>
      </c>
      <c r="AZ23" s="1005">
        <f t="shared" ref="AZ23:BL23" si="4">Y39</f>
        <v>126.95460107311121</v>
      </c>
      <c r="BA23" s="1005">
        <f t="shared" si="4"/>
        <v>162.77713878833671</v>
      </c>
      <c r="BB23" s="1005">
        <f t="shared" si="4"/>
        <v>154.45551955079961</v>
      </c>
      <c r="BC23" s="1005">
        <f t="shared" si="4"/>
        <v>153.7812776682093</v>
      </c>
      <c r="BD23" s="1005">
        <f t="shared" si="4"/>
        <v>146.51172161000841</v>
      </c>
      <c r="BE23" s="1005">
        <f t="shared" si="4"/>
        <v>131.1470606756736</v>
      </c>
      <c r="BF23" s="1005">
        <f t="shared" si="4"/>
        <v>120.76806903528649</v>
      </c>
      <c r="BG23" s="1005">
        <f t="shared" si="4"/>
        <v>118.81084161729626</v>
      </c>
      <c r="BH23" s="1005">
        <f t="shared" si="4"/>
        <v>117.20704489965607</v>
      </c>
      <c r="BI23" s="1005">
        <f t="shared" si="4"/>
        <v>113.64292992543463</v>
      </c>
      <c r="BJ23" s="1005">
        <f t="shared" si="4"/>
        <v>107.69189765764446</v>
      </c>
      <c r="BK23" s="1005">
        <f t="shared" si="4"/>
        <v>119.94437981407987</v>
      </c>
      <c r="BL23" s="1005">
        <f t="shared" si="4"/>
        <v>113.95425681623757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118.0153054413413</v>
      </c>
      <c r="AZ24" s="1005">
        <f t="shared" ref="AZ24:BL24" si="5">Y40</f>
        <v>139.17645048109171</v>
      </c>
      <c r="BA24" s="1005">
        <f t="shared" si="5"/>
        <v>139.3810910673032</v>
      </c>
      <c r="BB24" s="1005">
        <f t="shared" si="5"/>
        <v>136.38376261408669</v>
      </c>
      <c r="BC24" s="1005">
        <f t="shared" si="5"/>
        <v>156.93830403996981</v>
      </c>
      <c r="BD24" s="1005">
        <f t="shared" si="5"/>
        <v>143.644825258037</v>
      </c>
      <c r="BE24" s="1005">
        <f t="shared" si="5"/>
        <v>130.692430720575</v>
      </c>
      <c r="BF24" s="1005">
        <f t="shared" si="5"/>
        <v>138.67074328435515</v>
      </c>
      <c r="BG24" s="1005">
        <f t="shared" si="5"/>
        <v>137.01525416083146</v>
      </c>
      <c r="BH24" s="1005">
        <f t="shared" si="5"/>
        <v>120.65586253161382</v>
      </c>
      <c r="BI24" s="1005">
        <f t="shared" si="5"/>
        <v>125.4746583974507</v>
      </c>
      <c r="BJ24" s="1005">
        <f t="shared" si="5"/>
        <v>119.17109961137895</v>
      </c>
      <c r="BK24" s="1005">
        <f t="shared" si="5"/>
        <v>114.48939241550353</v>
      </c>
      <c r="BL24" s="1005">
        <f t="shared" si="5"/>
        <v>129.36650279453204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239.6710699280012</v>
      </c>
      <c r="AZ25" s="1005">
        <f t="shared" ref="AZ25:BL25" si="6">Y41</f>
        <v>240.99995744264419</v>
      </c>
      <c r="BA25" s="1005">
        <f t="shared" si="6"/>
        <v>237.19725366557122</v>
      </c>
      <c r="BB25" s="1005">
        <f t="shared" si="6"/>
        <v>238.00368910028544</v>
      </c>
      <c r="BC25" s="1005">
        <f t="shared" si="6"/>
        <v>233.41696625983849</v>
      </c>
      <c r="BD25" s="1005">
        <f t="shared" si="6"/>
        <v>227.49008748291737</v>
      </c>
      <c r="BE25" s="1005">
        <f t="shared" si="6"/>
        <v>225.74286936195432</v>
      </c>
      <c r="BF25" s="1005">
        <f t="shared" si="6"/>
        <v>223.04913467929455</v>
      </c>
      <c r="BG25" s="1005">
        <f t="shared" si="6"/>
        <v>220.37196908517069</v>
      </c>
      <c r="BH25" s="1005">
        <f t="shared" si="6"/>
        <v>216.01075216194266</v>
      </c>
      <c r="BI25" s="1005">
        <f t="shared" si="6"/>
        <v>210.8148555870437</v>
      </c>
      <c r="BJ25" s="1005">
        <f t="shared" si="6"/>
        <v>191.23993061044749</v>
      </c>
      <c r="BK25" s="1005">
        <f t="shared" si="6"/>
        <v>190.95714022884891</v>
      </c>
      <c r="BL25" s="1005">
        <f t="shared" si="6"/>
        <v>195.03588475201218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10.65738637688</v>
      </c>
      <c r="AZ26" s="1005">
        <f t="shared" si="7"/>
        <v>10.76421465992</v>
      </c>
      <c r="BA26" s="1005">
        <f t="shared" si="7"/>
        <v>8.1113855753700008</v>
      </c>
      <c r="BB26" s="1005">
        <f t="shared" si="7"/>
        <v>6.6857009954799986</v>
      </c>
      <c r="BC26" s="1005">
        <f t="shared" si="7"/>
        <v>5.6189134863400003</v>
      </c>
      <c r="BD26" s="1005">
        <f t="shared" si="7"/>
        <v>6.2807666654000007</v>
      </c>
      <c r="BE26" s="1005">
        <f t="shared" si="7"/>
        <v>7.4974891560000012</v>
      </c>
      <c r="BF26" s="1005">
        <f t="shared" si="7"/>
        <v>5.8584160191999999</v>
      </c>
      <c r="BG26" s="1005">
        <f t="shared" si="7"/>
        <v>5.7569672159999996</v>
      </c>
      <c r="BH26" s="1005">
        <f t="shared" si="7"/>
        <v>8.7966296572000005</v>
      </c>
      <c r="BI26" s="1005">
        <f t="shared" si="7"/>
        <v>6.4284013430000009</v>
      </c>
      <c r="BJ26" s="1005">
        <f t="shared" si="7"/>
        <v>7.0476839035199994</v>
      </c>
      <c r="BK26" s="1005">
        <f t="shared" si="7"/>
        <v>9.6793646645000013</v>
      </c>
      <c r="BL26" s="1005">
        <f t="shared" si="7"/>
        <v>6.712653294199999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732.88926894047097</v>
      </c>
      <c r="AZ27" s="1005">
        <f t="shared" si="8"/>
        <v>747.13266045236367</v>
      </c>
      <c r="BA27" s="1005">
        <f t="shared" si="8"/>
        <v>783.48206502568371</v>
      </c>
      <c r="BB27" s="1005">
        <f t="shared" si="8"/>
        <v>808.61112054664386</v>
      </c>
      <c r="BC27" s="1005">
        <f t="shared" si="8"/>
        <v>830.04966796157919</v>
      </c>
      <c r="BD27" s="1005">
        <f t="shared" si="8"/>
        <v>806.94615640198708</v>
      </c>
      <c r="BE27" s="1005">
        <f t="shared" si="8"/>
        <v>756.74952216687029</v>
      </c>
      <c r="BF27" s="1005">
        <f t="shared" si="8"/>
        <v>728.79737957316286</v>
      </c>
      <c r="BG27" s="1005">
        <f t="shared" si="8"/>
        <v>737.04563362083763</v>
      </c>
      <c r="BH27" s="1005">
        <f t="shared" si="8"/>
        <v>723.8748428374887</v>
      </c>
      <c r="BI27" s="1005">
        <f t="shared" si="8"/>
        <v>705.43173184654222</v>
      </c>
      <c r="BJ27" s="1005">
        <f t="shared" si="8"/>
        <v>673.67016481659118</v>
      </c>
      <c r="BK27" s="1005">
        <f t="shared" si="8"/>
        <v>716.18475538668747</v>
      </c>
      <c r="BL27" s="1005">
        <f t="shared" si="8"/>
        <v>706.52119834849384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830.04966796157919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280.29420650722165</v>
      </c>
      <c r="P31" s="453">
        <f t="shared" ref="P31:P43" si="9">O31/$O$30</f>
        <v>0.33768365596189326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259.08532543812231</v>
      </c>
      <c r="P32" s="454">
        <f t="shared" si="9"/>
        <v>0.31213231621955745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9.0511294875428714</v>
      </c>
      <c r="P33" s="454">
        <f t="shared" si="9"/>
        <v>1.0904322761516753E-2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12.157751581556431</v>
      </c>
      <c r="P34" s="454">
        <f t="shared" si="9"/>
        <v>1.464701698081901E-2</v>
      </c>
      <c r="Q34" s="328"/>
      <c r="R34" s="13"/>
      <c r="S34" s="323"/>
      <c r="T34" s="563" t="s">
        <v>112</v>
      </c>
      <c r="U34" s="332"/>
      <c r="V34" s="332"/>
      <c r="W34" s="332"/>
      <c r="X34" s="893">
        <f>X35+X39+X40+X41+X47</f>
        <v>732.88926894047097</v>
      </c>
      <c r="Y34" s="894">
        <f t="shared" ref="Y34:AK34" si="10">Y35+Y39+Y40+Y41+Y47</f>
        <v>747.13266045236367</v>
      </c>
      <c r="Z34" s="894">
        <f t="shared" si="10"/>
        <v>783.48206502568371</v>
      </c>
      <c r="AA34" s="894">
        <f t="shared" si="10"/>
        <v>808.61112054664386</v>
      </c>
      <c r="AB34" s="894">
        <f t="shared" si="10"/>
        <v>830.04966796157919</v>
      </c>
      <c r="AC34" s="894">
        <f t="shared" si="10"/>
        <v>806.94615640198708</v>
      </c>
      <c r="AD34" s="894">
        <f t="shared" si="10"/>
        <v>756.74952216687029</v>
      </c>
      <c r="AE34" s="894">
        <f t="shared" si="10"/>
        <v>728.79737957316286</v>
      </c>
      <c r="AF34" s="894">
        <f t="shared" si="10"/>
        <v>737.04563362083763</v>
      </c>
      <c r="AG34" s="894">
        <f t="shared" si="10"/>
        <v>723.8748428374887</v>
      </c>
      <c r="AH34" s="894">
        <f t="shared" si="10"/>
        <v>705.43173184654222</v>
      </c>
      <c r="AI34" s="894">
        <f t="shared" si="10"/>
        <v>673.67016481659118</v>
      </c>
      <c r="AJ34" s="894">
        <f t="shared" si="10"/>
        <v>716.18475538668747</v>
      </c>
      <c r="AK34" s="895">
        <f t="shared" si="10"/>
        <v>706.52119834849384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153.7812776682093</v>
      </c>
      <c r="P35" s="453">
        <f t="shared" si="9"/>
        <v>0.18526756121216523</v>
      </c>
      <c r="Q35" s="328"/>
      <c r="R35" s="13"/>
      <c r="S35" s="323"/>
      <c r="T35" s="334"/>
      <c r="U35" s="246" t="s">
        <v>114</v>
      </c>
      <c r="V35" s="344"/>
      <c r="W35" s="344"/>
      <c r="X35" s="896">
        <f>SUM(X36:X38)</f>
        <v>238.08392133148539</v>
      </c>
      <c r="Y35" s="897">
        <f t="shared" ref="Y35:AK35" si="11">SUM(Y36:Y38)</f>
        <v>229.23743679559664</v>
      </c>
      <c r="Z35" s="897">
        <f t="shared" si="11"/>
        <v>236.01519592910248</v>
      </c>
      <c r="AA35" s="897">
        <f t="shared" si="11"/>
        <v>273.08244828599209</v>
      </c>
      <c r="AB35" s="897">
        <f t="shared" si="11"/>
        <v>280.29420650722165</v>
      </c>
      <c r="AC35" s="897">
        <f t="shared" si="11"/>
        <v>283.01875538562422</v>
      </c>
      <c r="AD35" s="897">
        <f t="shared" si="11"/>
        <v>261.66967225266745</v>
      </c>
      <c r="AE35" s="897">
        <f t="shared" si="11"/>
        <v>240.45101655502671</v>
      </c>
      <c r="AF35" s="897">
        <f t="shared" si="11"/>
        <v>255.09060154153917</v>
      </c>
      <c r="AG35" s="897">
        <f t="shared" si="11"/>
        <v>261.20455358707608</v>
      </c>
      <c r="AH35" s="897">
        <f t="shared" si="11"/>
        <v>249.07088659361315</v>
      </c>
      <c r="AI35" s="897">
        <f t="shared" si="11"/>
        <v>248.51955303360026</v>
      </c>
      <c r="AJ35" s="897">
        <f t="shared" si="11"/>
        <v>281.11447826375519</v>
      </c>
      <c r="AK35" s="898">
        <f t="shared" si="11"/>
        <v>261.45190069151209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156.93830403996981</v>
      </c>
      <c r="P36" s="453">
        <f t="shared" si="9"/>
        <v>0.18907097984314122</v>
      </c>
      <c r="Q36" s="328"/>
      <c r="R36" s="13"/>
      <c r="S36" s="356" t="s">
        <v>184</v>
      </c>
      <c r="T36" s="335"/>
      <c r="U36" s="346"/>
      <c r="V36" s="336" t="s">
        <v>184</v>
      </c>
      <c r="W36" s="357"/>
      <c r="X36" s="899">
        <f>VLOOKUP(年度マスタ!$K$4&amp;"_"&amp;X$33,データシート1!$A:$BT,MATCH("aa_"&amp;$S36,データシート1!$A$1:$BT$1,0),0)</f>
        <v>213.72109875780879</v>
      </c>
      <c r="Y36" s="900">
        <f>VLOOKUP(年度マスタ!$K$4&amp;"_"&amp;Y$33,データシート1!$A:$BT,MATCH("aa_"&amp;$S36,データシート1!$A$1:$BT$1,0),0)</f>
        <v>206.86910040601191</v>
      </c>
      <c r="Z36" s="900">
        <f>VLOOKUP(年度マスタ!$K$4&amp;"_"&amp;Z$33,データシート1!$A:$BT,MATCH("aa_"&amp;$S36,データシート1!$A$1:$BT$1,0),0)</f>
        <v>211.09043874421769</v>
      </c>
      <c r="AA36" s="900">
        <f>VLOOKUP(年度マスタ!$K$4&amp;"_"&amp;AA$33,データシート1!$A:$BT,MATCH("aa_"&amp;$S36,データシート1!$A$1:$BT$1,0),0)</f>
        <v>249.60435753137389</v>
      </c>
      <c r="AB36" s="900">
        <f>VLOOKUP(年度マスタ!$K$4&amp;"_"&amp;AB$33,データシート1!$A:$BT,MATCH("aa_"&amp;$S36,データシート1!$A$1:$BT$1,0),0)</f>
        <v>259.08532543812231</v>
      </c>
      <c r="AC36" s="900">
        <f>VLOOKUP(年度マスタ!$K$4&amp;"_"&amp;AC$33,データシート1!$A:$BT,MATCH("aa_"&amp;$S36,データシート1!$A$1:$BT$1,0),0)</f>
        <v>260.67553153440241</v>
      </c>
      <c r="AD36" s="900">
        <f>VLOOKUP(年度マスタ!$K$4&amp;"_"&amp;AD$33,データシート1!$A:$BT,MATCH("aa_"&amp;$S36,データシート1!$A$1:$BT$1,0),0)</f>
        <v>240.33786750643111</v>
      </c>
      <c r="AE36" s="900">
        <f>VLOOKUP(年度マスタ!$K$4&amp;"_"&amp;AE$33,データシート1!$A:$BT,MATCH("aa_"&amp;$S36,データシート1!$A$1:$BT$1,0),0)</f>
        <v>217.95041938703719</v>
      </c>
      <c r="AF36" s="900">
        <f>VLOOKUP(年度マスタ!$K$4&amp;"_"&amp;AF$33,データシート1!$A:$BT,MATCH("aa_"&amp;$S36,データシート1!$A$1:$BT$1,0),0)</f>
        <v>230.64377162623043</v>
      </c>
      <c r="AG36" s="900">
        <f>VLOOKUP(年度マスタ!$K$4&amp;"_"&amp;AG$33,データシート1!$A:$BT,MATCH("aa_"&amp;$S36,データシート1!$A$1:$BT$1,0),0)</f>
        <v>238.76863095498155</v>
      </c>
      <c r="AH36" s="900">
        <f>VLOOKUP(年度マスタ!$K$4&amp;"_"&amp;AH$33,データシート1!$A:$BT,MATCH("aa_"&amp;$S36,データシート1!$A$1:$BT$1,0),0)</f>
        <v>227.11600151501597</v>
      </c>
      <c r="AI36" s="900">
        <f>VLOOKUP(年度マスタ!$K$4&amp;"_"&amp;AI$33,データシート1!$A:$BT,MATCH("aa_"&amp;$S36,データシート1!$A$1:$BT$1,0),0)</f>
        <v>223.4235361763746</v>
      </c>
      <c r="AJ36" s="900">
        <f>VLOOKUP(年度マスタ!$K$4&amp;"_"&amp;AJ$33,データシート1!$A:$BT,MATCH("aa_"&amp;$S36,データシート1!$A$1:$BT$1,0),0)</f>
        <v>257.68155365724397</v>
      </c>
      <c r="AK36" s="901">
        <f>VLOOKUP(年度マスタ!$K$4&amp;"_"&amp;AK$33,データシート1!$A:$BT,MATCH("aa_"&amp;$S36,データシート1!$A$1:$BT$1,0),0)</f>
        <v>237.75613472713846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233.41696625983849</v>
      </c>
      <c r="P37" s="453">
        <f t="shared" si="9"/>
        <v>0.28120843278337743</v>
      </c>
      <c r="Q37" s="328"/>
      <c r="R37" s="13"/>
      <c r="S37" s="356" t="s">
        <v>187</v>
      </c>
      <c r="T37" s="335"/>
      <c r="U37" s="346"/>
      <c r="V37" s="336" t="s">
        <v>194</v>
      </c>
      <c r="W37" s="357"/>
      <c r="X37" s="899">
        <f>VLOOKUP(年度マスタ!$K$4&amp;"_"&amp;X$33,データシート1!$A:$BT,MATCH("aa_"&amp;$S37,データシート1!$A$1:$BT$1,0),0)</f>
        <v>9.1689685345112988</v>
      </c>
      <c r="Y37" s="900">
        <f>VLOOKUP(年度マスタ!$K$4&amp;"_"&amp;Y$33,データシート1!$A:$BT,MATCH("aa_"&amp;$S37,データシート1!$A$1:$BT$1,0),0)</f>
        <v>8.9249421195647116</v>
      </c>
      <c r="Z37" s="900">
        <f>VLOOKUP(年度マスタ!$K$4&amp;"_"&amp;Z$33,データシート1!$A:$BT,MATCH("aa_"&amp;$S37,データシート1!$A$1:$BT$1,0),0)</f>
        <v>12.01041001928739</v>
      </c>
      <c r="AA37" s="900">
        <f>VLOOKUP(年度マスタ!$K$4&amp;"_"&amp;AA$33,データシート1!$A:$BT,MATCH("aa_"&amp;$S37,データシート1!$A$1:$BT$1,0),0)</f>
        <v>10.669753807296351</v>
      </c>
      <c r="AB37" s="900">
        <f>VLOOKUP(年度マスタ!$K$4&amp;"_"&amp;AB$33,データシート1!$A:$BT,MATCH("aa_"&amp;$S37,データシート1!$A$1:$BT$1,0),0)</f>
        <v>9.0511294875428714</v>
      </c>
      <c r="AC37" s="900">
        <f>VLOOKUP(年度マスタ!$K$4&amp;"_"&amp;AC$33,データシート1!$A:$BT,MATCH("aa_"&amp;$S37,データシート1!$A$1:$BT$1,0),0)</f>
        <v>8.1154359977991088</v>
      </c>
      <c r="AD37" s="900">
        <f>VLOOKUP(年度マスタ!$K$4&amp;"_"&amp;AD$33,データシート1!$A:$BT,MATCH("aa_"&amp;$S37,データシート1!$A$1:$BT$1,0),0)</f>
        <v>8.0630394852633707</v>
      </c>
      <c r="AE37" s="900">
        <f>VLOOKUP(年度マスタ!$K$4&amp;"_"&amp;AE$33,データシート1!$A:$BT,MATCH("aa_"&amp;$S37,データシート1!$A$1:$BT$1,0),0)</f>
        <v>8.856769308881475</v>
      </c>
      <c r="AF37" s="900">
        <f>VLOOKUP(年度マスタ!$K$4&amp;"_"&amp;AF$33,データシート1!$A:$BT,MATCH("aa_"&amp;$S37,データシート1!$A$1:$BT$1,0),0)</f>
        <v>8.7694223250957855</v>
      </c>
      <c r="AG37" s="900">
        <f>VLOOKUP(年度マスタ!$K$4&amp;"_"&amp;AG$33,データシート1!$A:$BT,MATCH("aa_"&amp;$S37,データシート1!$A$1:$BT$1,0),0)</f>
        <v>7.9098717297032657</v>
      </c>
      <c r="AH37" s="900">
        <f>VLOOKUP(年度マスタ!$K$4&amp;"_"&amp;AH$33,データシート1!$A:$BT,MATCH("aa_"&amp;$S37,データシート1!$A$1:$BT$1,0),0)</f>
        <v>7.3057669978626416</v>
      </c>
      <c r="AI37" s="900">
        <f>VLOOKUP(年度マスタ!$K$4&amp;"_"&amp;AI$33,データシート1!$A:$BT,MATCH("aa_"&amp;$S37,データシート1!$A$1:$BT$1,0),0)</f>
        <v>7.7721206467594559</v>
      </c>
      <c r="AJ37" s="900">
        <f>VLOOKUP(年度マスタ!$K$4&amp;"_"&amp;AJ$33,データシート1!$A:$BT,MATCH("aa_"&amp;$S37,データシート1!$A$1:$BT$1,0),0)</f>
        <v>8.903933849313205</v>
      </c>
      <c r="AK37" s="901">
        <f>VLOOKUP(年度マスタ!$K$4&amp;"_"&amp;AK$33,データシート1!$A:$BT,MATCH("aa_"&amp;$S37,データシート1!$A$1:$BT$1,0),0)</f>
        <v>7.2901371136498208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225.55778640485534</v>
      </c>
      <c r="P38" s="454">
        <f t="shared" si="9"/>
        <v>0.2717401079850752</v>
      </c>
      <c r="Q38" s="328"/>
      <c r="R38" s="13"/>
      <c r="S38" s="356" t="s">
        <v>188</v>
      </c>
      <c r="T38" s="335"/>
      <c r="U38" s="348"/>
      <c r="V38" s="358" t="s">
        <v>197</v>
      </c>
      <c r="W38" s="358"/>
      <c r="X38" s="899">
        <f>VLOOKUP(年度マスタ!$K$4&amp;"_"&amp;X$33,データシート1!$A:$BT,MATCH("aa_"&amp;$S38,データシート1!$A$1:$BT$1,0),0)</f>
        <v>15.1938540391653</v>
      </c>
      <c r="Y38" s="900">
        <f>VLOOKUP(年度マスタ!$K$4&amp;"_"&amp;Y$33,データシート1!$A:$BT,MATCH("aa_"&amp;$S38,データシート1!$A$1:$BT$1,0),0)</f>
        <v>13.44339427002002</v>
      </c>
      <c r="Z38" s="900">
        <f>VLOOKUP(年度マスタ!$K$4&amp;"_"&amp;Z$33,データシート1!$A:$BT,MATCH("aa_"&amp;$S38,データシート1!$A$1:$BT$1,0),0)</f>
        <v>12.9143471655974</v>
      </c>
      <c r="AA38" s="900">
        <f>VLOOKUP(年度マスタ!$K$4&amp;"_"&amp;AA$33,データシート1!$A:$BT,MATCH("aa_"&amp;$S38,データシート1!$A$1:$BT$1,0),0)</f>
        <v>12.808336947321809</v>
      </c>
      <c r="AB38" s="900">
        <f>VLOOKUP(年度マスタ!$K$4&amp;"_"&amp;AB$33,データシート1!$A:$BT,MATCH("aa_"&amp;$S38,データシート1!$A$1:$BT$1,0),0)</f>
        <v>12.157751581556431</v>
      </c>
      <c r="AC38" s="900">
        <f>VLOOKUP(年度マスタ!$K$4&amp;"_"&amp;AC$33,データシート1!$A:$BT,MATCH("aa_"&amp;$S38,データシート1!$A$1:$BT$1,0),0)</f>
        <v>14.22778785342267</v>
      </c>
      <c r="AD38" s="900">
        <f>VLOOKUP(年度マスタ!$K$4&amp;"_"&amp;AD$33,データシート1!$A:$BT,MATCH("aa_"&amp;$S38,データシート1!$A$1:$BT$1,0),0)</f>
        <v>13.268765260972989</v>
      </c>
      <c r="AE38" s="900">
        <f>VLOOKUP(年度マスタ!$K$4&amp;"_"&amp;AE$33,データシート1!$A:$BT,MATCH("aa_"&amp;$S38,データシート1!$A$1:$BT$1,0),0)</f>
        <v>13.643827859108066</v>
      </c>
      <c r="AF38" s="900">
        <f>VLOOKUP(年度マスタ!$K$4&amp;"_"&amp;AF$33,データシート1!$A:$BT,MATCH("aa_"&amp;$S38,データシート1!$A$1:$BT$1,0),0)</f>
        <v>15.677407590212969</v>
      </c>
      <c r="AG38" s="900">
        <f>VLOOKUP(年度マスタ!$K$4&amp;"_"&amp;AG$33,データシート1!$A:$BT,MATCH("aa_"&amp;$S38,データシート1!$A$1:$BT$1,0),0)</f>
        <v>14.526050902391239</v>
      </c>
      <c r="AH38" s="900">
        <f>VLOOKUP(年度マスタ!$K$4&amp;"_"&amp;AH$33,データシート1!$A:$BT,MATCH("aa_"&amp;$S38,データシート1!$A$1:$BT$1,0),0)</f>
        <v>14.649118080734564</v>
      </c>
      <c r="AI38" s="900">
        <f>VLOOKUP(年度マスタ!$K$4&amp;"_"&amp;AI$33,データシート1!$A:$BT,MATCH("aa_"&amp;$S38,データシート1!$A$1:$BT$1,0),0)</f>
        <v>17.323896210466206</v>
      </c>
      <c r="AJ38" s="900">
        <f>VLOOKUP(年度マスタ!$K$4&amp;"_"&amp;AJ$33,データシート1!$A:$BT,MATCH("aa_"&amp;$S38,データシート1!$A$1:$BT$1,0),0)</f>
        <v>14.528990757197997</v>
      </c>
      <c r="AK38" s="901">
        <f>VLOOKUP(年度マスタ!$K$4&amp;"_"&amp;AK$33,データシート1!$A:$BT,MATCH("aa_"&amp;$S38,データシート1!$A$1:$BT$1,0),0)</f>
        <v>16.405628850723829</v>
      </c>
      <c r="AL38" s="330"/>
      <c r="AW38" s="17" t="str">
        <f>年度マスタ!H4</f>
        <v>09</v>
      </c>
      <c r="AX38" s="17" t="s">
        <v>198</v>
      </c>
      <c r="AY38" s="17">
        <f>VLOOKUP($AW38&amp;"_"&amp;$AY$34,データシート1!$A:$BT,MATCH($AY$31&amp;"_"&amp;AY$36,データシート1!$A$1:$BT$1,0),0)</f>
        <v>4446.1505846484979</v>
      </c>
      <c r="AZ38" s="17">
        <f>VLOOKUP($AW38&amp;"_"&amp;$AY$34,データシート1!$A:$BT,MATCH($AY$31&amp;"_"&amp;AZ$36,データシート1!$A$1:$BT$1,0),0)</f>
        <v>138.18431091325238</v>
      </c>
      <c r="BA38" s="17">
        <f>VLOOKUP($AW38&amp;"_"&amp;$AY$34,データシート1!$A:$BT,MATCH($AY$31&amp;"_"&amp;BA$36,データシート1!$A$1:$BT$1,0),0)</f>
        <v>300.6372915250825</v>
      </c>
      <c r="BB38" s="17">
        <f>VLOOKUP($AW38&amp;"_"&amp;$AY$34,データシート1!$A:$BT,MATCH($AY$31&amp;"_"&amp;BB$36,データシート1!$A$1:$BT$1,0),0)</f>
        <v>2605.3357715433217</v>
      </c>
      <c r="BC38" s="17">
        <f>VLOOKUP($AW38&amp;"_"&amp;$AY$34,データシート1!$A:$BT,MATCH($AY$31&amp;"_"&amp;BC$36,データシート1!$A$1:$BT$1,0),0)</f>
        <v>2755.6653829151001</v>
      </c>
      <c r="BD38" s="17">
        <f>VLOOKUP($AW38&amp;"_"&amp;$AY$34,データシート1!$A:$BT,MATCH($AY$31&amp;"_"&amp;BD$36,データシート1!$A$1:$BT$1,0),0)</f>
        <v>1994.4095881208068</v>
      </c>
      <c r="BE38" s="17">
        <f>VLOOKUP($AW38&amp;"_"&amp;$AY$34,データシート1!$A:$BT,MATCH($AY$31&amp;"_"&amp;BE$36,データシート1!$A$1:$BT$1,0),0)</f>
        <v>1447.2787627669748</v>
      </c>
      <c r="BF38" s="17">
        <f>VLOOKUP($AW38&amp;"_"&amp;$AY$34,データシート1!$A:$BT,MATCH($AY$31&amp;"_"&amp;BF$36,データシート1!$A$1:$BT$1,0),0)</f>
        <v>113.58547570781363</v>
      </c>
      <c r="BG38" s="17">
        <f>VLOOKUP($AW38&amp;"_"&amp;$AY$34,データシート1!$A:$BT,MATCH($AY$31&amp;"_"&amp;BG$36,データシート1!$A$1:$BT$1,0),0)</f>
        <v>0</v>
      </c>
      <c r="BH38" s="17">
        <f>VLOOKUP($AW38&amp;"_"&amp;$AY$34,データシート1!$A:$BT,MATCH($AY$31&amp;"_"&amp;BH$36,データシート1!$A$1:$BT$1,0),0)</f>
        <v>223.61276540225364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125.65550337102862</v>
      </c>
      <c r="P39" s="454">
        <f t="shared" si="9"/>
        <v>0.15138311383174347</v>
      </c>
      <c r="Q39" s="328"/>
      <c r="R39" s="13"/>
      <c r="S39" s="356" t="s">
        <v>189</v>
      </c>
      <c r="T39" s="335"/>
      <c r="U39" s="343" t="s">
        <v>199</v>
      </c>
      <c r="V39" s="344"/>
      <c r="W39" s="344"/>
      <c r="X39" s="896">
        <f>VLOOKUP(年度マスタ!$K$4&amp;"_"&amp;X$33,データシート1!$A:$BT,MATCH("aa_"&amp;$S39,データシート1!$A$1:$BT$1,0),0)</f>
        <v>126.461585862763</v>
      </c>
      <c r="Y39" s="897">
        <f>VLOOKUP(年度マスタ!$K$4&amp;"_"&amp;Y$33,データシート1!$A:$BT,MATCH("aa_"&amp;$S39,データシート1!$A$1:$BT$1,0),0)</f>
        <v>126.95460107311121</v>
      </c>
      <c r="Z39" s="897">
        <f>VLOOKUP(年度マスタ!$K$4&amp;"_"&amp;Z$33,データシート1!$A:$BT,MATCH("aa_"&amp;$S39,データシート1!$A$1:$BT$1,0),0)</f>
        <v>162.77713878833671</v>
      </c>
      <c r="AA39" s="897">
        <f>VLOOKUP(年度マスタ!$K$4&amp;"_"&amp;AA$33,データシート1!$A:$BT,MATCH("aa_"&amp;$S39,データシート1!$A$1:$BT$1,0),0)</f>
        <v>154.45551955079961</v>
      </c>
      <c r="AB39" s="897">
        <f>VLOOKUP(年度マスタ!$K$4&amp;"_"&amp;AB$33,データシート1!$A:$BT,MATCH("aa_"&amp;$S39,データシート1!$A$1:$BT$1,0),0)</f>
        <v>153.7812776682093</v>
      </c>
      <c r="AC39" s="897">
        <f>VLOOKUP(年度マスタ!$K$4&amp;"_"&amp;AC$33,データシート1!$A:$BT,MATCH("aa_"&amp;$S39,データシート1!$A$1:$BT$1,0),0)</f>
        <v>146.51172161000841</v>
      </c>
      <c r="AD39" s="897">
        <f>VLOOKUP(年度マスタ!$K$4&amp;"_"&amp;AD$33,データシート1!$A:$BT,MATCH("aa_"&amp;$S39,データシート1!$A$1:$BT$1,0),0)</f>
        <v>131.1470606756736</v>
      </c>
      <c r="AE39" s="897">
        <f>VLOOKUP(年度マスタ!$K$4&amp;"_"&amp;AE$33,データシート1!$A:$BT,MATCH("aa_"&amp;$S39,データシート1!$A$1:$BT$1,0),0)</f>
        <v>120.76806903528649</v>
      </c>
      <c r="AF39" s="897">
        <f>VLOOKUP(年度マスタ!$K$4&amp;"_"&amp;AF$33,データシート1!$A:$BT,MATCH("aa_"&amp;$S39,データシート1!$A$1:$BT$1,0),0)</f>
        <v>118.81084161729626</v>
      </c>
      <c r="AG39" s="897">
        <f>VLOOKUP(年度マスタ!$K$4&amp;"_"&amp;AG$33,データシート1!$A:$BT,MATCH("aa_"&amp;$S39,データシート1!$A$1:$BT$1,0),0)</f>
        <v>117.20704489965607</v>
      </c>
      <c r="AH39" s="897">
        <f>VLOOKUP(年度マスタ!$K$4&amp;"_"&amp;AH$33,データシート1!$A:$BT,MATCH("aa_"&amp;$S39,データシート1!$A$1:$BT$1,0),0)</f>
        <v>113.64292992543463</v>
      </c>
      <c r="AI39" s="897">
        <f>VLOOKUP(年度マスタ!$K$4&amp;"_"&amp;AI$33,データシート1!$A:$BT,MATCH("aa_"&amp;$S39,データシート1!$A$1:$BT$1,0),0)</f>
        <v>107.69189765764446</v>
      </c>
      <c r="AJ39" s="897">
        <f>VLOOKUP(年度マスタ!$K$4&amp;"_"&amp;AJ$33,データシート1!$A:$BT,MATCH("aa_"&amp;$S39,データシート1!$A$1:$BT$1,0),0)</f>
        <v>119.94437981407987</v>
      </c>
      <c r="AK39" s="898">
        <f>VLOOKUP(年度マスタ!$K$4&amp;"_"&amp;AK$33,データシート1!$A:$BT,MATCH("aa_"&amp;$S39,データシート1!$A$1:$BT$1,0),0)</f>
        <v>113.95425681623757</v>
      </c>
      <c r="AL39" s="330"/>
      <c r="AW39" s="17" t="str">
        <f>年度マスタ!K4</f>
        <v>09205</v>
      </c>
      <c r="AX39" s="17" t="s">
        <v>200</v>
      </c>
      <c r="AY39" s="17">
        <f>VLOOKUP($AW39&amp;"_"&amp;$AY$34,データシート1!$A:$BT,MATCH($AY$31&amp;"_"&amp;AY$36,データシート1!$A$1:$BT$1,0),0)</f>
        <v>237.75613472713846</v>
      </c>
      <c r="AZ39" s="17">
        <f>VLOOKUP($AW39&amp;"_"&amp;$AY$34,データシート1!$A:$BT,MATCH($AY$31&amp;"_"&amp;AZ$36,データシート1!$A$1:$BT$1,0),0)</f>
        <v>7.2901371136498208</v>
      </c>
      <c r="BA39" s="17">
        <f>VLOOKUP($AW39&amp;"_"&amp;$AY$34,データシート1!$A:$BT,MATCH($AY$31&amp;"_"&amp;BA$36,データシート1!$A$1:$BT$1,0),0)</f>
        <v>16.405628850723829</v>
      </c>
      <c r="BB39" s="17">
        <f>VLOOKUP($AW39&amp;"_"&amp;$AY$34,データシート1!$A:$BT,MATCH($AY$31&amp;"_"&amp;BB$36,データシート1!$A$1:$BT$1,0),0)</f>
        <v>113.95425681623757</v>
      </c>
      <c r="BC39" s="17">
        <f>VLOOKUP($AW39&amp;"_"&amp;$AY$34,データシート1!$A:$BT,MATCH($AY$31&amp;"_"&amp;BC$36,データシート1!$A$1:$BT$1,0),0)</f>
        <v>129.36650279453204</v>
      </c>
      <c r="BD39" s="17">
        <f>VLOOKUP($AW39&amp;"_"&amp;$AY$34,データシート1!$A:$BT,MATCH($AY$31&amp;"_"&amp;BD$36,データシート1!$A$1:$BT$1,0),0)</f>
        <v>99.856520593755619</v>
      </c>
      <c r="BE39" s="17">
        <f>VLOOKUP($AW39&amp;"_"&amp;$AY$34,データシート1!$A:$BT,MATCH($AY$31&amp;"_"&amp;BE$36,データシート1!$A$1:$BT$1,0),0)</f>
        <v>89.609923838031321</v>
      </c>
      <c r="BF39" s="17">
        <f>VLOOKUP($AW39&amp;"_"&amp;$AY$34,データシート1!$A:$BT,MATCH($AY$31&amp;"_"&amp;BF$36,データシート1!$A$1:$BT$1,0),0)</f>
        <v>5.5694403202252145</v>
      </c>
      <c r="BG39" s="17">
        <f>VLOOKUP($AW39&amp;"_"&amp;$AY$34,データシート1!$A:$BT,MATCH($AY$31&amp;"_"&amp;BG$36,データシート1!$A$1:$BT$1,0),0)</f>
        <v>0</v>
      </c>
      <c r="BH39" s="17">
        <f>VLOOKUP($AW39&amp;"_"&amp;$AY$34,データシート1!$A:$BT,MATCH($AY$31&amp;"_"&amp;BH$36,データシート1!$A$1:$BT$1,0),0)</f>
        <v>6.712653294199999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99.90228303382672</v>
      </c>
      <c r="P40" s="454">
        <f t="shared" si="9"/>
        <v>0.12035699415333172</v>
      </c>
      <c r="Q40" s="328"/>
      <c r="R40" s="13"/>
      <c r="S40" s="356" t="s">
        <v>165</v>
      </c>
      <c r="T40" s="335"/>
      <c r="U40" s="343" t="s">
        <v>165</v>
      </c>
      <c r="V40" s="344"/>
      <c r="W40" s="344"/>
      <c r="X40" s="896">
        <f>VLOOKUP(年度マスタ!$K$4&amp;"_"&amp;X$33,データシート1!$A:$BT,MATCH("aa_"&amp;$S40,データシート1!$A$1:$BT$1,0),0)</f>
        <v>118.0153054413413</v>
      </c>
      <c r="Y40" s="897">
        <f>VLOOKUP(年度マスタ!$K$4&amp;"_"&amp;Y$33,データシート1!$A:$BT,MATCH("aa_"&amp;$S40,データシート1!$A$1:$BT$1,0),0)</f>
        <v>139.17645048109171</v>
      </c>
      <c r="Z40" s="897">
        <f>VLOOKUP(年度マスタ!$K$4&amp;"_"&amp;Z$33,データシート1!$A:$BT,MATCH("aa_"&amp;$S40,データシート1!$A$1:$BT$1,0),0)</f>
        <v>139.3810910673032</v>
      </c>
      <c r="AA40" s="897">
        <f>VLOOKUP(年度マスタ!$K$4&amp;"_"&amp;AA$33,データシート1!$A:$BT,MATCH("aa_"&amp;$S40,データシート1!$A$1:$BT$1,0),0)</f>
        <v>136.38376261408669</v>
      </c>
      <c r="AB40" s="897">
        <f>VLOOKUP(年度マスタ!$K$4&amp;"_"&amp;AB$33,データシート1!$A:$BT,MATCH("aa_"&amp;$S40,データシート1!$A$1:$BT$1,0),0)</f>
        <v>156.93830403996981</v>
      </c>
      <c r="AC40" s="897">
        <f>VLOOKUP(年度マスタ!$K$4&amp;"_"&amp;AC$33,データシート1!$A:$BT,MATCH("aa_"&amp;$S40,データシート1!$A$1:$BT$1,0),0)</f>
        <v>143.644825258037</v>
      </c>
      <c r="AD40" s="897">
        <f>VLOOKUP(年度マスタ!$K$4&amp;"_"&amp;AD$33,データシート1!$A:$BT,MATCH("aa_"&amp;$S40,データシート1!$A$1:$BT$1,0),0)</f>
        <v>130.692430720575</v>
      </c>
      <c r="AE40" s="897">
        <f>VLOOKUP(年度マスタ!$K$4&amp;"_"&amp;AE$33,データシート1!$A:$BT,MATCH("aa_"&amp;$S40,データシート1!$A$1:$BT$1,0),0)</f>
        <v>138.67074328435515</v>
      </c>
      <c r="AF40" s="897">
        <f>VLOOKUP(年度マスタ!$K$4&amp;"_"&amp;AF$33,データシート1!$A:$BT,MATCH("aa_"&amp;$S40,データシート1!$A$1:$BT$1,0),0)</f>
        <v>137.01525416083146</v>
      </c>
      <c r="AG40" s="897">
        <f>VLOOKUP(年度マスタ!$K$4&amp;"_"&amp;AG$33,データシート1!$A:$BT,MATCH("aa_"&amp;$S40,データシート1!$A$1:$BT$1,0),0)</f>
        <v>120.65586253161382</v>
      </c>
      <c r="AH40" s="897">
        <f>VLOOKUP(年度マスタ!$K$4&amp;"_"&amp;AH$33,データシート1!$A:$BT,MATCH("aa_"&amp;$S40,データシート1!$A$1:$BT$1,0),0)</f>
        <v>125.4746583974507</v>
      </c>
      <c r="AI40" s="897">
        <f>VLOOKUP(年度マスタ!$K$4&amp;"_"&amp;AI$33,データシート1!$A:$BT,MATCH("aa_"&amp;$S40,データシート1!$A$1:$BT$1,0),0)</f>
        <v>119.17109961137895</v>
      </c>
      <c r="AJ40" s="897">
        <f>VLOOKUP(年度マスタ!$K$4&amp;"_"&amp;AJ$33,データシート1!$A:$BT,MATCH("aa_"&amp;$S40,データシート1!$A$1:$BT$1,0),0)</f>
        <v>114.48939241550353</v>
      </c>
      <c r="AK40" s="898">
        <f>VLOOKUP(年度マスタ!$K$4&amp;"_"&amp;AK$33,データシート1!$A:$BT,MATCH("aa_"&amp;$S40,データシート1!$A$1:$BT$1,0),0)</f>
        <v>129.36650279453204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7.8591798549831502</v>
      </c>
      <c r="P41" s="454">
        <f t="shared" si="9"/>
        <v>9.4683247983022283E-3</v>
      </c>
      <c r="Q41" s="328"/>
      <c r="R41" s="13"/>
      <c r="S41" s="356" t="s">
        <v>201</v>
      </c>
      <c r="T41" s="335"/>
      <c r="U41" s="246" t="s">
        <v>128</v>
      </c>
      <c r="V41" s="344"/>
      <c r="W41" s="344"/>
      <c r="X41" s="896">
        <f>X42+X45+X46</f>
        <v>239.6710699280012</v>
      </c>
      <c r="Y41" s="897">
        <f t="shared" ref="Y41:AH41" si="12">Y42+Y45+Y46</f>
        <v>240.99995744264419</v>
      </c>
      <c r="Z41" s="897">
        <f t="shared" si="12"/>
        <v>237.19725366557122</v>
      </c>
      <c r="AA41" s="897">
        <f t="shared" si="12"/>
        <v>238.00368910028544</v>
      </c>
      <c r="AB41" s="897">
        <f t="shared" si="12"/>
        <v>233.41696625983849</v>
      </c>
      <c r="AC41" s="897">
        <f t="shared" si="12"/>
        <v>227.49008748291737</v>
      </c>
      <c r="AD41" s="897">
        <f t="shared" si="12"/>
        <v>225.74286936195432</v>
      </c>
      <c r="AE41" s="897">
        <f t="shared" si="12"/>
        <v>223.04913467929455</v>
      </c>
      <c r="AF41" s="897">
        <f t="shared" si="12"/>
        <v>220.37196908517069</v>
      </c>
      <c r="AG41" s="897">
        <f t="shared" si="12"/>
        <v>216.01075216194266</v>
      </c>
      <c r="AH41" s="897">
        <f t="shared" si="12"/>
        <v>210.8148555870437</v>
      </c>
      <c r="AI41" s="897">
        <f>AI42+AI45+AI46</f>
        <v>191.23993061044749</v>
      </c>
      <c r="AJ41" s="897">
        <f>AJ42+AJ45+AJ46</f>
        <v>190.95714022884891</v>
      </c>
      <c r="AK41" s="898">
        <f>AK42+AK45+AK46</f>
        <v>195.03588475201218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233.6662671251969</v>
      </c>
      <c r="Y42" s="900">
        <f t="shared" ref="Y42:AK42" si="13">SUM(Y43:Y44)</f>
        <v>234.76505850842932</v>
      </c>
      <c r="Z42" s="900">
        <f t="shared" si="13"/>
        <v>230.05666948500851</v>
      </c>
      <c r="AA42" s="900">
        <f t="shared" si="13"/>
        <v>230.21951215868614</v>
      </c>
      <c r="AB42" s="900">
        <f t="shared" si="13"/>
        <v>225.55778640485534</v>
      </c>
      <c r="AC42" s="900">
        <f t="shared" si="13"/>
        <v>220.0152065065389</v>
      </c>
      <c r="AD42" s="900">
        <f t="shared" si="13"/>
        <v>218.48116830060923</v>
      </c>
      <c r="AE42" s="900">
        <f t="shared" si="13"/>
        <v>216.03141892010018</v>
      </c>
      <c r="AF42" s="900">
        <f t="shared" si="13"/>
        <v>213.63376686988784</v>
      </c>
      <c r="AG42" s="900">
        <f t="shared" si="13"/>
        <v>209.81470527152777</v>
      </c>
      <c r="AH42" s="900">
        <f t="shared" si="13"/>
        <v>204.81119174804951</v>
      </c>
      <c r="AI42" s="900">
        <f t="shared" si="13"/>
        <v>185.55965451819554</v>
      </c>
      <c r="AJ42" s="900">
        <f t="shared" si="13"/>
        <v>185.37609179405018</v>
      </c>
      <c r="AK42" s="901">
        <f t="shared" si="13"/>
        <v>189.46644443178695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5.6189134863400003</v>
      </c>
      <c r="P43" s="612">
        <f t="shared" si="9"/>
        <v>6.7693701994229159E-3</v>
      </c>
      <c r="Q43" s="328"/>
      <c r="R43" s="13"/>
      <c r="S43" s="356" t="s">
        <v>190</v>
      </c>
      <c r="T43" s="359"/>
      <c r="U43" s="346"/>
      <c r="V43" s="360"/>
      <c r="W43" s="347" t="s">
        <v>190</v>
      </c>
      <c r="X43" s="899">
        <f>VLOOKUP(年度マスタ!$K$4&amp;"_"&amp;X$33,データシート1!$A:$BT,MATCH("aa_"&amp;$S43,データシート1!$A$1:$BT$1,0),0)</f>
        <v>130.476386218144</v>
      </c>
      <c r="Y43" s="900">
        <f>VLOOKUP(年度マスタ!$K$4&amp;"_"&amp;Y$33,データシート1!$A:$BT,MATCH("aa_"&amp;$S43,データシート1!$A$1:$BT$1,0),0)</f>
        <v>130.88889396224431</v>
      </c>
      <c r="Z43" s="900">
        <f>VLOOKUP(年度マスタ!$K$4&amp;"_"&amp;Z$33,データシート1!$A:$BT,MATCH("aa_"&amp;$S43,データシート1!$A$1:$BT$1,0),0)</f>
        <v>129.46442058301736</v>
      </c>
      <c r="AA43" s="900">
        <f>VLOOKUP(年度マスタ!$K$4&amp;"_"&amp;AA$33,データシート1!$A:$BT,MATCH("aa_"&amp;$S43,データシート1!$A$1:$BT$1,0),0)</f>
        <v>130.30407283905035</v>
      </c>
      <c r="AB43" s="900">
        <f>VLOOKUP(年度マスタ!$K$4&amp;"_"&amp;AB$33,データシート1!$A:$BT,MATCH("aa_"&amp;$S43,データシート1!$A$1:$BT$1,0),0)</f>
        <v>125.65550337102862</v>
      </c>
      <c r="AC43" s="900">
        <f>VLOOKUP(年度マスタ!$K$4&amp;"_"&amp;AC$33,データシート1!$A:$BT,MATCH("aa_"&amp;$S43,データシート1!$A$1:$BT$1,0),0)</f>
        <v>120.39705931286018</v>
      </c>
      <c r="AD43" s="900">
        <f>VLOOKUP(年度マスタ!$K$4&amp;"_"&amp;AD$33,データシート1!$A:$BT,MATCH("aa_"&amp;$S43,データシート1!$A$1:$BT$1,0),0)</f>
        <v>119.70897145050965</v>
      </c>
      <c r="AE43" s="900">
        <f>VLOOKUP(年度マスタ!$K$4&amp;"_"&amp;AE$33,データシート1!$A:$BT,MATCH("aa_"&amp;$S43,データシート1!$A$1:$BT$1,0),0)</f>
        <v>118.64805519572121</v>
      </c>
      <c r="AF43" s="900">
        <f>VLOOKUP(年度マスタ!$K$4&amp;"_"&amp;AF$33,データシート1!$A:$BT,MATCH("aa_"&amp;$S43,データシート1!$A$1:$BT$1,0),0)</f>
        <v>117.24387158627674</v>
      </c>
      <c r="AG43" s="900">
        <f>VLOOKUP(年度マスタ!$K$4&amp;"_"&amp;AG$33,データシート1!$A:$BT,MATCH("aa_"&amp;$S43,データシート1!$A$1:$BT$1,0),0)</f>
        <v>115.19209847783623</v>
      </c>
      <c r="AH43" s="900">
        <f>VLOOKUP(年度マスタ!$K$4&amp;"_"&amp;AH$33,データシート1!$A:$BT,MATCH("aa_"&amp;$S43,データシート1!$A$1:$BT$1,0),0)</f>
        <v>111.81071416855731</v>
      </c>
      <c r="AI43" s="900">
        <f>VLOOKUP(年度マスタ!$K$4&amp;"_"&amp;AI$33,データシート1!$A:$BT,MATCH("aa_"&amp;$S43,データシート1!$A$1:$BT$1,0),0)</f>
        <v>98.125727880519349</v>
      </c>
      <c r="AJ43" s="900">
        <f>VLOOKUP(年度マスタ!$K$4&amp;"_"&amp;AJ$33,データシート1!$A:$BT,MATCH("aa_"&amp;$S43,データシート1!$A$1:$BT$1,0),0)</f>
        <v>95.143574114337085</v>
      </c>
      <c r="AK43" s="901">
        <f>VLOOKUP(年度マスタ!$K$4&amp;"_"&amp;AK$33,データシート1!$A:$BT,MATCH("aa_"&amp;$S43,データシート1!$A$1:$BT$1,0),0)</f>
        <v>99.856520593755619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103.1898809070529</v>
      </c>
      <c r="Y44" s="900">
        <f>VLOOKUP(年度マスタ!$K$4&amp;"_"&amp;Y$33,データシート1!$A:$BT,MATCH("aa_"&amp;$S44,データシート1!$A$1:$BT$1,0),0)</f>
        <v>103.876164546185</v>
      </c>
      <c r="Z44" s="900">
        <f>VLOOKUP(年度マスタ!$K$4&amp;"_"&amp;Z$33,データシート1!$A:$BT,MATCH("aa_"&amp;$S44,データシート1!$A$1:$BT$1,0),0)</f>
        <v>100.59224890199114</v>
      </c>
      <c r="AA44" s="900">
        <f>VLOOKUP(年度マスタ!$K$4&amp;"_"&amp;AA$33,データシート1!$A:$BT,MATCH("aa_"&amp;$S44,データシート1!$A$1:$BT$1,0),0)</f>
        <v>99.915439319635809</v>
      </c>
      <c r="AB44" s="900">
        <f>VLOOKUP(年度マスタ!$K$4&amp;"_"&amp;AB$33,データシート1!$A:$BT,MATCH("aa_"&amp;$S44,データシート1!$A$1:$BT$1,0),0)</f>
        <v>99.90228303382672</v>
      </c>
      <c r="AC44" s="900">
        <f>VLOOKUP(年度マスタ!$K$4&amp;"_"&amp;AC$33,データシート1!$A:$BT,MATCH("aa_"&amp;$S44,データシート1!$A$1:$BT$1,0),0)</f>
        <v>99.618147193678709</v>
      </c>
      <c r="AD44" s="900">
        <f>VLOOKUP(年度マスタ!$K$4&amp;"_"&amp;AD$33,データシート1!$A:$BT,MATCH("aa_"&amp;$S44,データシート1!$A$1:$BT$1,0),0)</f>
        <v>98.772196850099562</v>
      </c>
      <c r="AE44" s="900">
        <f>VLOOKUP(年度マスタ!$K$4&amp;"_"&amp;AE$33,データシート1!$A:$BT,MATCH("aa_"&amp;$S44,データシート1!$A$1:$BT$1,0),0)</f>
        <v>97.383363724378967</v>
      </c>
      <c r="AF44" s="900">
        <f>VLOOKUP(年度マスタ!$K$4&amp;"_"&amp;AF$33,データシート1!$A:$BT,MATCH("aa_"&amp;$S44,データシート1!$A$1:$BT$1,0),0)</f>
        <v>96.389895283611096</v>
      </c>
      <c r="AG44" s="900">
        <f>VLOOKUP(年度マスタ!$K$4&amp;"_"&amp;AG$33,データシート1!$A:$BT,MATCH("aa_"&amp;$S44,データシート1!$A$1:$BT$1,0),0)</f>
        <v>94.62260679369156</v>
      </c>
      <c r="AH44" s="900">
        <f>VLOOKUP(年度マスタ!$K$4&amp;"_"&amp;AH$33,データシート1!$A:$BT,MATCH("aa_"&amp;$S44,データシート1!$A$1:$BT$1,0),0)</f>
        <v>93.000477579492198</v>
      </c>
      <c r="AI44" s="900">
        <f>VLOOKUP(年度マスタ!$K$4&amp;"_"&amp;AI$33,データシート1!$A:$BT,MATCH("aa_"&amp;$S44,データシート1!$A$1:$BT$1,0),0)</f>
        <v>87.433926637676194</v>
      </c>
      <c r="AJ44" s="900">
        <f>VLOOKUP(年度マスタ!$K$4&amp;"_"&amp;AJ$33,データシート1!$A:$BT,MATCH("aa_"&amp;$S44,データシート1!$A$1:$BT$1,0),0)</f>
        <v>90.232517679713098</v>
      </c>
      <c r="AK44" s="901">
        <f>VLOOKUP(年度マスタ!$K$4&amp;"_"&amp;AK$33,データシート1!$A:$BT,MATCH("aa_"&amp;$S44,データシート1!$A$1:$BT$1,0),0)</f>
        <v>89.609923838031321</v>
      </c>
      <c r="AL44" s="330"/>
      <c r="AW44" s="17" t="str">
        <f>AW47</f>
        <v>栃木県</v>
      </c>
      <c r="AX44" s="1010">
        <f t="shared" si="14"/>
        <v>0.34830809079265729</v>
      </c>
      <c r="AY44" s="1010">
        <f t="shared" si="14"/>
        <v>0.18576554660001765</v>
      </c>
      <c r="AZ44" s="1010">
        <f t="shared" si="14"/>
        <v>0.19648434251556449</v>
      </c>
      <c r="BA44" s="1010">
        <f t="shared" si="14"/>
        <v>0.25349799166924203</v>
      </c>
      <c r="BB44" s="1010">
        <f t="shared" si="14"/>
        <v>1.5944028422518606E-2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6.0048028028043001</v>
      </c>
      <c r="Y45" s="900">
        <f>VLOOKUP(年度マスタ!$K$4&amp;"_"&amp;Y$33,データシート1!$A:$BT,MATCH("aa_"&amp;$S45,データシート1!$A$1:$BT$1,0),0)</f>
        <v>6.2348989342148604</v>
      </c>
      <c r="Z45" s="900">
        <f>VLOOKUP(年度マスタ!$K$4&amp;"_"&amp;Z$33,データシート1!$A:$BT,MATCH("aa_"&amp;$S45,データシート1!$A$1:$BT$1,0),0)</f>
        <v>7.1405841805627102</v>
      </c>
      <c r="AA45" s="900">
        <f>VLOOKUP(年度マスタ!$K$4&amp;"_"&amp;AA$33,データシート1!$A:$BT,MATCH("aa_"&amp;$S45,データシート1!$A$1:$BT$1,0),0)</f>
        <v>7.7841769415992896</v>
      </c>
      <c r="AB45" s="900">
        <f>VLOOKUP(年度マスタ!$K$4&amp;"_"&amp;AB$33,データシート1!$A:$BT,MATCH("aa_"&amp;$S45,データシート1!$A$1:$BT$1,0),0)</f>
        <v>7.8591798549831502</v>
      </c>
      <c r="AC45" s="900">
        <f>VLOOKUP(年度マスタ!$K$4&amp;"_"&amp;AC$33,データシート1!$A:$BT,MATCH("aa_"&amp;$S45,データシート1!$A$1:$BT$1,0),0)</f>
        <v>7.47488097637848</v>
      </c>
      <c r="AD45" s="900">
        <f>VLOOKUP(年度マスタ!$K$4&amp;"_"&amp;AD$33,データシート1!$A:$BT,MATCH("aa_"&amp;$S45,データシート1!$A$1:$BT$1,0),0)</f>
        <v>7.2617010613451001</v>
      </c>
      <c r="AE45" s="900">
        <f>VLOOKUP(年度マスタ!$K$4&amp;"_"&amp;AE$33,データシート1!$A:$BT,MATCH("aa_"&amp;$S45,データシート1!$A$1:$BT$1,0),0)</f>
        <v>7.0177157591943669</v>
      </c>
      <c r="AF45" s="900">
        <f>VLOOKUP(年度マスタ!$K$4&amp;"_"&amp;AF$33,データシート1!$A:$BT,MATCH("aa_"&amp;$S45,データシート1!$A$1:$BT$1,0),0)</f>
        <v>6.7382022152828398</v>
      </c>
      <c r="AG45" s="900">
        <f>VLOOKUP(年度マスタ!$K$4&amp;"_"&amp;AG$33,データシート1!$A:$BT,MATCH("aa_"&amp;$S45,データシート1!$A$1:$BT$1,0),0)</f>
        <v>6.1960468904148902</v>
      </c>
      <c r="AH45" s="900">
        <f>VLOOKUP(年度マスタ!$K$4&amp;"_"&amp;AH$33,データシート1!$A:$BT,MATCH("aa_"&amp;$S45,データシート1!$A$1:$BT$1,0),0)</f>
        <v>6.0036638389941803</v>
      </c>
      <c r="AI45" s="900">
        <f>VLOOKUP(年度マスタ!$K$4&amp;"_"&amp;AI$33,データシート1!$A:$BT,MATCH("aa_"&amp;$S45,データシート1!$A$1:$BT$1,0),0)</f>
        <v>5.6802760922519404</v>
      </c>
      <c r="AJ45" s="900">
        <f>VLOOKUP(年度マスタ!$K$4&amp;"_"&amp;AJ$33,データシート1!$A:$BT,MATCH("aa_"&amp;$S45,データシート1!$A$1:$BT$1,0),0)</f>
        <v>5.5810484347987197</v>
      </c>
      <c r="AK45" s="901">
        <f>VLOOKUP(年度マスタ!$K$4&amp;"_"&amp;AK$33,データシート1!$A:$BT,MATCH("aa_"&amp;$S45,データシート1!$A$1:$BT$1,0),0)</f>
        <v>5.5694403202252145</v>
      </c>
      <c r="AL45" s="330"/>
      <c r="AW45" s="17" t="str">
        <f>AW48</f>
        <v>鹿沼市</v>
      </c>
      <c r="AX45" s="1010">
        <f t="shared" ref="AX45:BB45" si="15">AX48/$BC48</f>
        <v>0.37005528114748809</v>
      </c>
      <c r="AY45" s="1010">
        <f t="shared" si="15"/>
        <v>0.16128922540839216</v>
      </c>
      <c r="AZ45" s="1010">
        <f t="shared" si="15"/>
        <v>0.18310349795155276</v>
      </c>
      <c r="BA45" s="1010">
        <f t="shared" si="15"/>
        <v>0.2760510020193479</v>
      </c>
      <c r="BB45" s="1010">
        <f t="shared" si="15"/>
        <v>9.5009934732191315E-3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10.65738637688</v>
      </c>
      <c r="Y47" s="903">
        <f>VLOOKUP(年度マスタ!$K$4&amp;"_"&amp;Y$33,データシート1!$A:$BT,MATCH("aa_"&amp;$S47,データシート1!$A$1:$BT$1,0),0)</f>
        <v>10.76421465992</v>
      </c>
      <c r="Z47" s="903">
        <f>VLOOKUP(年度マスタ!$K$4&amp;"_"&amp;Z$33,データシート1!$A:$BT,MATCH("aa_"&amp;$S47,データシート1!$A$1:$BT$1,0),0)</f>
        <v>8.1113855753700008</v>
      </c>
      <c r="AA47" s="903">
        <f>VLOOKUP(年度マスタ!$K$4&amp;"_"&amp;AA$33,データシート1!$A:$BT,MATCH("aa_"&amp;$S47,データシート1!$A$1:$BT$1,0),0)</f>
        <v>6.6857009954799986</v>
      </c>
      <c r="AB47" s="903">
        <f>VLOOKUP(年度マスタ!$K$4&amp;"_"&amp;AB$33,データシート1!$A:$BT,MATCH("aa_"&amp;$S47,データシート1!$A$1:$BT$1,0),0)</f>
        <v>5.6189134863400003</v>
      </c>
      <c r="AC47" s="903">
        <f>VLOOKUP(年度マスタ!$K$4&amp;"_"&amp;AC$33,データシート1!$A:$BT,MATCH("aa_"&amp;$S47,データシート1!$A$1:$BT$1,0),0)</f>
        <v>6.2807666654000007</v>
      </c>
      <c r="AD47" s="903">
        <f>VLOOKUP(年度マスタ!$K$4&amp;"_"&amp;AD$33,データシート1!$A:$BT,MATCH("aa_"&amp;$S47,データシート1!$A$1:$BT$1,0),0)</f>
        <v>7.4974891560000012</v>
      </c>
      <c r="AE47" s="903">
        <f>VLOOKUP(年度マスタ!$K$4&amp;"_"&amp;AE$33,データシート1!$A:$BT,MATCH("aa_"&amp;$S47,データシート1!$A$1:$BT$1,0),0)</f>
        <v>5.8584160191999999</v>
      </c>
      <c r="AF47" s="903">
        <f>VLOOKUP(年度マスタ!$K$4&amp;"_"&amp;AF$33,データシート1!$A:$BT,MATCH("aa_"&amp;$S47,データシート1!$A$1:$BT$1,0),0)</f>
        <v>5.7569672159999996</v>
      </c>
      <c r="AG47" s="903">
        <f>VLOOKUP(年度マスタ!$K$4&amp;"_"&amp;AG$33,データシート1!$A:$BT,MATCH("aa_"&amp;$S47,データシート1!$A$1:$BT$1,0),0)</f>
        <v>8.7966296572000005</v>
      </c>
      <c r="AH47" s="903">
        <f>VLOOKUP(年度マスタ!$K$4&amp;"_"&amp;AH$33,データシート1!$A:$BT,MATCH("aa_"&amp;$S47,データシート1!$A$1:$BT$1,0),0)</f>
        <v>6.4284013430000009</v>
      </c>
      <c r="AI47" s="903">
        <f>VLOOKUP(年度マスタ!$K$4&amp;"_"&amp;AI$33,データシート1!$A:$BT,MATCH("aa_"&amp;$S47,データシート1!$A$1:$BT$1,0),0)</f>
        <v>7.0476839035199994</v>
      </c>
      <c r="AJ47" s="903">
        <f>VLOOKUP(年度マスタ!$K$4&amp;"_"&amp;AJ$33,データシート1!$A:$BT,MATCH("aa_"&amp;$S47,データシート1!$A$1:$BT$1,0),0)</f>
        <v>9.6793646645000013</v>
      </c>
      <c r="AK47" s="904">
        <f>VLOOKUP(年度マスタ!$K$4&amp;"_"&amp;AK$33,データシート1!$A:$BT,MATCH("aa_"&amp;$S47,データシート1!$A$1:$BT$1,0),0)</f>
        <v>6.712653294199999</v>
      </c>
      <c r="AL47" s="330"/>
      <c r="AW47" s="17" t="str">
        <f>年度マスタ!I4</f>
        <v>栃木県</v>
      </c>
      <c r="AX47" s="1011">
        <f>SUM(AY38:BA38)</f>
        <v>4884.9721870868325</v>
      </c>
      <c r="AY47" s="1011">
        <f t="shared" si="17"/>
        <v>2605.3357715433217</v>
      </c>
      <c r="AZ47" s="1011">
        <f t="shared" si="17"/>
        <v>2755.6653829151001</v>
      </c>
      <c r="BA47" s="1011">
        <f>SUM(BD38:BG38)</f>
        <v>3555.2738265955954</v>
      </c>
      <c r="BB47" s="1011">
        <f>BH38</f>
        <v>223.61276540225364</v>
      </c>
      <c r="BC47" s="1011">
        <f>SUM(AX47:BB47)</f>
        <v>14024.859933543103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鹿沼市</v>
      </c>
      <c r="AX48" s="1011">
        <f>SUM(AY39:BA39)</f>
        <v>261.45190069151209</v>
      </c>
      <c r="AY48" s="1011">
        <f>BB39</f>
        <v>113.95425681623757</v>
      </c>
      <c r="AZ48" s="1011">
        <f>BC39</f>
        <v>129.36650279453204</v>
      </c>
      <c r="BA48" s="1011">
        <f>SUM(BD39:BG39)</f>
        <v>195.03588475201218</v>
      </c>
      <c r="BB48" s="1011">
        <f>BH39</f>
        <v>6.712653294199999</v>
      </c>
      <c r="BC48" s="1011">
        <f>SUM(AX48:BB48)</f>
        <v>706.52119834849384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706.52119834849384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261.45190069151209</v>
      </c>
      <c r="P52" s="453">
        <f t="shared" ref="P52:P64" si="18">O52/$O$51</f>
        <v>0.37005528114748809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237.75613472713846</v>
      </c>
      <c r="P53" s="454">
        <f t="shared" si="18"/>
        <v>0.33651663288079359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7.2901371136498208</v>
      </c>
      <c r="P54" s="454">
        <f t="shared" si="18"/>
        <v>1.0318355812522892E-2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16.405628850723829</v>
      </c>
      <c r="P55" s="454">
        <f t="shared" si="18"/>
        <v>2.3220292454171631E-2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113.95425681623757</v>
      </c>
      <c r="P56" s="453">
        <f t="shared" si="18"/>
        <v>0.16128922540839216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129.36650279453204</v>
      </c>
      <c r="P57" s="453">
        <f t="shared" si="18"/>
        <v>0.18310349795155276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195.03588475201218</v>
      </c>
      <c r="P58" s="453">
        <f t="shared" si="18"/>
        <v>0.2760510020193479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189.46644443178695</v>
      </c>
      <c r="P59" s="454">
        <f t="shared" si="18"/>
        <v>0.26816809584010814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99.856520593755619</v>
      </c>
      <c r="P60" s="454">
        <f t="shared" si="18"/>
        <v>0.14133549117446448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89.609923838031321</v>
      </c>
      <c r="P61" s="454">
        <f t="shared" si="18"/>
        <v>0.12683260466564364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5.5694403202252145</v>
      </c>
      <c r="P62" s="454">
        <f t="shared" si="18"/>
        <v>7.8829061792397483E-3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6.712653294199999</v>
      </c>
      <c r="P64" s="612">
        <f t="shared" si="18"/>
        <v>9.5009934732191315E-3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鹿沼市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3513.4247</v>
      </c>
      <c r="AI7" s="78">
        <f>VLOOKUP(年度マスタ!$K$4&amp;"_"&amp;$AG7,データシート1!$A:$BT,MATCH("ab_"&amp;AI$2,データシート1!$A$1:$BT$1,0),0)</f>
        <v>3905</v>
      </c>
      <c r="AJ7" s="78">
        <f>VLOOKUP(年度マスタ!$K$4&amp;"_"&amp;$AG7,データシート1!$A:$BT,MATCH("ab_"&amp;AJ$2,データシート1!$A$1:$BT$1,0),0)</f>
        <v>311</v>
      </c>
      <c r="AK7" s="78">
        <f>VLOOKUP(年度マスタ!$K$4&amp;"_"&amp;$AG7,データシート1!$A:$BT,MATCH("ab_"&amp;AK$2,データシート1!$A$1:$BT$1,0),0)</f>
        <v>29268</v>
      </c>
      <c r="AL7" s="78">
        <f>VLOOKUP(年度マスタ!$K$4&amp;"_"&amp;$AG7,データシート1!$A:$BT,MATCH("ab_"&amp;AL$2,データシート1!$A$1:$BT$1,0),0)</f>
        <v>36441</v>
      </c>
      <c r="AM7" s="78">
        <f>VLOOKUP(年度マスタ!$K$4&amp;"_"&amp;$AG7,データシート1!$A:$BT,MATCH("ab_"&amp;AM$2,データシート1!$A$1:$BT$1,0),0)</f>
        <v>65959</v>
      </c>
      <c r="AN7" s="78">
        <f>VLOOKUP(年度マスタ!$K$4&amp;"_"&amp;$AG7,データシート1!$A:$BT,MATCH("ab_"&amp;AN$2,データシート1!$A$1:$BT$1,0),0)</f>
        <v>20769</v>
      </c>
      <c r="AO7" s="78">
        <f>VLOOKUP(年度マスタ!$K$4&amp;"_"&amp;$AG7,データシート1!$A:$BT,MATCH("ab_"&amp;AO$2,データシート1!$A$1:$BT$1,0),0)</f>
        <v>103003</v>
      </c>
      <c r="AP7" s="78">
        <f>VLOOKUP(年度マスタ!$K$4&amp;"_"&amp;$AG7,データシート1!$A:$BT,MATCH("ab_"&amp;AP$2,データシート1!$A$1:$BT$1,0),0)</f>
        <v>0</v>
      </c>
      <c r="AQ7" s="954">
        <f>VLOOKUP(年度マスタ!$K$4&amp;"_"&amp;$AG7,データシート1!$A:$BT,MATCH("ab_"&amp;AQ$2,データシート1!$A$1:$BT$1,0),0)</f>
        <v>10.65738637688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3811.3697999999999</v>
      </c>
      <c r="AI8" s="78">
        <f>VLOOKUP(年度マスタ!$K$4&amp;"_"&amp;$AG8,データシート1!$A:$BT,MATCH("ab_"&amp;AI$2,データシート1!$A$1:$BT$1,0),0)</f>
        <v>3905</v>
      </c>
      <c r="AJ8" s="78">
        <f>VLOOKUP(年度マスタ!$K$4&amp;"_"&amp;$AG8,データシート1!$A:$BT,MATCH("ab_"&amp;AJ$2,データシート1!$A$1:$BT$1,0),0)</f>
        <v>311</v>
      </c>
      <c r="AK8" s="78">
        <f>VLOOKUP(年度マスタ!$K$4&amp;"_"&amp;$AG8,データシート1!$A:$BT,MATCH("ab_"&amp;AK$2,データシート1!$A$1:$BT$1,0),0)</f>
        <v>29268</v>
      </c>
      <c r="AL8" s="78">
        <f>VLOOKUP(年度マスタ!$K$4&amp;"_"&amp;$AG8,データシート1!$A:$BT,MATCH("ab_"&amp;AL$2,データシート1!$A$1:$BT$1,0),0)</f>
        <v>36614</v>
      </c>
      <c r="AM8" s="78">
        <f>VLOOKUP(年度マスタ!$K$4&amp;"_"&amp;$AG8,データシート1!$A:$BT,MATCH("ab_"&amp;AM$2,データシート1!$A$1:$BT$1,0),0)</f>
        <v>66475</v>
      </c>
      <c r="AN8" s="78">
        <f>VLOOKUP(年度マスタ!$K$4&amp;"_"&amp;$AG8,データシート1!$A:$BT,MATCH("ab_"&amp;AN$2,データシート1!$A$1:$BT$1,0),0)</f>
        <v>20385</v>
      </c>
      <c r="AO8" s="78">
        <f>VLOOKUP(年度マスタ!$K$4&amp;"_"&amp;$AG8,データシート1!$A:$BT,MATCH("ab_"&amp;AO$2,データシート1!$A$1:$BT$1,0),0)</f>
        <v>102482</v>
      </c>
      <c r="AP8" s="78">
        <f>VLOOKUP(年度マスタ!$K$4&amp;"_"&amp;$AG8,データシート1!$A:$BT,MATCH("ab_"&amp;AP$2,データシート1!$A$1:$BT$1,0),0)</f>
        <v>0</v>
      </c>
      <c r="AQ8" s="954">
        <f>VLOOKUP(年度マスタ!$K$4&amp;"_"&amp;$AG8,データシート1!$A:$BT,MATCH("ab_"&amp;AQ$2,データシート1!$A$1:$BT$1,0),0)</f>
        <v>10.76421465992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3303.3597</v>
      </c>
      <c r="AI9" s="78">
        <f>VLOOKUP(年度マスタ!$K$4&amp;"_"&amp;$AG9,データシート1!$A:$BT,MATCH("ab_"&amp;AI$2,データシート1!$A$1:$BT$1,0),0)</f>
        <v>3905</v>
      </c>
      <c r="AJ9" s="78">
        <f>VLOOKUP(年度マスタ!$K$4&amp;"_"&amp;$AG9,データシート1!$A:$BT,MATCH("ab_"&amp;AJ$2,データシート1!$A$1:$BT$1,0),0)</f>
        <v>311</v>
      </c>
      <c r="AK9" s="78">
        <f>VLOOKUP(年度マスタ!$K$4&amp;"_"&amp;$AG9,データシート1!$A:$BT,MATCH("ab_"&amp;AK$2,データシート1!$A$1:$BT$1,0),0)</f>
        <v>29268</v>
      </c>
      <c r="AL9" s="78">
        <f>VLOOKUP(年度マスタ!$K$4&amp;"_"&amp;$AG9,データシート1!$A:$BT,MATCH("ab_"&amp;AL$2,データシート1!$A$1:$BT$1,0),0)</f>
        <v>36803</v>
      </c>
      <c r="AM9" s="78">
        <f>VLOOKUP(年度マスタ!$K$4&amp;"_"&amp;$AG9,データシート1!$A:$BT,MATCH("ab_"&amp;AM$2,データシート1!$A$1:$BT$1,0),0)</f>
        <v>67180</v>
      </c>
      <c r="AN9" s="78">
        <f>VLOOKUP(年度マスタ!$K$4&amp;"_"&amp;$AG9,データシート1!$A:$BT,MATCH("ab_"&amp;AN$2,データシート1!$A$1:$BT$1,0),0)</f>
        <v>20328</v>
      </c>
      <c r="AO9" s="78">
        <f>VLOOKUP(年度マスタ!$K$4&amp;"_"&amp;$AG9,データシート1!$A:$BT,MATCH("ab_"&amp;AO$2,データシート1!$A$1:$BT$1,0),0)</f>
        <v>101751</v>
      </c>
      <c r="AP9" s="78">
        <f>VLOOKUP(年度マスタ!$K$4&amp;"_"&amp;$AG9,データシート1!$A:$BT,MATCH("ab_"&amp;AP$2,データシート1!$A$1:$BT$1,0),0)</f>
        <v>0</v>
      </c>
      <c r="AQ9" s="954">
        <f>VLOOKUP(年度マスタ!$K$4&amp;"_"&amp;$AG9,データシート1!$A:$BT,MATCH("ab_"&amp;AQ$2,データシート1!$A$1:$BT$1,0),0)</f>
        <v>8.1113855753700008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3303.6790999999998</v>
      </c>
      <c r="AI10" s="78">
        <f>VLOOKUP(年度マスタ!$K$4&amp;"_"&amp;$AG10,データシート1!$A:$BT,MATCH("ab_"&amp;AI$2,データシート1!$A$1:$BT$1,0),0)</f>
        <v>3905</v>
      </c>
      <c r="AJ10" s="78">
        <f>VLOOKUP(年度マスタ!$K$4&amp;"_"&amp;$AG10,データシート1!$A:$BT,MATCH("ab_"&amp;AJ$2,データシート1!$A$1:$BT$1,0),0)</f>
        <v>311</v>
      </c>
      <c r="AK10" s="78">
        <f>VLOOKUP(年度マスタ!$K$4&amp;"_"&amp;$AG10,データシート1!$A:$BT,MATCH("ab_"&amp;AK$2,データシート1!$A$1:$BT$1,0),0)</f>
        <v>29268</v>
      </c>
      <c r="AL10" s="78">
        <f>VLOOKUP(年度マスタ!$K$4&amp;"_"&amp;$AG10,データシート1!$A:$BT,MATCH("ab_"&amp;AL$2,データシート1!$A$1:$BT$1,0),0)</f>
        <v>37498</v>
      </c>
      <c r="AM10" s="78">
        <f>VLOOKUP(年度マスタ!$K$4&amp;"_"&amp;$AG10,データシート1!$A:$BT,MATCH("ab_"&amp;AM$2,データシート1!$A$1:$BT$1,0),0)</f>
        <v>68152</v>
      </c>
      <c r="AN10" s="78">
        <f>VLOOKUP(年度マスタ!$K$4&amp;"_"&amp;$AG10,データシート1!$A:$BT,MATCH("ab_"&amp;AN$2,データシート1!$A$1:$BT$1,0),0)</f>
        <v>20077</v>
      </c>
      <c r="AO10" s="78">
        <f>VLOOKUP(年度マスタ!$K$4&amp;"_"&amp;$AG10,データシート1!$A:$BT,MATCH("ab_"&amp;AO$2,データシート1!$A$1:$BT$1,0),0)</f>
        <v>102093</v>
      </c>
      <c r="AP10" s="78">
        <f>VLOOKUP(年度マスタ!$K$4&amp;"_"&amp;$AG10,データシート1!$A:$BT,MATCH("ab_"&amp;AP$2,データシート1!$A$1:$BT$1,0),0)</f>
        <v>0</v>
      </c>
      <c r="AQ10" s="954">
        <f>VLOOKUP(年度マスタ!$K$4&amp;"_"&amp;$AG10,データシート1!$A:$BT,MATCH("ab_"&amp;AQ$2,データシート1!$A$1:$BT$1,0),0)</f>
        <v>6.6857009954799986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3820.9609</v>
      </c>
      <c r="AI11" s="78">
        <f>VLOOKUP(年度マスタ!$K$4&amp;"_"&amp;$AG11,データシート1!$A:$BT,MATCH("ab_"&amp;AI$2,データシート1!$A$1:$BT$1,0),0)</f>
        <v>3905</v>
      </c>
      <c r="AJ11" s="78">
        <f>VLOOKUP(年度マスタ!$K$4&amp;"_"&amp;$AG11,データシート1!$A:$BT,MATCH("ab_"&amp;AJ$2,データシート1!$A$1:$BT$1,0),0)</f>
        <v>311</v>
      </c>
      <c r="AK11" s="78">
        <f>VLOOKUP(年度マスタ!$K$4&amp;"_"&amp;$AG11,データシート1!$A:$BT,MATCH("ab_"&amp;AK$2,データシート1!$A$1:$BT$1,0),0)</f>
        <v>29268</v>
      </c>
      <c r="AL11" s="78">
        <f>VLOOKUP(年度マスタ!$K$4&amp;"_"&amp;$AG11,データシート1!$A:$BT,MATCH("ab_"&amp;AL$2,データシート1!$A$1:$BT$1,0),0)</f>
        <v>37693</v>
      </c>
      <c r="AM11" s="78">
        <f>VLOOKUP(年度マスタ!$K$4&amp;"_"&amp;$AG11,データシート1!$A:$BT,MATCH("ab_"&amp;AM$2,データシート1!$A$1:$BT$1,0),0)</f>
        <v>68655</v>
      </c>
      <c r="AN11" s="78">
        <f>VLOOKUP(年度マスタ!$K$4&amp;"_"&amp;$AG11,データシート1!$A:$BT,MATCH("ab_"&amp;AN$2,データシート1!$A$1:$BT$1,0),0)</f>
        <v>19999</v>
      </c>
      <c r="AO11" s="78">
        <f>VLOOKUP(年度マスタ!$K$4&amp;"_"&amp;$AG11,データシート1!$A:$BT,MATCH("ab_"&amp;AO$2,データシート1!$A$1:$BT$1,0),0)</f>
        <v>101599</v>
      </c>
      <c r="AP11" s="78">
        <f>VLOOKUP(年度マスタ!$K$4&amp;"_"&amp;$AG11,データシート1!$A:$BT,MATCH("ab_"&amp;AP$2,データシート1!$A$1:$BT$1,0),0)</f>
        <v>0</v>
      </c>
      <c r="AQ11" s="954">
        <f>VLOOKUP(年度マスタ!$K$4&amp;"_"&amp;$AG11,データシート1!$A:$BT,MATCH("ab_"&amp;AQ$2,データシート1!$A$1:$BT$1,0),0)</f>
        <v>5.6189134863400003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4101.2750999999998</v>
      </c>
      <c r="AI12" s="78">
        <f>VLOOKUP(年度マスタ!$K$4&amp;"_"&amp;$AG12,データシート1!$A:$BT,MATCH("ab_"&amp;AI$2,データシート1!$A$1:$BT$1,0),0)</f>
        <v>3197</v>
      </c>
      <c r="AJ12" s="78">
        <f>VLOOKUP(年度マスタ!$K$4&amp;"_"&amp;$AG12,データシート1!$A:$BT,MATCH("ab_"&amp;AJ$2,データシート1!$A$1:$BT$1,0),0)</f>
        <v>346</v>
      </c>
      <c r="AK12" s="78">
        <f>VLOOKUP(年度マスタ!$K$4&amp;"_"&amp;$AG12,データシート1!$A:$BT,MATCH("ab_"&amp;AK$2,データシート1!$A$1:$BT$1,0),0)</f>
        <v>28870</v>
      </c>
      <c r="AL12" s="78">
        <f>VLOOKUP(年度マスタ!$K$4&amp;"_"&amp;$AG12,データシート1!$A:$BT,MATCH("ab_"&amp;AL$2,データシート1!$A$1:$BT$1,0),0)</f>
        <v>37895</v>
      </c>
      <c r="AM12" s="78">
        <f>VLOOKUP(年度マスタ!$K$4&amp;"_"&amp;$AG12,データシート1!$A:$BT,MATCH("ab_"&amp;AM$2,データシート1!$A$1:$BT$1,0),0)</f>
        <v>69283</v>
      </c>
      <c r="AN12" s="78">
        <f>VLOOKUP(年度マスタ!$K$4&amp;"_"&amp;$AG12,データシート1!$A:$BT,MATCH("ab_"&amp;AN$2,データシート1!$A$1:$BT$1,0),0)</f>
        <v>19839</v>
      </c>
      <c r="AO12" s="78">
        <f>VLOOKUP(年度マスタ!$K$4&amp;"_"&amp;$AG12,データシート1!$A:$BT,MATCH("ab_"&amp;AO$2,データシート1!$A$1:$BT$1,0),0)</f>
        <v>100716</v>
      </c>
      <c r="AP12" s="78">
        <f>VLOOKUP(年度マスタ!$K$4&amp;"_"&amp;$AG12,データシート1!$A:$BT,MATCH("ab_"&amp;AP$2,データシート1!$A$1:$BT$1,0),0)</f>
        <v>0</v>
      </c>
      <c r="AQ12" s="954">
        <f>VLOOKUP(年度マスタ!$K$4&amp;"_"&amp;$AG12,データシート1!$A:$BT,MATCH("ab_"&amp;AQ$2,データシート1!$A$1:$BT$1,0),0)</f>
        <v>6.2807666654000007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4318.3523999999998</v>
      </c>
      <c r="AI13" s="78">
        <f>VLOOKUP(年度マスタ!$K$4&amp;"_"&amp;$AG13,データシート1!$A:$BT,MATCH("ab_"&amp;AI$2,データシート1!$A$1:$BT$1,0),0)</f>
        <v>3197</v>
      </c>
      <c r="AJ13" s="78">
        <f>VLOOKUP(年度マスタ!$K$4&amp;"_"&amp;$AG13,データシート1!$A:$BT,MATCH("ab_"&amp;AJ$2,データシート1!$A$1:$BT$1,0),0)</f>
        <v>346</v>
      </c>
      <c r="AK13" s="78">
        <f>VLOOKUP(年度マスタ!$K$4&amp;"_"&amp;$AG13,データシート1!$A:$BT,MATCH("ab_"&amp;AK$2,データシート1!$A$1:$BT$1,0),0)</f>
        <v>28870</v>
      </c>
      <c r="AL13" s="78">
        <f>VLOOKUP(年度マスタ!$K$4&amp;"_"&amp;$AG13,データシート1!$A:$BT,MATCH("ab_"&amp;AL$2,データシート1!$A$1:$BT$1,0),0)</f>
        <v>38278</v>
      </c>
      <c r="AM13" s="78">
        <f>VLOOKUP(年度マスタ!$K$4&amp;"_"&amp;$AG13,データシート1!$A:$BT,MATCH("ab_"&amp;AM$2,データシート1!$A$1:$BT$1,0),0)</f>
        <v>69550</v>
      </c>
      <c r="AN13" s="78">
        <f>VLOOKUP(年度マスタ!$K$4&amp;"_"&amp;$AG13,データシート1!$A:$BT,MATCH("ab_"&amp;AN$2,データシート1!$A$1:$BT$1,0),0)</f>
        <v>19655</v>
      </c>
      <c r="AO13" s="78">
        <f>VLOOKUP(年度マスタ!$K$4&amp;"_"&amp;$AG13,データシート1!$A:$BT,MATCH("ab_"&amp;AO$2,データシート1!$A$1:$BT$1,0),0)</f>
        <v>99949</v>
      </c>
      <c r="AP13" s="78">
        <f>VLOOKUP(年度マスタ!$K$4&amp;"_"&amp;$AG13,データシート1!$A:$BT,MATCH("ab_"&amp;AP$2,データシート1!$A$1:$BT$1,0),0)</f>
        <v>0</v>
      </c>
      <c r="AQ13" s="954">
        <f>VLOOKUP(年度マスタ!$K$4&amp;"_"&amp;$AG13,データシート1!$A:$BT,MATCH("ab_"&amp;AQ$2,データシート1!$A$1:$BT$1,0),0)</f>
        <v>7.4974891560000012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4094.3996000000002</v>
      </c>
      <c r="AI14" s="78">
        <f>VLOOKUP(年度マスタ!$K$4&amp;"_"&amp;$AG14,データシート1!$A:$BT,MATCH("ab_"&amp;AI$2,データシート1!$A$1:$BT$1,0),0)</f>
        <v>3197</v>
      </c>
      <c r="AJ14" s="78">
        <f>VLOOKUP(年度マスタ!$K$4&amp;"_"&amp;$AG14,データシート1!$A:$BT,MATCH("ab_"&amp;AJ$2,データシート1!$A$1:$BT$1,0),0)</f>
        <v>346</v>
      </c>
      <c r="AK14" s="78">
        <f>VLOOKUP(年度マスタ!$K$4&amp;"_"&amp;$AG14,データシート1!$A:$BT,MATCH("ab_"&amp;AK$2,データシート1!$A$1:$BT$1,0),0)</f>
        <v>28870</v>
      </c>
      <c r="AL14" s="78">
        <f>VLOOKUP(年度マスタ!$K$4&amp;"_"&amp;$AG14,データシート1!$A:$BT,MATCH("ab_"&amp;AL$2,データシート1!$A$1:$BT$1,0),0)</f>
        <v>38648</v>
      </c>
      <c r="AM14" s="78">
        <f>VLOOKUP(年度マスタ!$K$4&amp;"_"&amp;$AG14,データシート1!$A:$BT,MATCH("ab_"&amp;AM$2,データシート1!$A$1:$BT$1,0),0)</f>
        <v>69781</v>
      </c>
      <c r="AN14" s="78">
        <f>VLOOKUP(年度マスタ!$K$4&amp;"_"&amp;$AG14,データシート1!$A:$BT,MATCH("ab_"&amp;AN$2,データシート1!$A$1:$BT$1,0),0)</f>
        <v>20043</v>
      </c>
      <c r="AO14" s="78">
        <f>VLOOKUP(年度マスタ!$K$4&amp;"_"&amp;$AG14,データシート1!$A:$BT,MATCH("ab_"&amp;AO$2,データシート1!$A$1:$BT$1,0),0)</f>
        <v>99356</v>
      </c>
      <c r="AP14" s="78">
        <f>VLOOKUP(年度マスタ!$K$4&amp;"_"&amp;$AG14,データシート1!$A:$BT,MATCH("ab_"&amp;AP$2,データシート1!$A$1:$BT$1,0),0)</f>
        <v>0</v>
      </c>
      <c r="AQ14" s="954">
        <f>VLOOKUP(年度マスタ!$K$4&amp;"_"&amp;$AG14,データシート1!$A:$BT,MATCH("ab_"&amp;AQ$2,データシート1!$A$1:$BT$1,0),0)</f>
        <v>5.8584160191999999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4290.3818000000001</v>
      </c>
      <c r="AI15" s="78">
        <f>VLOOKUP(年度マスタ!$K$4&amp;"_"&amp;$AG15,データシート1!$A:$BT,MATCH("ab_"&amp;AI$2,データシート1!$A$1:$BT$1,0),0)</f>
        <v>3197</v>
      </c>
      <c r="AJ15" s="78">
        <f>VLOOKUP(年度マスタ!$K$4&amp;"_"&amp;$AG15,データシート1!$A:$BT,MATCH("ab_"&amp;AJ$2,データシート1!$A$1:$BT$1,0),0)</f>
        <v>346</v>
      </c>
      <c r="AK15" s="78">
        <f>VLOOKUP(年度マスタ!$K$4&amp;"_"&amp;$AG15,データシート1!$A:$BT,MATCH("ab_"&amp;AK$2,データシート1!$A$1:$BT$1,0),0)</f>
        <v>28870</v>
      </c>
      <c r="AL15" s="78">
        <f>VLOOKUP(年度マスタ!$K$4&amp;"_"&amp;$AG15,データシート1!$A:$BT,MATCH("ab_"&amp;AL$2,データシート1!$A$1:$BT$1,0),0)</f>
        <v>38848</v>
      </c>
      <c r="AM15" s="78">
        <f>VLOOKUP(年度マスタ!$K$4&amp;"_"&amp;$AG15,データシート1!$A:$BT,MATCH("ab_"&amp;AM$2,データシート1!$A$1:$BT$1,0),0)</f>
        <v>70099</v>
      </c>
      <c r="AN15" s="78">
        <f>VLOOKUP(年度マスタ!$K$4&amp;"_"&amp;$AG15,データシート1!$A:$BT,MATCH("ab_"&amp;AN$2,データシート1!$A$1:$BT$1,0),0)</f>
        <v>19965</v>
      </c>
      <c r="AO15" s="78">
        <f>VLOOKUP(年度マスタ!$K$4&amp;"_"&amp;$AG15,データシート1!$A:$BT,MATCH("ab_"&amp;AO$2,データシート1!$A$1:$BT$1,0),0)</f>
        <v>98652</v>
      </c>
      <c r="AP15" s="78">
        <f>VLOOKUP(年度マスタ!$K$4&amp;"_"&amp;$AG15,データシート1!$A:$BT,MATCH("ab_"&amp;AP$2,データシート1!$A$1:$BT$1,0),0)</f>
        <v>0</v>
      </c>
      <c r="AQ15" s="954">
        <f>VLOOKUP(年度マスタ!$K$4&amp;"_"&amp;$AG15,データシート1!$A:$BT,MATCH("ab_"&amp;AQ$2,データシート1!$A$1:$BT$1,0),0)</f>
        <v>5.7569672159999996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4423.0478999999996</v>
      </c>
      <c r="AI16" s="78">
        <f>VLOOKUP(年度マスタ!$K$4&amp;"_"&amp;$AG16,データシート1!$A:$BT,MATCH("ab_"&amp;AI$2,データシート1!$A$1:$BT$1,0),0)</f>
        <v>3197</v>
      </c>
      <c r="AJ16" s="78">
        <f>VLOOKUP(年度マスタ!$K$4&amp;"_"&amp;$AG16,データシート1!$A:$BT,MATCH("ab_"&amp;AJ$2,データシート1!$A$1:$BT$1,0),0)</f>
        <v>346</v>
      </c>
      <c r="AK16" s="78">
        <f>VLOOKUP(年度マスタ!$K$4&amp;"_"&amp;$AG16,データシート1!$A:$BT,MATCH("ab_"&amp;AK$2,データシート1!$A$1:$BT$1,0),0)</f>
        <v>28870</v>
      </c>
      <c r="AL16" s="78">
        <f>VLOOKUP(年度マスタ!$K$4&amp;"_"&amp;$AG16,データシート1!$A:$BT,MATCH("ab_"&amp;AL$2,データシート1!$A$1:$BT$1,0),0)</f>
        <v>39108</v>
      </c>
      <c r="AM16" s="78">
        <f>VLOOKUP(年度マスタ!$K$4&amp;"_"&amp;$AG16,データシート1!$A:$BT,MATCH("ab_"&amp;AM$2,データシート1!$A$1:$BT$1,0),0)</f>
        <v>70191</v>
      </c>
      <c r="AN16" s="78">
        <f>VLOOKUP(年度マスタ!$K$4&amp;"_"&amp;$AG16,データシート1!$A:$BT,MATCH("ab_"&amp;AN$2,データシート1!$A$1:$BT$1,0),0)</f>
        <v>19796</v>
      </c>
      <c r="AO16" s="78">
        <f>VLOOKUP(年度マスタ!$K$4&amp;"_"&amp;$AG16,データシート1!$A:$BT,MATCH("ab_"&amp;AO$2,データシート1!$A$1:$BT$1,0),0)</f>
        <v>97759</v>
      </c>
      <c r="AP16" s="78">
        <f>VLOOKUP(年度マスタ!$K$4&amp;"_"&amp;$AG16,データシート1!$A:$BT,MATCH("ab_"&amp;AP$2,データシート1!$A$1:$BT$1,0),0)</f>
        <v>0</v>
      </c>
      <c r="AQ16" s="954">
        <f>VLOOKUP(年度マスタ!$K$4&amp;"_"&amp;$AG16,データシート1!$A:$BT,MATCH("ab_"&amp;AQ$2,データシート1!$A$1:$BT$1,0),0)</f>
        <v>8.7966296572000005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4450.2646999999997</v>
      </c>
      <c r="AI17" s="151">
        <f>VLOOKUP(年度マスタ!$K$4&amp;"_"&amp;$AG17,データシート1!$A:$BT,MATCH("ab_"&amp;AI$2,データシート1!$A$1:$BT$1,0),0)</f>
        <v>3197</v>
      </c>
      <c r="AJ17" s="151">
        <f>VLOOKUP(年度マスタ!$K$4&amp;"_"&amp;$AG17,データシート1!$A:$BT,MATCH("ab_"&amp;AJ$2,データシート1!$A$1:$BT$1,0),0)</f>
        <v>346</v>
      </c>
      <c r="AK17" s="151">
        <f>VLOOKUP(年度マスタ!$K$4&amp;"_"&amp;$AG17,データシート1!$A:$BT,MATCH("ab_"&amp;AK$2,データシート1!$A$1:$BT$1,0),0)</f>
        <v>28870</v>
      </c>
      <c r="AL17" s="151">
        <f>VLOOKUP(年度マスタ!$K$4&amp;"_"&amp;$AG17,データシート1!$A:$BT,MATCH("ab_"&amp;AL$2,データシート1!$A$1:$BT$1,0),0)</f>
        <v>39718</v>
      </c>
      <c r="AM17" s="151">
        <f>VLOOKUP(年度マスタ!$K$4&amp;"_"&amp;$AG17,データシート1!$A:$BT,MATCH("ab_"&amp;AM$2,データシート1!$A$1:$BT$1,0),0)</f>
        <v>70001</v>
      </c>
      <c r="AN17" s="151">
        <f>VLOOKUP(年度マスタ!$K$4&amp;"_"&amp;$AG17,データシート1!$A:$BT,MATCH("ab_"&amp;AN$2,データシート1!$A$1:$BT$1,0),0)</f>
        <v>19311</v>
      </c>
      <c r="AO17" s="151">
        <f>VLOOKUP(年度マスタ!$K$4&amp;"_"&amp;$AG17,データシート1!$A:$BT,MATCH("ab_"&amp;AO$2,データシート1!$A$1:$BT$1,0),0)</f>
        <v>97288</v>
      </c>
      <c r="AP17" s="151">
        <f>VLOOKUP(年度マスタ!$K$4&amp;"_"&amp;$AG17,データシート1!$A:$BT,MATCH("ab_"&amp;AP$2,データシート1!$A$1:$BT$1,0),0)</f>
        <v>0</v>
      </c>
      <c r="AQ17" s="955">
        <f>VLOOKUP(年度マスタ!$K$4&amp;"_"&amp;$AG17,データシート1!$A:$BT,MATCH("ab_"&amp;AQ$2,データシート1!$A$1:$BT$1,0),0)</f>
        <v>6.4284013430000009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4061.4798999999998</v>
      </c>
      <c r="AI18" s="78">
        <f>VLOOKUP(年度マスタ!$K$4&amp;"_"&amp;$AG18,データシート1!$A:$BT,MATCH("ab_"&amp;AI$2,データシート1!$A$1:$BT$1,0),0)</f>
        <v>2909</v>
      </c>
      <c r="AJ18" s="78">
        <f>VLOOKUP(年度マスタ!$K$4&amp;"_"&amp;$AG18,データシート1!$A:$BT,MATCH("ab_"&amp;AJ$2,データシート1!$A$1:$BT$1,0),0)</f>
        <v>495</v>
      </c>
      <c r="AK18" s="78">
        <f>VLOOKUP(年度マスタ!$K$4&amp;"_"&amp;$AG18,データシート1!$A:$BT,MATCH("ab_"&amp;AK$2,データシート1!$A$1:$BT$1,0),0)</f>
        <v>28627</v>
      </c>
      <c r="AL18" s="78">
        <f>VLOOKUP(年度マスタ!$K$4&amp;"_"&amp;$AG18,データシート1!$A:$BT,MATCH("ab_"&amp;AL$2,データシート1!$A$1:$BT$1,0),0)</f>
        <v>40035</v>
      </c>
      <c r="AM18" s="78">
        <f>VLOOKUP(年度マスタ!$K$4&amp;"_"&amp;$AG18,データシート1!$A:$BT,MATCH("ab_"&amp;AM$2,データシート1!$A$1:$BT$1,0),0)</f>
        <v>70118</v>
      </c>
      <c r="AN18" s="78">
        <f>VLOOKUP(年度マスタ!$K$4&amp;"_"&amp;$AG18,データシート1!$A:$BT,MATCH("ab_"&amp;AN$2,データシート1!$A$1:$BT$1,0),0)</f>
        <v>19297</v>
      </c>
      <c r="AO18" s="78">
        <f>VLOOKUP(年度マスタ!$K$4&amp;"_"&amp;$AG18,データシート1!$A:$BT,MATCH("ab_"&amp;AO$2,データシート1!$A$1:$BT$1,0),0)</f>
        <v>96340</v>
      </c>
      <c r="AP18" s="78">
        <f>VLOOKUP(年度マスタ!$K$4&amp;"_"&amp;$AG18,データシート1!$A:$BT,MATCH("ab_"&amp;AP$2,データシート1!$A$1:$BT$1,0),0)</f>
        <v>0</v>
      </c>
      <c r="AQ18" s="954">
        <f>VLOOKUP(年度マスタ!$K$4&amp;"_"&amp;$AG18,データシート1!$A:$BT,MATCH("ab_"&amp;AQ$2,データシート1!$A$1:$BT$1,0),0)</f>
        <v>7.0476839035199994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4800.2806</v>
      </c>
      <c r="AI19" s="78">
        <f>VLOOKUP(年度マスタ!$K$4&amp;"_"&amp;$AG19,データシート1!$A:$BT,MATCH("ab_"&amp;AI$2,データシート1!$A$1:$BT$1,0),0)</f>
        <v>2909</v>
      </c>
      <c r="AJ19" s="78">
        <f>VLOOKUP(年度マスタ!$K$4&amp;"_"&amp;$AG19,データシート1!$A:$BT,MATCH("ab_"&amp;AJ$2,データシート1!$A$1:$BT$1,0),0)</f>
        <v>495</v>
      </c>
      <c r="AK19" s="78">
        <f>VLOOKUP(年度マスタ!$K$4&amp;"_"&amp;$AG19,データシート1!$A:$BT,MATCH("ab_"&amp;AK$2,データシート1!$A$1:$BT$1,0),0)</f>
        <v>28627</v>
      </c>
      <c r="AL19" s="78">
        <f>VLOOKUP(年度マスタ!$K$4&amp;"_"&amp;$AG19,データシート1!$A:$BT,MATCH("ab_"&amp;AL$2,データシート1!$A$1:$BT$1,0),0)</f>
        <v>40207</v>
      </c>
      <c r="AM19" s="78">
        <f>VLOOKUP(年度マスタ!$K$4&amp;"_"&amp;$AG19,データシート1!$A:$BT,MATCH("ab_"&amp;AM$2,データシート1!$A$1:$BT$1,0),0)</f>
        <v>70003</v>
      </c>
      <c r="AN19" s="78">
        <f>VLOOKUP(年度マスタ!$K$4&amp;"_"&amp;$AG19,データシート1!$A:$BT,MATCH("ab_"&amp;AN$2,データシート1!$A$1:$BT$1,0),0)</f>
        <v>19419</v>
      </c>
      <c r="AO19" s="78">
        <f>VLOOKUP(年度マスタ!$K$4&amp;"_"&amp;$AG19,データシート1!$A:$BT,MATCH("ab_"&amp;AO$2,データシート1!$A$1:$BT$1,0),0)</f>
        <v>95587</v>
      </c>
      <c r="AP19" s="78">
        <f>VLOOKUP(年度マスタ!$K$4&amp;"_"&amp;$AG19,データシート1!$A:$BT,MATCH("ab_"&amp;AP$2,データシート1!$A$1:$BT$1,0),0)</f>
        <v>0</v>
      </c>
      <c r="AQ19" s="954">
        <f>VLOOKUP(年度マスタ!$K$4&amp;"_"&amp;$AG19,データシート1!$A:$BT,MATCH("ab_"&amp;AQ$2,データシート1!$A$1:$BT$1,0),0)</f>
        <v>9.6793646645000013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5068.4951000000001</v>
      </c>
      <c r="AI20" s="78">
        <f>VLOOKUP(年度マスタ!$K$4&amp;"_"&amp;$AG20,データシート1!$A:$BT,MATCH("ab_"&amp;AI$2,データシート1!$A$1:$BT$1,0),0)</f>
        <v>2909</v>
      </c>
      <c r="AJ20" s="78">
        <f>VLOOKUP(年度マスタ!$K$4&amp;"_"&amp;$AG20,データシート1!$A:$BT,MATCH("ab_"&amp;AJ$2,データシート1!$A$1:$BT$1,0),0)</f>
        <v>495</v>
      </c>
      <c r="AK20" s="78">
        <f>VLOOKUP(年度マスタ!$K$4&amp;"_"&amp;$AG20,データシート1!$A:$BT,MATCH("ab_"&amp;AK$2,データシート1!$A$1:$BT$1,0),0)</f>
        <v>28627</v>
      </c>
      <c r="AL20" s="78">
        <f>VLOOKUP(年度マスタ!$K$4&amp;"_"&amp;$AG20,データシート1!$A:$BT,MATCH("ab_"&amp;AL$2,データシート1!$A$1:$BT$1,0),0)</f>
        <v>40388</v>
      </c>
      <c r="AM20" s="78">
        <f>VLOOKUP(年度マスタ!$K$4&amp;"_"&amp;$AG20,データシート1!$A:$BT,MATCH("ab_"&amp;AM$2,データシート1!$A$1:$BT$1,0),0)</f>
        <v>69805</v>
      </c>
      <c r="AN20" s="78">
        <f>VLOOKUP(年度マスタ!$K$4&amp;"_"&amp;$AG20,データシート1!$A:$BT,MATCH("ab_"&amp;AN$2,データシート1!$A$1:$BT$1,0),0)</f>
        <v>19579</v>
      </c>
      <c r="AO20" s="78">
        <f>VLOOKUP(年度マスタ!$K$4&amp;"_"&amp;$AG20,データシート1!$A:$BT,MATCH("ab_"&amp;AO$2,データシート1!$A$1:$BT$1,0),0)</f>
        <v>94606</v>
      </c>
      <c r="AP20" s="78">
        <f>VLOOKUP(年度マスタ!$K$4&amp;"_"&amp;$AG20,データシート1!$A:$BT,MATCH("ab_"&amp;AP$2,データシート1!$A$1:$BT$1,0),0)</f>
        <v>0</v>
      </c>
      <c r="AQ20" s="954">
        <f>VLOOKUP(年度マスタ!$K$4&amp;"_"&amp;$AG20,データシート1!$A:$BT,MATCH("ab_"&amp;AQ$2,データシート1!$A$1:$BT$1,0),0)</f>
        <v>6.712653294199999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鹿沼市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138.02500000000001</v>
      </c>
      <c r="BE13" s="70" t="str">
        <f>年度マスタ!K4</f>
        <v>09205</v>
      </c>
      <c r="BF13" s="70" t="str">
        <f>年度マスタ!K4</f>
        <v>09205</v>
      </c>
      <c r="BG13" s="70" t="str">
        <f>年度マスタ!K4</f>
        <v>09205</v>
      </c>
      <c r="BH13" s="278" t="s">
        <v>195</v>
      </c>
      <c r="BI13" s="278" t="s">
        <v>195</v>
      </c>
      <c r="BJ13" s="278" t="s">
        <v>195</v>
      </c>
      <c r="BK13" s="278" t="str">
        <f>年度マスタ!K4</f>
        <v>09205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138.02500000000001</v>
      </c>
      <c r="AY14" s="70"/>
      <c r="BE14" s="70" t="str">
        <f>AP2</f>
        <v>鹿沼市</v>
      </c>
      <c r="BF14" s="70" t="str">
        <f>AP2</f>
        <v>鹿沼市</v>
      </c>
      <c r="BG14" s="70" t="str">
        <f>AP2</f>
        <v>鹿沼市</v>
      </c>
      <c r="BH14" s="70" t="s">
        <v>205</v>
      </c>
      <c r="BI14" s="70" t="s">
        <v>205</v>
      </c>
      <c r="BJ14" s="70" t="s">
        <v>205</v>
      </c>
      <c r="BK14" s="70" t="str">
        <f>AP2</f>
        <v>鹿沼市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95.823000000000008</v>
      </c>
      <c r="AY17" s="165">
        <f>AX17</f>
        <v>95.823000000000008</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6.8789999999999996</v>
      </c>
      <c r="BG17" s="952">
        <f t="shared" ref="BG17:BG39" si="2">BF17/BE17</f>
        <v>6.8789999999999996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0.11890686924696955</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2.9550000000000001</v>
      </c>
      <c r="BG18" s="952">
        <f t="shared" si="2"/>
        <v>2.9550000000000001</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0.42304568349947996</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4.2640000000000002</v>
      </c>
      <c r="BG19" s="952">
        <f t="shared" si="2"/>
        <v>4.2640000000000002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3.7067457066183571E-2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157.006</v>
      </c>
      <c r="G21" s="877">
        <f t="shared" ref="G21:O21" si="5">SUM(G22,G26,G27,G28)</f>
        <v>166.381</v>
      </c>
      <c r="H21" s="877">
        <f t="shared" si="5"/>
        <v>200.58699999999999</v>
      </c>
      <c r="I21" s="877">
        <f t="shared" si="5"/>
        <v>182.48600000000002</v>
      </c>
      <c r="J21" s="877">
        <f t="shared" si="5"/>
        <v>255.38100000000003</v>
      </c>
      <c r="K21" s="877">
        <f t="shared" si="5"/>
        <v>239.57999999999998</v>
      </c>
      <c r="L21" s="877">
        <f t="shared" si="5"/>
        <v>234.53299999999999</v>
      </c>
      <c r="M21" s="877">
        <f t="shared" si="5"/>
        <v>256.81100000000004</v>
      </c>
      <c r="N21" s="877">
        <f t="shared" si="5"/>
        <v>243.02600000000001</v>
      </c>
      <c r="O21" s="877">
        <f t="shared" si="5"/>
        <v>238.16300000000001</v>
      </c>
      <c r="P21" s="878">
        <f>SUM(P22,P26,P27,P28)</f>
        <v>233.84800000000001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3.8820000000000001</v>
      </c>
      <c r="BG21" s="952">
        <f t="shared" si="2"/>
        <v>3.8820000000000001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0.44903513301475423</v>
      </c>
    </row>
    <row r="22" spans="2:63" ht="15.95" customHeight="1" thickBot="1">
      <c r="B22" s="285"/>
      <c r="C22" s="522"/>
      <c r="D22" s="408" t="s">
        <v>114</v>
      </c>
      <c r="E22" s="409"/>
      <c r="F22" s="879">
        <f>SUM(F23:F25)</f>
        <v>143.22200000000001</v>
      </c>
      <c r="G22" s="879">
        <f t="shared" ref="G22:P22" si="6">SUM(G23:G25)</f>
        <v>162.77000000000001</v>
      </c>
      <c r="H22" s="879">
        <f t="shared" si="6"/>
        <v>186.517</v>
      </c>
      <c r="I22" s="879">
        <f t="shared" si="6"/>
        <v>177.81100000000001</v>
      </c>
      <c r="J22" s="879">
        <f t="shared" si="6"/>
        <v>164.59100000000001</v>
      </c>
      <c r="K22" s="879">
        <f t="shared" si="6"/>
        <v>162.15099999999998</v>
      </c>
      <c r="L22" s="879">
        <f t="shared" si="6"/>
        <v>159.02099999999999</v>
      </c>
      <c r="M22" s="879">
        <f t="shared" si="6"/>
        <v>168.04300000000001</v>
      </c>
      <c r="N22" s="879">
        <f t="shared" si="6"/>
        <v>157.32499999999999</v>
      </c>
      <c r="O22" s="879">
        <f t="shared" si="6"/>
        <v>141.06100000000001</v>
      </c>
      <c r="P22" s="880">
        <f t="shared" si="6"/>
        <v>138.02500000000001</v>
      </c>
      <c r="Z22" s="273"/>
      <c r="AB22" s="272"/>
      <c r="AC22" s="521" t="s">
        <v>286</v>
      </c>
      <c r="AP22" s="16" t="s">
        <v>287</v>
      </c>
      <c r="AQ22" s="273"/>
      <c r="AV22" s="70" t="str">
        <f>AW22</f>
        <v>エネルギー起源CO2</v>
      </c>
      <c r="AW22" s="70" t="str">
        <f>D56</f>
        <v>エネルギー起源CO2</v>
      </c>
      <c r="AX22" s="165">
        <f>P56</f>
        <v>134.25800000000001</v>
      </c>
      <c r="AY22" s="165">
        <f>AX22</f>
        <v>134.25800000000001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143.22200000000001</v>
      </c>
      <c r="G23" s="881">
        <f>IFERROR(VLOOKUP(年度マスタ!$K$4&amp;"_"&amp;G$20,データシート1!$A:$BU,MATCH("ba_"&amp;$E23,データシート1!$A$1:$BU$1,0),0),0)</f>
        <v>162.77000000000001</v>
      </c>
      <c r="H23" s="881">
        <f>IFERROR(VLOOKUP(年度マスタ!$K$4&amp;"_"&amp;H$20,データシート1!$A:$BU,MATCH("ba_"&amp;$E23,データシート1!$A$1:$BU$1,0),0),0)</f>
        <v>186.517</v>
      </c>
      <c r="I23" s="881">
        <f>IFERROR(VLOOKUP(年度マスタ!$K$4&amp;"_"&amp;I$20,データシート1!$A:$BU,MATCH("ba_"&amp;$E23,データシート1!$A$1:$BU$1,0),0),0)</f>
        <v>177.81100000000001</v>
      </c>
      <c r="J23" s="881">
        <f>IFERROR(VLOOKUP(年度マスタ!$K$4&amp;"_"&amp;J$20,データシート1!$A:$BU,MATCH("ba_"&amp;$E23,データシート1!$A$1:$BU$1,0),0),0)</f>
        <v>164.59100000000001</v>
      </c>
      <c r="K23" s="881">
        <f>IFERROR(VLOOKUP(年度マスタ!$K$4&amp;"_"&amp;K$20,データシート1!$A:$BU,MATCH("ba_"&amp;$E23,データシート1!$A$1:$BU$1,0),0),0)</f>
        <v>158.32599999999999</v>
      </c>
      <c r="L23" s="881">
        <f>IFERROR(VLOOKUP(年度マスタ!$K$4&amp;"_"&amp;L$20,データシート1!$A:$BU,MATCH("ba_"&amp;$E23,データシート1!$A$1:$BU$1,0),0),0)</f>
        <v>159.02099999999999</v>
      </c>
      <c r="M23" s="881">
        <f>IFERROR(VLOOKUP(年度マスタ!$K$4&amp;"_"&amp;M$20,データシート1!$A:$BU,MATCH("ba_"&amp;$E23,データシート1!$A$1:$BU$1,0),0),0)</f>
        <v>168.04300000000001</v>
      </c>
      <c r="N23" s="881">
        <f>IFERROR(VLOOKUP(年度マスタ!$K$4&amp;"_"&amp;N$20,データシート1!$A:$BU,MATCH("ba_"&amp;$E23,データシート1!$A$1:$BU$1,0),0),0)</f>
        <v>157.32499999999999</v>
      </c>
      <c r="O23" s="881">
        <f>IFERROR(VLOOKUP(年度マスタ!$K$4&amp;"_"&amp;O$20,データシート1!$A:$BU,MATCH("ba_"&amp;$E23,データシート1!$A$1:$BU$1,0),0),0)</f>
        <v>141.06100000000001</v>
      </c>
      <c r="P23" s="882">
        <f>IFERROR(VLOOKUP(年度マスタ!$K$4&amp;"_"&amp;P$20,データシート1!$A:$BU,MATCH("ba_"&amp;$E23,データシート1!$A$1:$BU$1,0),0),0)</f>
        <v>138.02500000000001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99.59</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3.8250000000000002</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398.79233471743919</v>
      </c>
      <c r="AG24" s="877">
        <f t="shared" ref="AG24:AP24" si="11">AG25+AG29</f>
        <v>427.53796783679172</v>
      </c>
      <c r="AH24" s="877">
        <f t="shared" si="11"/>
        <v>434.07548417543092</v>
      </c>
      <c r="AI24" s="877">
        <f t="shared" si="11"/>
        <v>429.53047699563263</v>
      </c>
      <c r="AJ24" s="877">
        <f t="shared" si="11"/>
        <v>392.81673292834103</v>
      </c>
      <c r="AK24" s="877">
        <f t="shared" si="11"/>
        <v>361.21908559031317</v>
      </c>
      <c r="AL24" s="877">
        <f t="shared" si="11"/>
        <v>373.90144315883543</v>
      </c>
      <c r="AM24" s="877">
        <f t="shared" si="11"/>
        <v>378.41159848673215</v>
      </c>
      <c r="AN24" s="877">
        <f t="shared" si="11"/>
        <v>362.71381651904778</v>
      </c>
      <c r="AO24" s="877">
        <f t="shared" si="11"/>
        <v>356.21145069124475</v>
      </c>
      <c r="AP24" s="878">
        <f t="shared" si="11"/>
        <v>401.05885807783505</v>
      </c>
      <c r="AQ24" s="273"/>
      <c r="AV24" s="70" t="str">
        <f>AW24</f>
        <v>廃棄物原燃料</v>
      </c>
      <c r="AW24" s="70" t="str">
        <f>E58</f>
        <v>廃棄物原燃料</v>
      </c>
      <c r="AX24" s="287">
        <f t="shared" ref="AX24:AX31" si="12">P58</f>
        <v>7.6929999999999996</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236.01519592910248</v>
      </c>
      <c r="AG25" s="879">
        <f>①CO2排出量の現状把握!AA35</f>
        <v>273.08244828599209</v>
      </c>
      <c r="AH25" s="879">
        <f>①CO2排出量の現状把握!AB35</f>
        <v>280.29420650722165</v>
      </c>
      <c r="AI25" s="879">
        <f>①CO2排出量の現状把握!AC35</f>
        <v>283.01875538562422</v>
      </c>
      <c r="AJ25" s="879">
        <f>①CO2排出量の現状把握!AD35</f>
        <v>261.66967225266745</v>
      </c>
      <c r="AK25" s="879">
        <f>①CO2排出量の現状把握!AE35</f>
        <v>240.45101655502671</v>
      </c>
      <c r="AL25" s="879">
        <f>①CO2排出量の現状把握!AF35</f>
        <v>255.09060154153917</v>
      </c>
      <c r="AM25" s="879">
        <f>①CO2排出量の現状把握!AG35</f>
        <v>261.20455358707608</v>
      </c>
      <c r="AN25" s="879">
        <f>①CO2排出量の現状把握!AH35</f>
        <v>249.07088659361315</v>
      </c>
      <c r="AO25" s="879">
        <f>①CO2排出量の現状把握!AI35</f>
        <v>248.51955303360026</v>
      </c>
      <c r="AP25" s="880">
        <f>①CO2排出量の現状把握!AJ35</f>
        <v>281.11447826375519</v>
      </c>
      <c r="AQ25" s="273"/>
      <c r="AV25" s="70" t="str">
        <f>AW25</f>
        <v>廃棄物原燃料以外</v>
      </c>
      <c r="AW25" s="70" t="str">
        <f>E59</f>
        <v>廃棄物原燃料以外</v>
      </c>
      <c r="AX25" s="287">
        <f t="shared" si="12"/>
        <v>91.897000000000006</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13.783999999999999</v>
      </c>
      <c r="G26" s="879">
        <f>IFERROR(VLOOKUP(年度マスタ!$K$4&amp;"_"&amp;G$20,データシート1!$A:$BU,MATCH("ba_"&amp;$D26,データシート1!$A$1:$BU$1,0),0),0)</f>
        <v>3.6110000000000002</v>
      </c>
      <c r="H26" s="879">
        <f>IFERROR(VLOOKUP(年度マスタ!$K$4&amp;"_"&amp;H$20,データシート1!$A:$BU,MATCH("ba_"&amp;$D26,データシート1!$A$1:$BU$1,0),0),0)</f>
        <v>14.07</v>
      </c>
      <c r="I26" s="879">
        <f>IFERROR(VLOOKUP(年度マスタ!$K$4&amp;"_"&amp;I$20,データシート1!$A:$BU,MATCH("ba_"&amp;$D26,データシート1!$A$1:$BU$1,0),0),0)</f>
        <v>4.6749999999999998</v>
      </c>
      <c r="J26" s="879">
        <f>IFERROR(VLOOKUP(年度マスタ!$K$4&amp;"_"&amp;J$20,データシート1!$A:$BU,MATCH("ba_"&amp;$D26,データシート1!$A$1:$BU$1,0),0),0)</f>
        <v>90.79</v>
      </c>
      <c r="K26" s="879">
        <f>IFERROR(VLOOKUP(年度マスタ!$K$4&amp;"_"&amp;K$20,データシート1!$A:$BU,MATCH("ba_"&amp;$D26,データシート1!$A$1:$BU$1,0),0),0)</f>
        <v>77.429000000000002</v>
      </c>
      <c r="L26" s="879">
        <f>IFERROR(VLOOKUP(年度マスタ!$K$4&amp;"_"&amp;L$20,データシート1!$A:$BU,MATCH("ba_"&amp;$D26,データシート1!$A$1:$BU$1,0),0),0)</f>
        <v>75.512</v>
      </c>
      <c r="M26" s="879">
        <f>IFERROR(VLOOKUP(年度マスタ!$K$4&amp;"_"&amp;M$20,データシート1!$A:$BU,MATCH("ba_"&amp;$D26,データシート1!$A$1:$BU$1,0),0),0)</f>
        <v>88.768000000000001</v>
      </c>
      <c r="N26" s="879">
        <f>IFERROR(VLOOKUP(年度マスタ!$K$4&amp;"_"&amp;N$20,データシート1!$A:$BU,MATCH("ba_"&amp;$D26,データシート1!$A$1:$BU$1,0),0),0)</f>
        <v>85.701000000000008</v>
      </c>
      <c r="O26" s="879">
        <f>IFERROR(VLOOKUP(年度マスタ!$K$4&amp;"_"&amp;O$20,データシート1!$A:$BU,MATCH("ba_"&amp;$D26,データシート1!$A$1:$BU$1,0),0),0)</f>
        <v>97.102000000000004</v>
      </c>
      <c r="P26" s="880">
        <f>IFERROR(VLOOKUP(年度マスタ!$K$4&amp;"_"&amp;P$20,データシート1!$A:$BU,MATCH("ba_"&amp;$D26,データシート1!$A$1:$BU$1,0),0),0)</f>
        <v>95.823000000000008</v>
      </c>
      <c r="Z26" s="273"/>
      <c r="AB26" s="272"/>
      <c r="AC26" s="522"/>
      <c r="AD26" s="410"/>
      <c r="AE26" s="409" t="s">
        <v>184</v>
      </c>
      <c r="AF26" s="881">
        <f>①CO2排出量の現状把握!Z36</f>
        <v>211.09043874421769</v>
      </c>
      <c r="AG26" s="881">
        <f>①CO2排出量の現状把握!AA36</f>
        <v>249.60435753137389</v>
      </c>
      <c r="AH26" s="881">
        <f>①CO2排出量の現状把握!AB36</f>
        <v>259.08532543812231</v>
      </c>
      <c r="AI26" s="881">
        <f>①CO2排出量の現状把握!AC36</f>
        <v>260.67553153440241</v>
      </c>
      <c r="AJ26" s="881">
        <f>①CO2排出量の現状把握!AD36</f>
        <v>240.33786750643111</v>
      </c>
      <c r="AK26" s="881">
        <f>①CO2排出量の現状把握!AE36</f>
        <v>217.95041938703719</v>
      </c>
      <c r="AL26" s="881">
        <f>①CO2排出量の現状把握!AF36</f>
        <v>230.64377162623043</v>
      </c>
      <c r="AM26" s="881">
        <f>①CO2排出量の現状把握!AG36</f>
        <v>238.76863095498155</v>
      </c>
      <c r="AN26" s="881">
        <f>①CO2排出量の現状把握!AH36</f>
        <v>227.11600151501597</v>
      </c>
      <c r="AO26" s="881">
        <f>①CO2排出量の現状把握!AI36</f>
        <v>223.4235361763746</v>
      </c>
      <c r="AP26" s="882">
        <f>①CO2排出量の現状把握!AJ36</f>
        <v>257.68155365724397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12.01041001928739</v>
      </c>
      <c r="AG27" s="881">
        <f>①CO2排出量の現状把握!AA37</f>
        <v>10.669753807296351</v>
      </c>
      <c r="AH27" s="881">
        <f>①CO2排出量の現状把握!AB37</f>
        <v>9.0511294875428714</v>
      </c>
      <c r="AI27" s="881">
        <f>①CO2排出量の現状把握!AC37</f>
        <v>8.1154359977991088</v>
      </c>
      <c r="AJ27" s="881">
        <f>①CO2排出量の現状把握!AD37</f>
        <v>8.0630394852633707</v>
      </c>
      <c r="AK27" s="881">
        <f>①CO2排出量の現状把握!AE37</f>
        <v>8.856769308881475</v>
      </c>
      <c r="AL27" s="881">
        <f>①CO2排出量の現状把握!AF37</f>
        <v>8.7694223250957855</v>
      </c>
      <c r="AM27" s="881">
        <f>①CO2排出量の現状把握!AG37</f>
        <v>7.9098717297032657</v>
      </c>
      <c r="AN27" s="881">
        <f>①CO2排出量の現状把握!AH37</f>
        <v>7.3057669978626416</v>
      </c>
      <c r="AO27" s="881">
        <f>①CO2排出量の現状把握!AI37</f>
        <v>7.7721206467594559</v>
      </c>
      <c r="AP27" s="882">
        <f>①CO2排出量の現状把握!AJ37</f>
        <v>8.903933849313205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18：プラスチック製品製造業(N=7)</v>
      </c>
      <c r="BE27" s="845">
        <f>VLOOKUP(BE$13&amp;"_"&amp;$AV$8,データシート2!$A:$SI,MATCH($AV$5&amp;"_"&amp;$BA27&amp;$AV$6,データシート2!$A$1:$SI$1,0),0)</f>
        <v>7</v>
      </c>
      <c r="BF27" s="952">
        <f>VLOOKUP(BF$13&amp;"_"&amp;$AW$8,データシート2!$A:$SI,MATCH($AW$5&amp;"_"&amp;$BA27&amp;$AW$6,データシート2!$A$1:$SI$1,0),0)</f>
        <v>59.100999999999999</v>
      </c>
      <c r="BG27" s="952">
        <f t="shared" si="2"/>
        <v>8.4429999999999996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0.97347026597998931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12.9143471655974</v>
      </c>
      <c r="AG28" s="881">
        <f>①CO2排出量の現状把握!AA38</f>
        <v>12.808336947321809</v>
      </c>
      <c r="AH28" s="881">
        <f>①CO2排出量の現状把握!AB38</f>
        <v>12.157751581556431</v>
      </c>
      <c r="AI28" s="881">
        <f>①CO2排出量の現状把握!AC38</f>
        <v>14.22778785342267</v>
      </c>
      <c r="AJ28" s="881">
        <f>①CO2排出量の現状把握!AD38</f>
        <v>13.268765260972989</v>
      </c>
      <c r="AK28" s="881">
        <f>①CO2排出量の現状把握!AE38</f>
        <v>13.643827859108066</v>
      </c>
      <c r="AL28" s="881">
        <f>①CO2排出量の現状把握!AF38</f>
        <v>15.677407590212969</v>
      </c>
      <c r="AM28" s="881">
        <f>①CO2排出量の現状把握!AG38</f>
        <v>14.526050902391239</v>
      </c>
      <c r="AN28" s="881">
        <f>①CO2排出量の現状把握!AH38</f>
        <v>14.649118080734564</v>
      </c>
      <c r="AO28" s="881">
        <f>①CO2排出量の現状把握!AI38</f>
        <v>17.323896210466206</v>
      </c>
      <c r="AP28" s="882">
        <f>①CO2排出量の現状把握!AJ38</f>
        <v>14.528990757197997</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3.246</v>
      </c>
      <c r="BG28" s="952">
        <f t="shared" si="2"/>
        <v>3.246</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0.22391883124147033</v>
      </c>
    </row>
    <row r="29" spans="2:63" ht="15.95" customHeight="1">
      <c r="B29" s="285"/>
      <c r="Z29" s="273"/>
      <c r="AB29" s="272"/>
      <c r="AC29" s="522"/>
      <c r="AD29" s="408" t="s">
        <v>199</v>
      </c>
      <c r="AE29" s="413"/>
      <c r="AF29" s="883">
        <f>①CO2排出量の現状把握!Z39</f>
        <v>162.77713878833671</v>
      </c>
      <c r="AG29" s="883">
        <f>①CO2排出量の現状把握!AA39</f>
        <v>154.45551955079961</v>
      </c>
      <c r="AH29" s="883">
        <f>①CO2排出量の現状把握!AB39</f>
        <v>153.7812776682093</v>
      </c>
      <c r="AI29" s="883">
        <f>①CO2排出量の現状把握!AC39</f>
        <v>146.51172161000841</v>
      </c>
      <c r="AJ29" s="883">
        <f>①CO2排出量の現状把握!AD39</f>
        <v>131.1470606756736</v>
      </c>
      <c r="AK29" s="883">
        <f>①CO2排出量の現状把握!AE39</f>
        <v>120.76806903528649</v>
      </c>
      <c r="AL29" s="883">
        <f>①CO2排出量の現状把握!AF39</f>
        <v>118.81084161729626</v>
      </c>
      <c r="AM29" s="883">
        <f>①CO2排出量の現状把握!AG39</f>
        <v>117.20704489965607</v>
      </c>
      <c r="AN29" s="883">
        <f>①CO2排出量の現状把握!AH39</f>
        <v>113.64292992543463</v>
      </c>
      <c r="AO29" s="883">
        <f>①CO2排出量の現状把握!AI39</f>
        <v>107.69189765764446</v>
      </c>
      <c r="AP29" s="884">
        <f>①CO2排出量の現状把握!AJ39</f>
        <v>119.94437981407987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18.373999999999999</v>
      </c>
      <c r="BG30" s="952">
        <f t="shared" si="2"/>
        <v>18.373999999999999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0.67306745090418973</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0.39370365559118686</v>
      </c>
      <c r="AG32" s="461">
        <f t="shared" si="16"/>
        <v>0.3891607588487071</v>
      </c>
      <c r="AH32" s="461">
        <f t="shared" si="16"/>
        <v>0.46210165584687357</v>
      </c>
      <c r="AI32" s="461">
        <f t="shared" si="16"/>
        <v>0.42484994610022864</v>
      </c>
      <c r="AJ32" s="461">
        <f t="shared" si="16"/>
        <v>0.65012760046193729</v>
      </c>
      <c r="AK32" s="461">
        <f t="shared" si="16"/>
        <v>0.6632539906037147</v>
      </c>
      <c r="AL32" s="461">
        <f t="shared" si="16"/>
        <v>0.62725887875316133</v>
      </c>
      <c r="AM32" s="461">
        <f t="shared" si="16"/>
        <v>0.67865520250168632</v>
      </c>
      <c r="AN32" s="461">
        <f t="shared" si="16"/>
        <v>0.67002134722165341</v>
      </c>
      <c r="AO32" s="461">
        <f t="shared" si="16"/>
        <v>0.66860006756614287</v>
      </c>
      <c r="AP32" s="461">
        <f t="shared" si="16"/>
        <v>0.58307651181367559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0.60683380761221417</v>
      </c>
      <c r="AG33" s="458">
        <f t="shared" ref="AG33:AP33" si="17">IFERROR(IF(G22/AG25&gt;1,1,G22/AG25),0)</f>
        <v>0.59604709501335384</v>
      </c>
      <c r="AH33" s="458">
        <f t="shared" si="17"/>
        <v>0.66543294748831872</v>
      </c>
      <c r="AI33" s="458">
        <f t="shared" si="17"/>
        <v>0.62826578315534432</v>
      </c>
      <c r="AJ33" s="458">
        <f t="shared" si="17"/>
        <v>0.62900296615601459</v>
      </c>
      <c r="AK33" s="458">
        <f t="shared" si="17"/>
        <v>0.67436188178015899</v>
      </c>
      <c r="AL33" s="458">
        <f t="shared" si="17"/>
        <v>0.62339027403996639</v>
      </c>
      <c r="AM33" s="458">
        <f t="shared" si="17"/>
        <v>0.64333870789117231</v>
      </c>
      <c r="AN33" s="458">
        <f>IFERROR(IF(N22/AN25&gt;1,1,N22/AN25),0)</f>
        <v>0.63164748859907183</v>
      </c>
      <c r="AO33" s="458">
        <f t="shared" si="17"/>
        <v>0.56760523780971195</v>
      </c>
      <c r="AP33" s="458">
        <f t="shared" si="17"/>
        <v>0.49099214260497204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0.67848643857121749</v>
      </c>
      <c r="AG34" s="459">
        <f t="shared" ref="AG34:AP36" si="18">IFERROR(IF(G23/AG26&gt;1,1,G23/AG26),0)</f>
        <v>0.65211201282630138</v>
      </c>
      <c r="AH34" s="459">
        <f t="shared" si="18"/>
        <v>0.71990569008334704</v>
      </c>
      <c r="AI34" s="459">
        <f t="shared" si="18"/>
        <v>0.68211618847906164</v>
      </c>
      <c r="AJ34" s="459">
        <f t="shared" si="18"/>
        <v>0.68483174003196057</v>
      </c>
      <c r="AK34" s="459">
        <f t="shared" si="18"/>
        <v>0.72643127021859077</v>
      </c>
      <c r="AL34" s="459">
        <f t="shared" si="18"/>
        <v>0.68946583243401571</v>
      </c>
      <c r="AM34" s="459">
        <f t="shared" si="18"/>
        <v>0.70379010562607591</v>
      </c>
      <c r="AN34" s="459">
        <f t="shared" si="18"/>
        <v>0.69270768660304327</v>
      </c>
      <c r="AO34" s="459">
        <f t="shared" si="18"/>
        <v>0.63136141524787204</v>
      </c>
      <c r="AP34" s="459">
        <f t="shared" si="18"/>
        <v>0.53564175642775913</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5.5659999999999998</v>
      </c>
      <c r="BG34" s="952">
        <f t="shared" si="2"/>
        <v>5.5659999999999998</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0.53641752586034896</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0.43187305287090749</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16.815000000000001</v>
      </c>
      <c r="BG35" s="952">
        <f t="shared" si="2"/>
        <v>8.4075000000000006</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0.24749881579513977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5.2720000000000002</v>
      </c>
      <c r="BG36" s="952">
        <f t="shared" si="2"/>
        <v>5.2720000000000002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0.4355407291988016</v>
      </c>
    </row>
    <row r="37" spans="2:63" ht="15.95" customHeight="1">
      <c r="B37" s="290"/>
      <c r="C37" s="29"/>
      <c r="Z37" s="273"/>
      <c r="AB37" s="272"/>
      <c r="AC37" s="522"/>
      <c r="AD37" s="408" t="s">
        <v>199</v>
      </c>
      <c r="AE37" s="413"/>
      <c r="AF37" s="460">
        <f>IFERROR(IF(F26/AF29&gt;1,1,F26/AF29),0)</f>
        <v>8.46801958960815E-2</v>
      </c>
      <c r="AG37" s="460">
        <f t="shared" ref="AG37:AP37" si="21">IFERROR(IF(G26/AG29&gt;1,1,G26/AG29),0)</f>
        <v>2.3378899054574489E-2</v>
      </c>
      <c r="AH37" s="460">
        <f t="shared" si="21"/>
        <v>9.1493582400561921E-2</v>
      </c>
      <c r="AI37" s="460">
        <f t="shared" si="21"/>
        <v>3.1908709751183789E-2</v>
      </c>
      <c r="AJ37" s="460">
        <f t="shared" si="21"/>
        <v>0.69227628535666141</v>
      </c>
      <c r="AK37" s="460">
        <f t="shared" si="21"/>
        <v>0.64113801453078212</v>
      </c>
      <c r="AL37" s="460">
        <f t="shared" si="21"/>
        <v>0.63556489434889341</v>
      </c>
      <c r="AM37" s="460">
        <f t="shared" si="21"/>
        <v>0.75736061834846657</v>
      </c>
      <c r="AN37" s="460">
        <f t="shared" si="21"/>
        <v>0.75412522412288763</v>
      </c>
      <c r="AO37" s="460">
        <f t="shared" si="21"/>
        <v>0.9016648616285875</v>
      </c>
      <c r="AP37" s="460">
        <f t="shared" si="21"/>
        <v>0.79889528920430219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7.7789999999999999</v>
      </c>
      <c r="BG38" s="952">
        <f t="shared" si="2"/>
        <v>7.7789999999999999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0.56521387854651794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3.8919999999999999</v>
      </c>
      <c r="BG39" s="952">
        <f t="shared" si="2"/>
        <v>3.8919999999999999</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0.44348092852029863</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3.9260000000000002</v>
      </c>
      <c r="BG50" s="952">
        <f t="shared" si="22"/>
        <v>3.9260000000000002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0.70818611063839609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91.897000000000006</v>
      </c>
      <c r="BG52" s="952">
        <f t="shared" ref="BG52" si="26">BF52/BE52</f>
        <v>45.948500000000003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1.7229144671756382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157.006</v>
      </c>
      <c r="G55" s="885">
        <f t="shared" ref="G55:P55" si="32">SUM(G56,G57,G60,G61,G62,G63,G64,G65,)</f>
        <v>166.381</v>
      </c>
      <c r="H55" s="885">
        <f t="shared" si="32"/>
        <v>200.58699999999999</v>
      </c>
      <c r="I55" s="885">
        <f t="shared" si="32"/>
        <v>182.48599999999999</v>
      </c>
      <c r="J55" s="885">
        <f t="shared" si="32"/>
        <v>255.38100000000003</v>
      </c>
      <c r="K55" s="885">
        <f t="shared" si="32"/>
        <v>239.57999999999998</v>
      </c>
      <c r="L55" s="885">
        <f t="shared" si="32"/>
        <v>234.53299999999999</v>
      </c>
      <c r="M55" s="885">
        <f t="shared" si="32"/>
        <v>256.81099999999998</v>
      </c>
      <c r="N55" s="885">
        <f t="shared" si="32"/>
        <v>243.02599999999995</v>
      </c>
      <c r="O55" s="885">
        <f t="shared" si="32"/>
        <v>238.16299999999998</v>
      </c>
      <c r="P55" s="886">
        <f t="shared" si="32"/>
        <v>233.84800000000001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131.99600000000001</v>
      </c>
      <c r="G56" s="887">
        <f>IFERROR(VLOOKUP(年度マスタ!$K$4&amp;"_"&amp;G$54,データシート1!$A:$CE,MATCH("bc_"&amp;$C56,データシート1!$A$1:$CE$1,0),0),0)</f>
        <v>165.47200000000001</v>
      </c>
      <c r="H56" s="887">
        <f>IFERROR(VLOOKUP(年度マスタ!$K$4&amp;"_"&amp;H$54,データシート1!$A:$CE,MATCH("bc_"&amp;$C56,データシート1!$A$1:$CE$1,0),0),0)</f>
        <v>181.023</v>
      </c>
      <c r="I56" s="887">
        <f>IFERROR(VLOOKUP(年度マスタ!$K$4&amp;"_"&amp;I$54,データシート1!$A:$CE,MATCH("bc_"&amp;$C56,データシート1!$A$1:$CE$1,0),0),0)</f>
        <v>177.13499999999999</v>
      </c>
      <c r="J56" s="887">
        <f>IFERROR(VLOOKUP(年度マスタ!$K$4&amp;"_"&amp;J$54,データシート1!$A:$CE,MATCH("bc_"&amp;$C56,データシート1!$A$1:$CE$1,0),0),0)</f>
        <v>163.35300000000001</v>
      </c>
      <c r="K56" s="887">
        <f>IFERROR(VLOOKUP(年度マスタ!$K$4&amp;"_"&amp;K$54,データシート1!$A:$CE,MATCH("bc_"&amp;$C56,データシート1!$A$1:$CE$1,0),0),0)</f>
        <v>157.28299999999999</v>
      </c>
      <c r="L56" s="887">
        <f>IFERROR(VLOOKUP(年度マスタ!$K$4&amp;"_"&amp;L$54,データシート1!$A:$CE,MATCH("bc_"&amp;$C56,データシート1!$A$1:$CE$1,0),0),0)</f>
        <v>152.46299999999999</v>
      </c>
      <c r="M56" s="887">
        <f>IFERROR(VLOOKUP(年度マスタ!$K$4&amp;"_"&amp;M$54,データシート1!$A:$CE,MATCH("bc_"&amp;$C56,データシート1!$A$1:$CE$1,0),0),0)</f>
        <v>161.80199999999999</v>
      </c>
      <c r="N56" s="887">
        <f>IFERROR(VLOOKUP(年度マスタ!$K$4&amp;"_"&amp;N$54,データシート1!$A:$CE,MATCH("bc_"&amp;$C56,データシート1!$A$1:$CE$1,0),0),0)</f>
        <v>151.74199999999999</v>
      </c>
      <c r="O56" s="887">
        <f>IFERROR(VLOOKUP(年度マスタ!$K$4&amp;"_"&amp;O$54,データシート1!$A:$CE,MATCH("bc_"&amp;$C56,データシート1!$A$1:$CE$1,0),0),0)</f>
        <v>136.81299999999999</v>
      </c>
      <c r="P56" s="888">
        <f>IFERROR(VLOOKUP(年度マスタ!$K$4&amp;"_"&amp;P$54,データシート1!$A:$CE,MATCH("bc_"&amp;$C56,データシート1!$A$1:$CE$1,0),0),0)</f>
        <v>134.25800000000001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17.123000000000001</v>
      </c>
      <c r="G57" s="887">
        <f t="shared" ref="G57:J57" si="34">SUM(G58:G59)</f>
        <v>0.90900000000000003</v>
      </c>
      <c r="H57" s="887">
        <f t="shared" si="34"/>
        <v>19.564</v>
      </c>
      <c r="I57" s="887">
        <f t="shared" si="34"/>
        <v>5.351</v>
      </c>
      <c r="J57" s="887">
        <f t="shared" si="34"/>
        <v>92.028000000000006</v>
      </c>
      <c r="K57" s="887">
        <f t="shared" ref="K57:O57" si="35">SUM(K58:K59)</f>
        <v>79.221999999999994</v>
      </c>
      <c r="L57" s="887">
        <f t="shared" si="35"/>
        <v>82.07</v>
      </c>
      <c r="M57" s="887">
        <f t="shared" si="35"/>
        <v>95.009</v>
      </c>
      <c r="N57" s="887">
        <f t="shared" si="35"/>
        <v>91.23299999999999</v>
      </c>
      <c r="O57" s="887">
        <f t="shared" si="35"/>
        <v>101.35</v>
      </c>
      <c r="P57" s="888">
        <f>SUM(P58:P59)</f>
        <v>99.59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5.46</v>
      </c>
      <c r="G58" s="889">
        <f>IFERROR(VLOOKUP(年度マスタ!$K$4&amp;"_"&amp;G$54,データシート1!$A:$CE,MATCH("bc_"&amp;$C58,データシート1!$A$1:$CE$1,0),0),0)</f>
        <v>0.90900000000000003</v>
      </c>
      <c r="H58" s="889">
        <f>IFERROR(VLOOKUP(年度マスタ!$K$4&amp;"_"&amp;H$54,データシート1!$A:$CE,MATCH("bc_"&amp;$C58,データシート1!$A$1:$CE$1,0),0),0)</f>
        <v>10.074999999999999</v>
      </c>
      <c r="I58" s="889">
        <f>IFERROR(VLOOKUP(年度マスタ!$K$4&amp;"_"&amp;I$54,データシート1!$A:$CE,MATCH("bc_"&amp;$C58,データシート1!$A$1:$CE$1,0),0),0)</f>
        <v>5.351</v>
      </c>
      <c r="J58" s="889">
        <f>IFERROR(VLOOKUP(年度マスタ!$K$4&amp;"_"&amp;J$54,データシート1!$A:$CE,MATCH("bc_"&amp;$C58,データシート1!$A$1:$CE$1,0),0),0)</f>
        <v>4.5250000000000004</v>
      </c>
      <c r="K58" s="889">
        <f>IFERROR(VLOOKUP(年度マスタ!$K$4&amp;"_"&amp;K$54,データシート1!$A:$CE,MATCH("bc_"&amp;$C58,データシート1!$A$1:$CE$1,0),0),0)</f>
        <v>5.0350000000000001</v>
      </c>
      <c r="L58" s="889">
        <f>IFERROR(VLOOKUP(年度マスタ!$K$4&amp;"_"&amp;L$54,データシート1!$A:$CE,MATCH("bc_"&amp;$C58,データシート1!$A$1:$CE$1,0),0),0)</f>
        <v>9.6869999999999994</v>
      </c>
      <c r="M58" s="889">
        <f>IFERROR(VLOOKUP(年度マスタ!$K$4&amp;"_"&amp;M$54,データシート1!$A:$CE,MATCH("bc_"&amp;$C58,データシート1!$A$1:$CE$1,0),0),0)</f>
        <v>9.2799999999999994</v>
      </c>
      <c r="N58" s="889">
        <f>IFERROR(VLOOKUP(年度マスタ!$K$4&amp;"_"&amp;N$54,データシート1!$A:$CE,MATCH("bc_"&amp;$C58,データシート1!$A$1:$CE$1,0),0),0)</f>
        <v>8.5050000000000008</v>
      </c>
      <c r="O58" s="889">
        <f>IFERROR(VLOOKUP(年度マスタ!$K$4&amp;"_"&amp;O$54,データシート1!$A:$CE,MATCH("bc_"&amp;$C58,データシート1!$A$1:$CE$1,0),0),0)</f>
        <v>7.2830000000000004</v>
      </c>
      <c r="P58" s="890">
        <f>IFERROR(VLOOKUP(年度マスタ!$K$4&amp;"_"&amp;P$54,データシート1!$A:$CE,MATCH("bc_"&amp;$C58,データシート1!$A$1:$CE$1,0),0),0)</f>
        <v>7.6929999999999996</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11.663</v>
      </c>
      <c r="G59" s="889">
        <f>IFERROR(VLOOKUP(年度マスタ!$K$4&amp;"_"&amp;G$54,データシート1!$A:$CE,MATCH("bc_"&amp;$C59,データシート1!$A$1:$CE$1,0),0),0)</f>
        <v>0</v>
      </c>
      <c r="H59" s="889">
        <f>IFERROR(VLOOKUP(年度マスタ!$K$4&amp;"_"&amp;H$54,データシート1!$A:$CE,MATCH("bc_"&amp;$C59,データシート1!$A$1:$CE$1,0),0),0)</f>
        <v>9.4890000000000008</v>
      </c>
      <c r="I59" s="889">
        <f>IFERROR(VLOOKUP(年度マスタ!$K$4&amp;"_"&amp;I$54,データシート1!$A:$CE,MATCH("bc_"&amp;$C59,データシート1!$A$1:$CE$1,0),0),0)</f>
        <v>0</v>
      </c>
      <c r="J59" s="889">
        <f>IFERROR(VLOOKUP(年度マスタ!$K$4&amp;"_"&amp;J$54,データシート1!$A:$CE,MATCH("bc_"&amp;$C59,データシート1!$A$1:$CE$1,0),0),0)</f>
        <v>87.503</v>
      </c>
      <c r="K59" s="889">
        <f>IFERROR(VLOOKUP(年度マスタ!$K$4&amp;"_"&amp;K$54,データシート1!$A:$CE,MATCH("bc_"&amp;$C59,データシート1!$A$1:$CE$1,0),0),0)</f>
        <v>74.186999999999998</v>
      </c>
      <c r="L59" s="889">
        <f>IFERROR(VLOOKUP(年度マスタ!$K$4&amp;"_"&amp;L$54,データシート1!$A:$CE,MATCH("bc_"&amp;$C59,データシート1!$A$1:$CE$1,0),0),0)</f>
        <v>72.382999999999996</v>
      </c>
      <c r="M59" s="889">
        <f>IFERROR(VLOOKUP(年度マスタ!$K$4&amp;"_"&amp;M$54,データシート1!$A:$CE,MATCH("bc_"&amp;$C59,データシート1!$A$1:$CE$1,0),0),0)</f>
        <v>85.728999999999999</v>
      </c>
      <c r="N59" s="889">
        <f>IFERROR(VLOOKUP(年度マスタ!$K$4&amp;"_"&amp;N$54,データシート1!$A:$CE,MATCH("bc_"&amp;$C59,データシート1!$A$1:$CE$1,0),0),0)</f>
        <v>82.727999999999994</v>
      </c>
      <c r="O59" s="889">
        <f>IFERROR(VLOOKUP(年度マスタ!$K$4&amp;"_"&amp;O$54,データシート1!$A:$CE,MATCH("bc_"&amp;$C59,データシート1!$A$1:$CE$1,0),0),0)</f>
        <v>94.066999999999993</v>
      </c>
      <c r="P59" s="890">
        <f>IFERROR(VLOOKUP(年度マスタ!$K$4&amp;"_"&amp;P$54,データシート1!$A:$CE,MATCH("bc_"&amp;$C59,データシート1!$A$1:$CE$1,0),0),0)</f>
        <v>91.897000000000006</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5.0999999999999997E-2</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7.8869999999999996</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3.0750000000000002</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鹿沼市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10461.1</v>
      </c>
      <c r="K6" s="619">
        <f>VLOOKUP(年度マスタ!$K$4&amp;"_"&amp;K$5,データシート1!$A:$BT,MATCH("cb_"&amp;$G6,データシート1!$A$1:$BT$1,0),0)</f>
        <v>11499.5</v>
      </c>
      <c r="L6" s="619">
        <f>VLOOKUP(年度マスタ!$K$4&amp;"_"&amp;L$5,データシート1!$A:$BT,MATCH("cb_"&amp;$G6,データシート1!$A$1:$BT$1,0),0)</f>
        <v>12342.7</v>
      </c>
      <c r="M6" s="619">
        <f>VLOOKUP(年度マスタ!$K$4&amp;"_"&amp;M$5,データシート1!$A:$BT,MATCH("cb_"&amp;$G6,データシート1!$A$1:$BT$1,0),0)</f>
        <v>13083.099999999993</v>
      </c>
      <c r="N6" s="619">
        <f>VLOOKUP(年度マスタ!$K$4&amp;"_"&amp;N$5,データシート1!$A:$BT,MATCH("cb_"&amp;$G6,データシート1!$A$1:$BT$1,0),0)</f>
        <v>13897.499999999991</v>
      </c>
      <c r="O6" s="619">
        <f>VLOOKUP(年度マスタ!$K$4&amp;"_"&amp;O$5,データシート1!$A:$BT,MATCH("cb_"&amp;$G6,データシート1!$A$1:$BT$1,0),0)</f>
        <v>14797.79999999997</v>
      </c>
      <c r="P6" s="619">
        <f>VLOOKUP(年度マスタ!$K$4&amp;"_"&amp;P$5,データシート1!$A:$BT,MATCH("cb_"&amp;$G6,データシート1!$A$1:$BT$1,0),0)</f>
        <v>15777.09999999996</v>
      </c>
      <c r="Q6" s="619">
        <f>VLOOKUP(年度マスタ!$K$4&amp;"_"&amp;Q$5,データシート1!$A:$BT,MATCH("cb_"&amp;$G6,データシート1!$A$1:$BT$1,0),0)</f>
        <v>16944.899999999943</v>
      </c>
      <c r="R6" s="633">
        <f>VLOOKUP(年度マスタ!$K$4&amp;"_"&amp;R$5,データシート1!$A:$BT,MATCH("cb_"&amp;$G6,データシート1!$A$1:$BT$1,0),0)</f>
        <v>18002.199999999913</v>
      </c>
      <c r="S6" s="568"/>
      <c r="T6" s="190"/>
      <c r="U6" s="581"/>
      <c r="V6" s="195"/>
      <c r="W6" s="195"/>
      <c r="X6" s="195"/>
      <c r="Y6" s="196" t="s">
        <v>372</v>
      </c>
      <c r="Z6" s="663" t="s">
        <v>373</v>
      </c>
      <c r="AA6" s="663"/>
      <c r="AB6" s="663"/>
      <c r="AC6" s="664">
        <f>SUM(AC7:AC8)</f>
        <v>1697160</v>
      </c>
      <c r="AD6" s="664">
        <f>SUM(AD7:AD8)</f>
        <v>2308625.031</v>
      </c>
      <c r="AE6" s="665">
        <f>$AD6*3600/100000000</f>
        <v>83.110501115999995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42398.5</v>
      </c>
      <c r="K7" s="617">
        <f>VLOOKUP(年度マスタ!$K$4&amp;"_"&amp;K$5,データシート1!$A:$BT,MATCH("cb_"&amp;$G7,データシート1!$A$1:$BT$1,0),0)</f>
        <v>49310.2</v>
      </c>
      <c r="L7" s="617">
        <f>VLOOKUP(年度マスタ!$K$4&amp;"_"&amp;L$5,データシート1!$A:$BT,MATCH("cb_"&amp;$G7,データシート1!$A$1:$BT$1,0),0)</f>
        <v>54089.999999999993</v>
      </c>
      <c r="M7" s="617">
        <f>VLOOKUP(年度マスタ!$K$4&amp;"_"&amp;M$5,データシート1!$A:$BT,MATCH("cb_"&amp;$G7,データシート1!$A$1:$BT$1,0),0)</f>
        <v>59728</v>
      </c>
      <c r="N7" s="617">
        <f>VLOOKUP(年度マスタ!$K$4&amp;"_"&amp;N$5,データシート1!$A:$BT,MATCH("cb_"&amp;$G7,データシート1!$A$1:$BT$1,0),0)</f>
        <v>62666.500000000036</v>
      </c>
      <c r="O7" s="617">
        <f>VLOOKUP(年度マスタ!$K$4&amp;"_"&amp;O$5,データシート1!$A:$BT,MATCH("cb_"&amp;$G7,データシート1!$A$1:$BT$1,0),0)</f>
        <v>66646.299999999857</v>
      </c>
      <c r="P7" s="617">
        <f>VLOOKUP(年度マスタ!$K$4&amp;"_"&amp;P$5,データシート1!$A:$BT,MATCH("cb_"&amp;$G7,データシート1!$A$1:$BT$1,0),0)</f>
        <v>80565.299999999828</v>
      </c>
      <c r="Q7" s="617">
        <f>VLOOKUP(年度マスタ!$K$4&amp;"_"&amp;Q$5,データシート1!$A:$BT,MATCH("cb_"&amp;$G7,データシート1!$A$1:$BT$1,0),0)</f>
        <v>94990.499999999796</v>
      </c>
      <c r="R7" s="634">
        <f>VLOOKUP(年度マスタ!$K$4&amp;"_"&amp;R$5,データシート1!$A:$BT,MATCH("cb_"&amp;$G7,データシート1!$A$1:$BT$1,0),0)</f>
        <v>106698.29999999976</v>
      </c>
      <c r="S7" s="568"/>
      <c r="T7" s="190"/>
      <c r="U7" s="581"/>
      <c r="V7" s="195"/>
      <c r="W7" s="195"/>
      <c r="X7" s="195"/>
      <c r="Y7" s="196" t="s">
        <v>375</v>
      </c>
      <c r="Z7" s="212" t="s">
        <v>376</v>
      </c>
      <c r="AA7" s="212"/>
      <c r="AB7" s="212"/>
      <c r="AC7" s="1022">
        <f>VLOOKUP(年度マスタ!$K$4&amp;"_"&amp;年度マスタ!$K$9,データシート3!A:AB,MATCH("ea_"&amp;$Y7&amp;"_設備",データシート3!$A$1:$AB$1,0),0)</f>
        <v>615494</v>
      </c>
      <c r="AD7" s="1022">
        <f>VLOOKUP(年度マスタ!$K$4&amp;"_"&amp;年度マスタ!$K$9,データシート3!A:AB,MATCH("ea_"&amp;$Y7&amp;"_年間発電",データシート3!$A$1:$AB$1,0),0)/10^3</f>
        <v>840865.52899999986</v>
      </c>
      <c r="AE7" s="554">
        <f t="shared" ref="AE7:AE16" si="0">$AD7*3600/100000000</f>
        <v>30.271159043999997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1081666</v>
      </c>
      <c r="AD8" s="1022">
        <f>VLOOKUP(年度マスタ!$K$4&amp;"_"&amp;年度マスタ!$K$9,データシート3!A:AB,MATCH("ea_"&amp;$Y8&amp;"_年間発電",データシート3!$A$1:$AB$1,0),0)/10^3</f>
        <v>1467759.5020000001</v>
      </c>
      <c r="AE8" s="554">
        <f t="shared" si="0"/>
        <v>52.839342072000008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6000</v>
      </c>
      <c r="AD9" s="666">
        <f>VLOOKUP(年度マスタ!$K$4&amp;"_"&amp;年度マスタ!$K$9,データシート3!A:AB,MATCH("ea_"&amp;$Y9&amp;"_年間発電",データシート3!$A$1:$AB$1,0),0)/10^3</f>
        <v>11417.482</v>
      </c>
      <c r="AE9" s="667">
        <f t="shared" si="0"/>
        <v>0.41102935200000001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3233</v>
      </c>
      <c r="AD10" s="666">
        <f>SUM(AD11:AD12)</f>
        <v>17365.902999999998</v>
      </c>
      <c r="AE10" s="667">
        <f t="shared" si="0"/>
        <v>0.62517250800000002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250</v>
      </c>
      <c r="K11" s="654">
        <f>VLOOKUP(年度マスタ!$K$4&amp;"_"&amp;K$5,データシート1!$A:$BT,MATCH("cb_"&amp;$G11,データシート1!$A$1:$BT$1,0),0)</f>
        <v>250</v>
      </c>
      <c r="L11" s="654">
        <f>VLOOKUP(年度マスタ!$K$4&amp;"_"&amp;L$5,データシート1!$A:$BT,MATCH("cb_"&amp;$G11,データシート1!$A$1:$BT$1,0),0)</f>
        <v>250</v>
      </c>
      <c r="M11" s="654">
        <f>VLOOKUP(年度マスタ!$K$4&amp;"_"&amp;M$5,データシート1!$A:$BT,MATCH("cb_"&amp;$G11,データシート1!$A$1:$BT$1,0),0)</f>
        <v>250</v>
      </c>
      <c r="N11" s="654">
        <f>VLOOKUP(年度マスタ!$K$4&amp;"_"&amp;N$5,データシート1!$A:$BT,MATCH("cb_"&amp;$G11,データシート1!$A$1:$BT$1,0),0)</f>
        <v>250</v>
      </c>
      <c r="O11" s="654">
        <f>VLOOKUP(年度マスタ!$K$4&amp;"_"&amp;O$5,データシート1!$A:$BT,MATCH("cb_"&amp;$G11,データシート1!$A$1:$BT$1,0),0)</f>
        <v>250</v>
      </c>
      <c r="P11" s="654">
        <f>VLOOKUP(年度マスタ!$K$4&amp;"_"&amp;P$5,データシート1!$A:$BT,MATCH("cb_"&amp;$G11,データシート1!$A$1:$BT$1,0),0)</f>
        <v>250</v>
      </c>
      <c r="Q11" s="654">
        <f>VLOOKUP(年度マスタ!$K$4&amp;"_"&amp;Q$5,データシート1!$A:$BT,MATCH("cb_"&amp;$G11,データシート1!$A$1:$BT$1,0),0)</f>
        <v>250</v>
      </c>
      <c r="R11" s="655">
        <f>VLOOKUP(年度マスタ!$K$4&amp;"_"&amp;R$5,データシート1!$A:$BT,MATCH("cb_"&amp;$G11,データシート1!$A$1:$BT$1,0),0)</f>
        <v>250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3026</v>
      </c>
      <c r="AD11" s="1022">
        <f>VLOOKUP(年度マスタ!$K$4&amp;"_"&amp;年度マスタ!$K$9,データシート3!A:AB,MATCH("ea_"&amp;$Y11&amp;"_年間発電",データシート3!$A$1:$AB$1,0),0)/10^3</f>
        <v>16324.988999999998</v>
      </c>
      <c r="AE11" s="554">
        <f t="shared" si="0"/>
        <v>0.58769960399999988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53109.599999999999</v>
      </c>
      <c r="K12" s="651">
        <f t="shared" ref="K12:Q12" si="1">SUM(K6:K11)</f>
        <v>61059.7</v>
      </c>
      <c r="L12" s="651">
        <f t="shared" si="1"/>
        <v>66682.7</v>
      </c>
      <c r="M12" s="651">
        <f t="shared" si="1"/>
        <v>73061.099999999991</v>
      </c>
      <c r="N12" s="651">
        <f t="shared" si="1"/>
        <v>76814.000000000029</v>
      </c>
      <c r="O12" s="651">
        <f t="shared" si="1"/>
        <v>81694.099999999831</v>
      </c>
      <c r="P12" s="651">
        <f t="shared" si="1"/>
        <v>96592.39999999979</v>
      </c>
      <c r="Q12" s="651">
        <f t="shared" si="1"/>
        <v>112185.39999999973</v>
      </c>
      <c r="R12" s="652">
        <f t="shared" ref="R12" si="2">SUM(R6:R11)</f>
        <v>124950.49999999967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207</v>
      </c>
      <c r="AD12" s="1022">
        <f>VLOOKUP(年度マスタ!$K$4&amp;"_"&amp;年度マスタ!$K$9,データシート3!A:AB,MATCH("ea_"&amp;$Y12&amp;"_年間発電",データシート3!$A$1:$AB$1,0),0)/10^3</f>
        <v>1040.914</v>
      </c>
      <c r="AE12" s="554">
        <f t="shared" si="0"/>
        <v>3.7472904000000001E-2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11.91033146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54.66204544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12554.575332</v>
      </c>
      <c r="K19" s="615">
        <f>K6*別紙!$C5/100*別紙!$E5/10^3</f>
        <v>13800.77994</v>
      </c>
      <c r="L19" s="615">
        <f>L6*別紙!$C5/100*別紙!$E5/10^3</f>
        <v>14812.721123999998</v>
      </c>
      <c r="M19" s="615">
        <f>M6*別紙!$C5/100*別紙!$E5/10^3</f>
        <v>15701.28997199999</v>
      </c>
      <c r="N19" s="615">
        <f>N6*別紙!$C5/100*別紙!$E5/10^3</f>
        <v>16678.667699999987</v>
      </c>
      <c r="O19" s="615">
        <f>O6*別紙!$C5/100*別紙!$E5/10^3</f>
        <v>17759.135735999964</v>
      </c>
      <c r="P19" s="615">
        <f>P6*別紙!$C5/100*別紙!$E5/10^3</f>
        <v>18934.413251999951</v>
      </c>
      <c r="Q19" s="615">
        <f>Q6*別紙!$C5/100*別紙!$E5/10^3</f>
        <v>20335.913387999928</v>
      </c>
      <c r="R19" s="639">
        <f>R6*別紙!$C5/100*別紙!$E5/10^3</f>
        <v>21604.800263999896</v>
      </c>
      <c r="S19" s="572"/>
      <c r="T19" s="191"/>
      <c r="U19" s="588"/>
      <c r="W19" s="201"/>
      <c r="X19" s="201"/>
      <c r="Y19" s="173"/>
      <c r="Z19" s="628" t="s">
        <v>389</v>
      </c>
      <c r="AA19" s="671"/>
      <c r="AB19" s="672"/>
      <c r="AC19" s="673">
        <f>SUM($AC$6,$AC$9,$AC$10,$AC$13)</f>
        <v>1706393</v>
      </c>
      <c r="AD19" s="673">
        <f>SUM($AD$6,$AD$9,$AD$10,$AD$13)</f>
        <v>2337408.4159999997</v>
      </c>
      <c r="AE19" s="674">
        <f>SUM($AE$6,$AE$9,$AE$10,$AE$13,$AE$17,$AE$18)</f>
        <v>150.719079876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56083.039859999997</v>
      </c>
      <c r="K20" s="617">
        <f>K7*別紙!$C6/100*別紙!$E6/10^3</f>
        <v>65225.560151999991</v>
      </c>
      <c r="L20" s="617">
        <f>L7*別紙!$C6/100*別紙!$E6/10^3</f>
        <v>71548.088399999993</v>
      </c>
      <c r="M20" s="617">
        <f>M7*別紙!$C6/100*別紙!$E6/10^3</f>
        <v>79005.809280000001</v>
      </c>
      <c r="N20" s="617">
        <f>N7*別紙!$C6/100*別紙!$E6/10^3</f>
        <v>82892.739540000053</v>
      </c>
      <c r="O20" s="617">
        <f>O7*別紙!$C6/100*別紙!$E6/10^3</f>
        <v>88157.059787999809</v>
      </c>
      <c r="P20" s="617">
        <f>P7*別紙!$C6/100*別紙!$E6/10^3</f>
        <v>106568.55622799978</v>
      </c>
      <c r="Q20" s="617">
        <f>Q7*別紙!$C6/100*別紙!$E6/10^3</f>
        <v>125649.63377999971</v>
      </c>
      <c r="R20" s="634">
        <f>R7*別紙!$C6/100*別紙!$E6/10^3</f>
        <v>141136.24330799968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1752</v>
      </c>
      <c r="K24" s="654">
        <f>K11*別紙!$C10/100*別紙!$E10/10^3</f>
        <v>1752</v>
      </c>
      <c r="L24" s="654">
        <f>L11*別紙!$C10/100*別紙!$E10/10^3</f>
        <v>1752</v>
      </c>
      <c r="M24" s="654">
        <f>M11*別紙!$C10/100*別紙!$E10/10^3</f>
        <v>1752</v>
      </c>
      <c r="N24" s="654">
        <f>N11*別紙!$C10/100*別紙!$E10/10^3</f>
        <v>1752</v>
      </c>
      <c r="O24" s="654">
        <f>O11*別紙!$C10/100*別紙!$E10/10^3</f>
        <v>1752</v>
      </c>
      <c r="P24" s="654">
        <f>P11*別紙!$C10/100*別紙!$E10/10^3</f>
        <v>1752</v>
      </c>
      <c r="Q24" s="654">
        <f>Q11*別紙!$C10/100*別紙!$E10/10^3</f>
        <v>1752</v>
      </c>
      <c r="R24" s="655">
        <f>R11*別紙!$C10/100*別紙!$E10/10^3</f>
        <v>1752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70389.615191999997</v>
      </c>
      <c r="K25" s="657">
        <f t="shared" si="3"/>
        <v>80778.340091999999</v>
      </c>
      <c r="L25" s="657">
        <f t="shared" si="3"/>
        <v>88112.809523999997</v>
      </c>
      <c r="M25" s="657">
        <f t="shared" si="3"/>
        <v>96459.099251999985</v>
      </c>
      <c r="N25" s="657">
        <f t="shared" si="3"/>
        <v>101323.40724000004</v>
      </c>
      <c r="O25" s="657">
        <f t="shared" si="3"/>
        <v>107668.19552399978</v>
      </c>
      <c r="P25" s="657">
        <f t="shared" si="3"/>
        <v>127254.96947999974</v>
      </c>
      <c r="Q25" s="657">
        <f t="shared" si="3"/>
        <v>147737.54716799964</v>
      </c>
      <c r="R25" s="658">
        <f t="shared" ref="R25" si="4">SUM(R19:R24)</f>
        <v>164493.04357199959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696085.15070934733</v>
      </c>
      <c r="K26" s="654">
        <f>(VLOOKUP(年度マスタ!$K$4&amp;"_"&amp;K$18,データシート1!$A:$BT,MATCH("da_合計",データシート1!$A$1:$BT$1,0),0))/10^3</f>
        <v>680241.35181236663</v>
      </c>
      <c r="L26" s="654">
        <f>(VLOOKUP(年度マスタ!$K$4&amp;"_"&amp;L$18,データシート1!$A:$BT,MATCH("da_合計",データシート1!$A$1:$BT$1,0),0))/10^3</f>
        <v>715638.7042135424</v>
      </c>
      <c r="M26" s="654">
        <f>(VLOOKUP(年度マスタ!$K$4&amp;"_"&amp;M$18,データシート1!$A:$BT,MATCH("da_合計",データシート1!$A$1:$BT$1,0),0))/10^3</f>
        <v>711541.45154837403</v>
      </c>
      <c r="N26" s="654">
        <f>(VLOOKUP(年度マスタ!$K$4&amp;"_"&amp;N$18,データシート1!$A:$BT,MATCH("da_合計",データシート1!$A$1:$BT$1,0),0))/10^3</f>
        <v>707619.65851070371</v>
      </c>
      <c r="O26" s="654">
        <f>(VLOOKUP(年度マスタ!$K$4&amp;"_"&amp;O$18,データシート1!$A:$BT,MATCH("da_合計",データシート1!$A$1:$BT$1,0),0))/10^3</f>
        <v>680937.78101535724</v>
      </c>
      <c r="P26" s="654">
        <f>(VLOOKUP(年度マスタ!$K$4&amp;"_"&amp;P$18,データシート1!$A:$BT,MATCH("da_合計",データシート1!$A$1:$BT$1,0),0))/10^3</f>
        <v>751736.97691090778</v>
      </c>
      <c r="Q26" s="654">
        <f>(VLOOKUP(年度マスタ!$K$4&amp;"_"&amp;Q$18,データシート1!$A:$BT,MATCH("da_合計",データシート1!$A$1:$BT$1,0),0))/10^3</f>
        <v>737225.41349810327</v>
      </c>
      <c r="R26" s="655">
        <f>Q26</f>
        <v>737225.41349810327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0.10112213300379887</v>
      </c>
      <c r="K27" s="839">
        <f t="shared" ref="K27:P27" si="5">K25/K26</f>
        <v>0.11874952893819571</v>
      </c>
      <c r="L27" s="839">
        <f t="shared" si="5"/>
        <v>0.12312471223986182</v>
      </c>
      <c r="M27" s="839">
        <f t="shared" si="5"/>
        <v>0.13556356982730502</v>
      </c>
      <c r="N27" s="839">
        <f t="shared" si="5"/>
        <v>0.14318907907851375</v>
      </c>
      <c r="O27" s="839">
        <f t="shared" si="5"/>
        <v>0.15811752340052862</v>
      </c>
      <c r="P27" s="839">
        <f t="shared" si="5"/>
        <v>0.16928124249378435</v>
      </c>
      <c r="Q27" s="839">
        <f>Q25/Q26</f>
        <v>0.20039670969424569</v>
      </c>
      <c r="R27" s="840">
        <f>R25/R26</f>
        <v>0.22312448887442321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0.22312448887442321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3.170547804244968</v>
      </c>
      <c r="AA52" s="173"/>
      <c r="AB52" s="678" t="s">
        <v>413</v>
      </c>
      <c r="AC52" s="679">
        <f>$AD6</f>
        <v>2308625.031</v>
      </c>
      <c r="AD52" s="680">
        <f>R19+R20</f>
        <v>162741.04357199959</v>
      </c>
      <c r="AE52" s="681">
        <f t="shared" ref="AE52:AE54" si="6">IFERROR(AD52/AC52,"-")</f>
        <v>7.0492627164103372E-2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1600183.0025018966</v>
      </c>
      <c r="Z53" s="1130"/>
      <c r="AA53" s="173"/>
      <c r="AB53" s="678" t="s">
        <v>377</v>
      </c>
      <c r="AC53" s="679">
        <f>$AD9</f>
        <v>11417.482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17365.902999999998</v>
      </c>
      <c r="AD54" s="679">
        <f>R22</f>
        <v>0</v>
      </c>
      <c r="AE54" s="681">
        <f t="shared" si="6"/>
        <v>0</v>
      </c>
      <c r="AF54" s="473"/>
      <c r="AG54" s="41"/>
      <c r="AH54" s="420"/>
      <c r="AI54" s="442" t="s">
        <v>440</v>
      </c>
      <c r="AJ54" s="443">
        <f>VLOOKUP(年度マスタ!$K$4&amp;"_"&amp;AJ$53,データシート1!$A$1:$BT$2000,MATCH("ca_太陽光発電（10kW未満）",データシート1!$A$1:$BT$1,0),0)</f>
        <v>2420</v>
      </c>
      <c r="AK54" s="443">
        <f>VLOOKUP(年度マスタ!$K$4&amp;"_"&amp;AK$53,データシート1!$A$1:$BT$2000,MATCH("ca_太陽光発電（10kW未満）",データシート1!$A$1:$BT$1,0),0)</f>
        <v>2623</v>
      </c>
      <c r="AL54" s="443">
        <f>VLOOKUP(年度マスタ!$K$4&amp;"_"&amp;AL$53,データシート1!$A$1:$BT$2000,MATCH("ca_太陽光発電（10kW未満）",データシート1!$A$1:$BT$1,0),0)</f>
        <v>2791</v>
      </c>
      <c r="AM54" s="443">
        <f>VLOOKUP(年度マスタ!$K$4&amp;"_"&amp;AM$53,データシート1!$A$1:$BT$2000,MATCH("ca_太陽光発電（10kW未満）",データシート1!$A$1:$BT$1,0),0)</f>
        <v>2931</v>
      </c>
      <c r="AN54" s="443">
        <f>VLOOKUP(年度マスタ!$K$4&amp;"_"&amp;AN$53,データシート1!$A$1:$BT$2000,MATCH("ca_太陽光発電（10kW未満）",データシート1!$A$1:$BT$1,0),0)</f>
        <v>3081</v>
      </c>
      <c r="AO54" s="443">
        <f>VLOOKUP(年度マスタ!$K$4&amp;"_"&amp;AO$53,データシート1!$A$1:$BT$2000,MATCH("ca_太陽光発電（10kW未満）",データシート1!$A$1:$BT$1,0),0)</f>
        <v>3233</v>
      </c>
      <c r="AP54" s="443">
        <f>VLOOKUP(年度マスタ!$K$4&amp;"_"&amp;AP$53,データシート1!$A$1:$BT$2000,MATCH("ca_太陽光発電（10kW未満）",データシート1!$A$1:$BT$1,0),0)</f>
        <v>3390</v>
      </c>
      <c r="AQ54" s="443">
        <f>VLOOKUP(年度マスタ!$K$4&amp;"_"&amp;AQ$53,データシート1!$A$1:$BT$2000,MATCH("ca_太陽光発電（10kW未満）",データシート1!$A$1:$BT$1,0),0)</f>
        <v>3562</v>
      </c>
      <c r="AR54" s="443">
        <f>VLOOKUP(年度マスタ!$K$4&amp;"_"&amp;AR$53,データシート1!$A$1:$BT$2000,MATCH("ca_太陽光発電（10kW未満）",データシート1!$A$1:$BT$1,0),0)</f>
        <v>3731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鹿沼市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栃木県</v>
      </c>
      <c r="AY12" s="1023" t="str">
        <f>年度マスタ!$J4</f>
        <v>鹿沼市</v>
      </c>
      <c r="AZ12" s="1023" t="str">
        <f>年度マスタ!$K4</f>
        <v>09205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鹿沼市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栃木県</v>
      </c>
      <c r="AY4" s="1038" t="str">
        <f>年度マスタ!$J4</f>
        <v>鹿沼市</v>
      </c>
      <c r="AZ4" s="1038" t="str">
        <f>年度マスタ!$K4</f>
        <v>09205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09202</v>
      </c>
      <c r="AY72" s="18" t="str">
        <f>IF(IFERROR(比較地域マスタ!$AE7,"")=0,"",IFERROR(比較地域マスタ!$AE7,""))</f>
        <v>足利市</v>
      </c>
      <c r="AZ72" s="16"/>
      <c r="BA72" s="22">
        <v>1</v>
      </c>
      <c r="BB72" s="22">
        <v>1</v>
      </c>
      <c r="BC72" s="18" t="str">
        <f>AX72</f>
        <v>09202</v>
      </c>
      <c r="BD72" s="18" t="str">
        <f>AY72</f>
        <v>足利市</v>
      </c>
      <c r="BE72" s="33">
        <f>VLOOKUP(BC72&amp;"_"&amp;$AZ$9,データシート3!A:AB,MATCH("ea_"&amp;"太陽光（建物系）"&amp;"_年間発電",データシート3!$A$1:$AB$1,0),0)/10^3+VLOOKUP(BC72&amp;"_"&amp;$AZ$9,データシート3!A:AB,MATCH("ea_"&amp;"太陽光（土地系）"&amp;"_年間発電",データシート3!$A$1:$AB$1,0),0)/10^3</f>
        <v>1192182.6170000001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1192182.6170000001</v>
      </c>
      <c r="BJ72" s="33">
        <f>(VLOOKUP($BC72&amp;"_"&amp;$AZ$8,データシート3!$A:$AN,MATCH("da_合計",データシート3!$A$1:$AN$1,0),0))/10^3</f>
        <v>899206.96348939801</v>
      </c>
      <c r="BK72" s="33">
        <f t="shared" ref="BK72:BK103" si="21">BI72-BJ72</f>
        <v>292975.65351060207</v>
      </c>
      <c r="BL72" s="33">
        <f t="shared" ref="BL72:BL103" si="22">IF(BK72&gt;0,0,BK72)</f>
        <v>0</v>
      </c>
      <c r="BM72" s="33">
        <f t="shared" ref="BM72:BM103" si="23">IF(BK72&gt;0,BK72,0)</f>
        <v>292975.65351060207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09344</v>
      </c>
      <c r="AY73" s="18" t="str">
        <f>IF(IFERROR(比較地域マスタ!$AE8,"")=0,"",IFERROR(比較地域マスタ!$AE8,""))</f>
        <v>市貝町</v>
      </c>
      <c r="AZ73" s="16"/>
      <c r="BA73" s="22">
        <v>2</v>
      </c>
      <c r="BB73" s="22">
        <v>1</v>
      </c>
      <c r="BC73" s="18" t="str">
        <f t="shared" ref="BC73:BC136" si="24">AX73</f>
        <v>09344</v>
      </c>
      <c r="BD73" s="18" t="str">
        <f t="shared" ref="BD73:BD136" si="25">AY73</f>
        <v>市貝町</v>
      </c>
      <c r="BE73" s="33">
        <f>VLOOKUP(BC73&amp;"_"&amp;$AZ$9,データシート3!A:AB,MATCH("ea_"&amp;"太陽光（建物系）"&amp;"_年間発電",データシート3!$A$1:$AB$1,0),0)/10^3+VLOOKUP(BC73&amp;"_"&amp;$AZ$9,データシート3!A:AB,MATCH("ea_"&amp;"太陽光（土地系）"&amp;"_年間発電",データシート3!$A$1:$AB$1,0),0)/10^3</f>
        <v>691975.40099999995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691975.40099999995</v>
      </c>
      <c r="BJ73" s="33">
        <f>(VLOOKUP($BC73&amp;"_"&amp;$AZ$8,データシート3!$A:$AN,MATCH("da_合計",データシート3!$A$1:$AN$1,0),0))/10^3</f>
        <v>118437.50171577804</v>
      </c>
      <c r="BK73" s="33">
        <f t="shared" si="21"/>
        <v>573537.89928422193</v>
      </c>
      <c r="BL73" s="33">
        <f t="shared" si="22"/>
        <v>0</v>
      </c>
      <c r="BM73" s="33">
        <f t="shared" si="23"/>
        <v>573537.89928422193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09201</v>
      </c>
      <c r="AY74" s="18" t="str">
        <f>IF(IFERROR(比較地域マスタ!$AE9,"")=0,"",IFERROR(比較地域マスタ!$AE9,""))</f>
        <v>宇都宮市</v>
      </c>
      <c r="AZ74" s="16"/>
      <c r="BA74" s="22">
        <v>3</v>
      </c>
      <c r="BB74" s="22">
        <v>1</v>
      </c>
      <c r="BC74" s="18" t="str">
        <f t="shared" si="24"/>
        <v>09201</v>
      </c>
      <c r="BD74" s="18" t="str">
        <f t="shared" si="25"/>
        <v>宇都宮市</v>
      </c>
      <c r="BE74" s="33">
        <f>VLOOKUP(BC74&amp;"_"&amp;$AZ$9,データシート3!A:AB,MATCH("ea_"&amp;"太陽光（建物系）"&amp;"_年間発電",データシート3!$A$1:$AB$1,0),0)/10^3+VLOOKUP(BC74&amp;"_"&amp;$AZ$9,データシート3!A:AB,MATCH("ea_"&amp;"太陽光（土地系）"&amp;"_年間発電",データシート3!$A$1:$AB$1,0),0)/10^3</f>
        <v>5268130.7300000004</v>
      </c>
      <c r="BF74" s="33">
        <f>VLOOKUP(BC74&amp;"_"&amp;$AZ$9,データシート3!A:AB,MATCH("ea_"&amp;"風力（陸上）"&amp;"_年間発電",データシート3!$A$1:$AB$1,0),0)/10^3</f>
        <v>7280.8050000000003</v>
      </c>
      <c r="BG74" s="33">
        <f>VLOOKUP(BC74&amp;"_"&amp;$AZ$9,データシート3!A:AB,MATCH("ea_"&amp;"中小水（河川）"&amp;"_年間発電",データシート3!$A$1:$AB$1,0),0)/10^3+VLOOKUP(BC74&amp;"_"&amp;$AZ$9,データシート3!A:AB,MATCH("ea_"&amp;"中小水（農業用水路）"&amp;"_年間発電",データシート3!$A$1:$AB$1,0),0)/10^3</f>
        <v>2588.614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2253.1419999999998</v>
      </c>
      <c r="BI74" s="33">
        <f t="shared" si="26"/>
        <v>5280253.2910000002</v>
      </c>
      <c r="BJ74" s="33">
        <f>(VLOOKUP($BC74&amp;"_"&amp;$AZ$8,データシート3!$A:$AN,MATCH("da_合計",データシート3!$A$1:$AN$1,0),0))/10^3</f>
        <v>4140134.1033490915</v>
      </c>
      <c r="BK74" s="33">
        <f t="shared" si="21"/>
        <v>1140119.1876509087</v>
      </c>
      <c r="BL74" s="33">
        <f t="shared" si="22"/>
        <v>0</v>
      </c>
      <c r="BM74" s="33">
        <f t="shared" si="23"/>
        <v>1140119.1876509087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09210</v>
      </c>
      <c r="AY75" s="18" t="str">
        <f>IF(IFERROR(比較地域マスタ!$AE10,"")=0,"",IFERROR(比較地域マスタ!$AE10,""))</f>
        <v>大田原市</v>
      </c>
      <c r="AZ75" s="16"/>
      <c r="BA75" s="22">
        <v>4</v>
      </c>
      <c r="BB75" s="22">
        <v>1</v>
      </c>
      <c r="BC75" s="18" t="str">
        <f t="shared" si="24"/>
        <v>09210</v>
      </c>
      <c r="BD75" s="18" t="str">
        <f t="shared" si="25"/>
        <v>大田原市</v>
      </c>
      <c r="BE75" s="33">
        <f>VLOOKUP(BC75&amp;"_"&amp;$AZ$9,データシート3!A:AB,MATCH("ea_"&amp;"太陽光（建物系）"&amp;"_年間発電",データシート3!$A$1:$AB$1,0),0)/10^3+VLOOKUP(BC75&amp;"_"&amp;$AZ$9,データシート3!A:AB,MATCH("ea_"&amp;"太陽光（土地系）"&amp;"_年間発電",データシート3!$A$1:$AB$1,0),0)/10^3</f>
        <v>3750226.3740000008</v>
      </c>
      <c r="BF75" s="33">
        <f>VLOOKUP(BC75&amp;"_"&amp;$AZ$9,データシート3!A:AB,MATCH("ea_"&amp;"風力（陸上）"&amp;"_年間発電",データシート3!$A$1:$AB$1,0),0)/10^3</f>
        <v>60295.273000000001</v>
      </c>
      <c r="BG75" s="33">
        <f>VLOOKUP(BC75&amp;"_"&amp;$AZ$9,データシート3!A:AB,MATCH("ea_"&amp;"中小水（河川）"&amp;"_年間発電",データシート3!$A$1:$AB$1,0),0)/10^3+VLOOKUP(BC75&amp;"_"&amp;$AZ$9,データシート3!A:AB,MATCH("ea_"&amp;"中小水（農業用水路）"&amp;"_年間発電",データシート3!$A$1:$AB$1,0),0)/10^3</f>
        <v>18487.103999999999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7.3579999999999997</v>
      </c>
      <c r="BI75" s="33">
        <f t="shared" si="26"/>
        <v>3829016.1090000006</v>
      </c>
      <c r="BJ75" s="33">
        <f>(VLOOKUP($BC75&amp;"_"&amp;$AZ$8,データシート3!$A:$AN,MATCH("da_合計",データシート3!$A$1:$AN$1,0),0))/10^3</f>
        <v>713142.448882967</v>
      </c>
      <c r="BK75" s="33">
        <f t="shared" si="21"/>
        <v>3115873.6601170339</v>
      </c>
      <c r="BL75" s="33">
        <f t="shared" si="22"/>
        <v>0</v>
      </c>
      <c r="BM75" s="33">
        <f t="shared" si="23"/>
        <v>3115873.6601170339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09208</v>
      </c>
      <c r="AY76" s="18" t="str">
        <f>IF(IFERROR(比較地域マスタ!$AE11,"")=0,"",IFERROR(比較地域マスタ!$AE11,""))</f>
        <v>小山市</v>
      </c>
      <c r="AZ76" s="16"/>
      <c r="BA76" s="22">
        <v>5</v>
      </c>
      <c r="BB76" s="22">
        <v>1</v>
      </c>
      <c r="BC76" s="18" t="str">
        <f t="shared" si="24"/>
        <v>09208</v>
      </c>
      <c r="BD76" s="18" t="str">
        <f t="shared" si="25"/>
        <v>小山市</v>
      </c>
      <c r="BE76" s="33">
        <f>VLOOKUP(BC76&amp;"_"&amp;$AZ$9,データシート3!A:AB,MATCH("ea_"&amp;"太陽光（建物系）"&amp;"_年間発電",データシート3!$A$1:$AB$1,0),0)/10^3+VLOOKUP(BC76&amp;"_"&amp;$AZ$9,データシート3!A:AB,MATCH("ea_"&amp;"太陽光（土地系）"&amp;"_年間発電",データシート3!$A$1:$AB$1,0),0)/10^3</f>
        <v>2376434.7119999998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55.155999999999999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328.185</v>
      </c>
      <c r="BI76" s="33">
        <f t="shared" si="26"/>
        <v>2376818.0529999998</v>
      </c>
      <c r="BJ76" s="33">
        <f>(VLOOKUP($BC76&amp;"_"&amp;$AZ$8,データシート3!$A:$AN,MATCH("da_合計",データシート3!$A$1:$AN$1,0),0))/10^3</f>
        <v>1554490.7674679728</v>
      </c>
      <c r="BK76" s="33">
        <f t="shared" si="21"/>
        <v>822327.28553202702</v>
      </c>
      <c r="BL76" s="33">
        <f t="shared" si="22"/>
        <v>0</v>
      </c>
      <c r="BM76" s="33">
        <f t="shared" si="23"/>
        <v>822327.28553202702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09205</v>
      </c>
      <c r="AY77" s="18" t="str">
        <f>IF(IFERROR(比較地域マスタ!$AE12,"")=0,"",IFERROR(比較地域マスタ!$AE12,""))</f>
        <v>鹿沼市</v>
      </c>
      <c r="AZ77" s="16"/>
      <c r="BA77" s="22">
        <v>6</v>
      </c>
      <c r="BB77" s="22">
        <v>1</v>
      </c>
      <c r="BC77" s="18" t="str">
        <f t="shared" si="24"/>
        <v>09205</v>
      </c>
      <c r="BD77" s="18" t="str">
        <f t="shared" si="25"/>
        <v>鹿沼市</v>
      </c>
      <c r="BE77" s="33">
        <f>VLOOKUP(BC77&amp;"_"&amp;$AZ$9,データシート3!A:AB,MATCH("ea_"&amp;"太陽光（建物系）"&amp;"_年間発電",データシート3!$A$1:$AB$1,0),0)/10^3+VLOOKUP(BC77&amp;"_"&amp;$AZ$9,データシート3!A:AB,MATCH("ea_"&amp;"太陽光（土地系）"&amp;"_年間発電",データシート3!$A$1:$AB$1,0),0)/10^3</f>
        <v>2308625.031</v>
      </c>
      <c r="BF77" s="33">
        <f>VLOOKUP(BC77&amp;"_"&amp;$AZ$9,データシート3!A:AB,MATCH("ea_"&amp;"風力（陸上）"&amp;"_年間発電",データシート3!$A$1:$AB$1,0),0)/10^3</f>
        <v>11417.482</v>
      </c>
      <c r="BG77" s="33">
        <f>VLOOKUP(BC77&amp;"_"&amp;$AZ$9,データシート3!A:AB,MATCH("ea_"&amp;"中小水（河川）"&amp;"_年間発電",データシート3!$A$1:$AB$1,0),0)/10^3+VLOOKUP(BC77&amp;"_"&amp;$AZ$9,データシート3!A:AB,MATCH("ea_"&amp;"中小水（農業用水路）"&amp;"_年間発電",データシート3!$A$1:$AB$1,0),0)/10^3</f>
        <v>17365.902999999998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2337408.4159999997</v>
      </c>
      <c r="BJ77" s="33">
        <f>(VLOOKUP($BC77&amp;"_"&amp;$AZ$8,データシート3!$A:$AN,MATCH("da_合計",データシート3!$A$1:$AN$1,0),0))/10^3</f>
        <v>737225.41349810327</v>
      </c>
      <c r="BK77" s="33">
        <f t="shared" si="21"/>
        <v>1600183.0025018966</v>
      </c>
      <c r="BL77" s="33">
        <f t="shared" si="22"/>
        <v>0</v>
      </c>
      <c r="BM77" s="33">
        <f t="shared" si="23"/>
        <v>1600183.0025018966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09301</v>
      </c>
      <c r="AY78" s="18" t="str">
        <f>IF(IFERROR(比較地域マスタ!$AE13,"")=0,"",IFERROR(比較地域マスタ!$AE13,""))</f>
        <v>上三川町</v>
      </c>
      <c r="AZ78" s="16"/>
      <c r="BA78" s="22">
        <v>7</v>
      </c>
      <c r="BB78" s="22">
        <v>1</v>
      </c>
      <c r="BC78" s="18" t="str">
        <f t="shared" si="24"/>
        <v>09301</v>
      </c>
      <c r="BD78" s="18" t="str">
        <f t="shared" si="25"/>
        <v>上三川町</v>
      </c>
      <c r="BE78" s="33">
        <f>VLOOKUP(BC78&amp;"_"&amp;$AZ$9,データシート3!A:AB,MATCH("ea_"&amp;"太陽光（建物系）"&amp;"_年間発電",データシート3!$A$1:$AB$1,0),0)/10^3+VLOOKUP(BC78&amp;"_"&amp;$AZ$9,データシート3!A:AB,MATCH("ea_"&amp;"太陽光（土地系）"&amp;"_年間発電",データシート3!$A$1:$AB$1,0),0)/10^3</f>
        <v>708991.88899999997</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193.77099999999999</v>
      </c>
      <c r="BI78" s="33">
        <f t="shared" si="26"/>
        <v>709185.65999999992</v>
      </c>
      <c r="BJ78" s="33">
        <f>(VLOOKUP($BC78&amp;"_"&amp;$AZ$8,データシート3!$A:$AN,MATCH("da_合計",データシート3!$A$1:$AN$1,0),0))/10^3</f>
        <v>377962.55160663876</v>
      </c>
      <c r="BK78" s="33">
        <f t="shared" si="21"/>
        <v>331223.10839336115</v>
      </c>
      <c r="BL78" s="33">
        <f t="shared" si="22"/>
        <v>0</v>
      </c>
      <c r="BM78" s="33">
        <f t="shared" si="23"/>
        <v>331223.10839336115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09214</v>
      </c>
      <c r="AY79" s="18" t="str">
        <f>IF(IFERROR(比較地域マスタ!$AE14,"")=0,"",IFERROR(比較地域マスタ!$AE14,""))</f>
        <v>さくら市</v>
      </c>
      <c r="AZ79" s="16"/>
      <c r="BA79" s="22">
        <v>8</v>
      </c>
      <c r="BB79" s="22">
        <v>1</v>
      </c>
      <c r="BC79" s="18" t="str">
        <f t="shared" si="24"/>
        <v>09214</v>
      </c>
      <c r="BD79" s="18" t="str">
        <f t="shared" si="25"/>
        <v>さくら市</v>
      </c>
      <c r="BE79" s="33">
        <f>VLOOKUP(BC79&amp;"_"&amp;$AZ$9,データシート3!A:AB,MATCH("ea_"&amp;"太陽光（建物系）"&amp;"_年間発電",データシート3!$A$1:$AB$1,0),0)/10^3+VLOOKUP(BC79&amp;"_"&amp;$AZ$9,データシート3!A:AB,MATCH("ea_"&amp;"太陽光（土地系）"&amp;"_年間発電",データシート3!$A$1:$AB$1,0),0)/10^3</f>
        <v>1606043.6170000003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27422.138999999996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1633465.7560000003</v>
      </c>
      <c r="BJ79" s="33">
        <f>(VLOOKUP($BC79&amp;"_"&amp;$AZ$8,データシート3!$A:$AN,MATCH("da_合計",データシート3!$A$1:$AN$1,0),0))/10^3</f>
        <v>363680.93790149962</v>
      </c>
      <c r="BK79" s="33">
        <f t="shared" si="21"/>
        <v>1269784.8180985006</v>
      </c>
      <c r="BL79" s="33">
        <f>IF(BK79&gt;0,0,BK79)</f>
        <v>0</v>
      </c>
      <c r="BM79" s="33">
        <f>IF(BK79&gt;0,BK79,0)</f>
        <v>1269784.8180985006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09204</v>
      </c>
      <c r="AY80" s="18" t="str">
        <f>IF(IFERROR(比較地域マスタ!$AE15,"")=0,"",IFERROR(比較地域マスタ!$AE15,""))</f>
        <v>佐野市</v>
      </c>
      <c r="AZ80" s="16"/>
      <c r="BA80" s="22">
        <v>9</v>
      </c>
      <c r="BB80" s="22">
        <v>1</v>
      </c>
      <c r="BC80" s="18" t="str">
        <f t="shared" si="24"/>
        <v>09204</v>
      </c>
      <c r="BD80" s="18" t="str">
        <f t="shared" si="25"/>
        <v>佐野市</v>
      </c>
      <c r="BE80" s="33">
        <f>VLOOKUP(BC80&amp;"_"&amp;$AZ$9,データシート3!A:AB,MATCH("ea_"&amp;"太陽光（建物系）"&amp;"_年間発電",データシート3!$A$1:$AB$1,0),0)/10^3+VLOOKUP(BC80&amp;"_"&amp;$AZ$9,データシート3!A:AB,MATCH("ea_"&amp;"太陽光（土地系）"&amp;"_年間発電",データシート3!$A$1:$AB$1,0),0)/10^3</f>
        <v>1404267.5130000003</v>
      </c>
      <c r="BF80" s="33">
        <f>VLOOKUP(BC80&amp;"_"&amp;$AZ$9,データシート3!A:AB,MATCH("ea_"&amp;"風力（陸上）"&amp;"_年間発電",データシート3!$A$1:$AB$1,0),0)/10^3</f>
        <v>337.91500000000002</v>
      </c>
      <c r="BG80" s="33">
        <f>VLOOKUP(BC80&amp;"_"&amp;$AZ$9,データシート3!A:AB,MATCH("ea_"&amp;"中小水（河川）"&amp;"_年間発電",データシート3!$A$1:$AB$1,0),0)/10^3+VLOOKUP(BC80&amp;"_"&amp;$AZ$9,データシート3!A:AB,MATCH("ea_"&amp;"中小水（農業用水路）"&amp;"_年間発電",データシート3!$A$1:$AB$1,0),0)/10^3</f>
        <v>2043.9849999999999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1406649.4130000004</v>
      </c>
      <c r="BJ80" s="33">
        <f>(VLOOKUP($BC80&amp;"_"&amp;$AZ$8,データシート3!$A:$AN,MATCH("da_合計",データシート3!$A$1:$AN$1,0),0))/10^3</f>
        <v>853407.01313573716</v>
      </c>
      <c r="BK80" s="33">
        <f t="shared" si="21"/>
        <v>553242.39986426325</v>
      </c>
      <c r="BL80" s="33">
        <f t="shared" si="22"/>
        <v>0</v>
      </c>
      <c r="BM80" s="33">
        <f t="shared" si="23"/>
        <v>553242.39986426325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09384</v>
      </c>
      <c r="AY81" s="18" t="str">
        <f>IF(IFERROR(比較地域マスタ!$AE16,"")=0,"",IFERROR(比較地域マスタ!$AE16,""))</f>
        <v>塩谷町</v>
      </c>
      <c r="AZ81" s="16"/>
      <c r="BA81" s="22">
        <v>10</v>
      </c>
      <c r="BB81" s="22">
        <v>1</v>
      </c>
      <c r="BC81" s="18" t="str">
        <f t="shared" si="24"/>
        <v>09384</v>
      </c>
      <c r="BD81" s="18" t="str">
        <f t="shared" si="25"/>
        <v>塩谷町</v>
      </c>
      <c r="BE81" s="33">
        <f>VLOOKUP(BC81&amp;"_"&amp;$AZ$9,データシート3!A:AB,MATCH("ea_"&amp;"太陽光（建物系）"&amp;"_年間発電",データシート3!$A$1:$AB$1,0),0)/10^3+VLOOKUP(BC81&amp;"_"&amp;$AZ$9,データシート3!A:AB,MATCH("ea_"&amp;"太陽光（土地系）"&amp;"_年間発電",データシート3!$A$1:$AB$1,0),0)/10^3</f>
        <v>966456.76999999979</v>
      </c>
      <c r="BF81" s="33">
        <f>VLOOKUP(BC81&amp;"_"&amp;$AZ$9,データシート3!A:AB,MATCH("ea_"&amp;"風力（陸上）"&amp;"_年間発電",データシート3!$A$1:$AB$1,0),0)/10^3</f>
        <v>169499.31700000004</v>
      </c>
      <c r="BG81" s="33">
        <f>VLOOKUP(BC81&amp;"_"&amp;$AZ$9,データシート3!A:AB,MATCH("ea_"&amp;"中小水（河川）"&amp;"_年間発電",データシート3!$A$1:$AB$1,0),0)/10^3+VLOOKUP(BC81&amp;"_"&amp;$AZ$9,データシート3!A:AB,MATCH("ea_"&amp;"中小水（農業用水路）"&amp;"_年間発電",データシート3!$A$1:$AB$1,0),0)/10^3</f>
        <v>151684.02799999996</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768.95299999999997</v>
      </c>
      <c r="BI81" s="33">
        <f t="shared" si="26"/>
        <v>1288409.0679999997</v>
      </c>
      <c r="BJ81" s="33">
        <f>(VLOOKUP($BC81&amp;"_"&amp;$AZ$8,データシート3!$A:$AN,MATCH("da_合計",データシート3!$A$1:$AN$1,0),0))/10^3</f>
        <v>58597.478118654741</v>
      </c>
      <c r="BK81" s="33">
        <f t="shared" si="21"/>
        <v>1229811.5898813449</v>
      </c>
      <c r="BL81" s="33">
        <f t="shared" si="22"/>
        <v>0</v>
      </c>
      <c r="BM81" s="33">
        <f t="shared" si="23"/>
        <v>1229811.5898813449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09216</v>
      </c>
      <c r="AY82" s="18" t="str">
        <f>IF(IFERROR(比較地域マスタ!$AE17,"")=0,"",IFERROR(比較地域マスタ!$AE17,""))</f>
        <v>下野市</v>
      </c>
      <c r="AZ82" s="16"/>
      <c r="BA82" s="22">
        <v>11</v>
      </c>
      <c r="BB82" s="22">
        <v>1</v>
      </c>
      <c r="BC82" s="18" t="str">
        <f t="shared" si="24"/>
        <v>09216</v>
      </c>
      <c r="BD82" s="18" t="str">
        <f t="shared" si="25"/>
        <v>下野市</v>
      </c>
      <c r="BE82" s="33">
        <f>VLOOKUP(BC82&amp;"_"&amp;$AZ$9,データシート3!A:AB,MATCH("ea_"&amp;"太陽光（建物系）"&amp;"_年間発電",データシート3!$A$1:$AB$1,0),0)/10^3+VLOOKUP(BC82&amp;"_"&amp;$AZ$9,データシート3!A:AB,MATCH("ea_"&amp;"太陽光（土地系）"&amp;"_年間発電",データシート3!$A$1:$AB$1,0),0)/10^3</f>
        <v>1106255.3089999999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1106255.3089999999</v>
      </c>
      <c r="BJ82" s="33">
        <f>(VLOOKUP($BC82&amp;"_"&amp;$AZ$8,データシート3!$A:$AN,MATCH("da_合計",データシート3!$A$1:$AN$1,0),0))/10^3</f>
        <v>367522.6960713836</v>
      </c>
      <c r="BK82" s="33">
        <f t="shared" si="21"/>
        <v>738732.61292861635</v>
      </c>
      <c r="BL82" s="33">
        <f t="shared" si="22"/>
        <v>0</v>
      </c>
      <c r="BM82" s="33">
        <f t="shared" si="23"/>
        <v>738732.61292861635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09386</v>
      </c>
      <c r="AY83" s="18" t="str">
        <f>IF(IFERROR(比較地域マスタ!$AE18,"")=0,"",IFERROR(比較地域マスタ!$AE18,""))</f>
        <v>高根沢町</v>
      </c>
      <c r="AZ83" s="16"/>
      <c r="BA83" s="22">
        <v>12</v>
      </c>
      <c r="BB83" s="22">
        <v>1</v>
      </c>
      <c r="BC83" s="18" t="str">
        <f t="shared" si="24"/>
        <v>09386</v>
      </c>
      <c r="BD83" s="18" t="str">
        <f t="shared" si="25"/>
        <v>高根沢町</v>
      </c>
      <c r="BE83" s="33">
        <f>VLOOKUP(BC83&amp;"_"&amp;$AZ$9,データシート3!A:AB,MATCH("ea_"&amp;"太陽光（建物系）"&amp;"_年間発電",データシート3!$A$1:$AB$1,0),0)/10^3+VLOOKUP(BC83&amp;"_"&amp;$AZ$9,データシート3!A:AB,MATCH("ea_"&amp;"太陽光（土地系）"&amp;"_年間発電",データシート3!$A$1:$AB$1,0),0)/10^3</f>
        <v>1079382.4349999998</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12741.156000000001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1092123.5909999998</v>
      </c>
      <c r="BJ83" s="33">
        <f>(VLOOKUP($BC83&amp;"_"&amp;$AZ$8,データシート3!$A:$AN,MATCH("da_合計",データシート3!$A$1:$AN$1,0),0))/10^3</f>
        <v>127346.44971974997</v>
      </c>
      <c r="BK83" s="33">
        <f t="shared" si="21"/>
        <v>964777.14128024981</v>
      </c>
      <c r="BL83" s="33">
        <f t="shared" si="22"/>
        <v>0</v>
      </c>
      <c r="BM83" s="33">
        <f t="shared" si="23"/>
        <v>964777.14128024981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09203</v>
      </c>
      <c r="AY84" s="18" t="str">
        <f>IF(IFERROR(比較地域マスタ!$AE19,"")=0,"",IFERROR(比較地域マスタ!$AE19,""))</f>
        <v>栃木市</v>
      </c>
      <c r="AZ84" s="16"/>
      <c r="BA84" s="22">
        <v>13</v>
      </c>
      <c r="BB84" s="22">
        <v>1</v>
      </c>
      <c r="BC84" s="18" t="str">
        <f t="shared" si="24"/>
        <v>09203</v>
      </c>
      <c r="BD84" s="18" t="str">
        <f t="shared" si="25"/>
        <v>栃木市</v>
      </c>
      <c r="BE84" s="33">
        <f>VLOOKUP(BC84&amp;"_"&amp;$AZ$9,データシート3!A:AB,MATCH("ea_"&amp;"太陽光（建物系）"&amp;"_年間発電",データシート3!$A$1:$AB$1,0),0)/10^3+VLOOKUP(BC84&amp;"_"&amp;$AZ$9,データシート3!A:AB,MATCH("ea_"&amp;"太陽光（土地系）"&amp;"_年間発電",データシート3!$A$1:$AB$1,0),0)/10^3</f>
        <v>3001053.9950000001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255.22399999999999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3001309.219</v>
      </c>
      <c r="BJ84" s="33">
        <f>(VLOOKUP($BC84&amp;"_"&amp;$AZ$8,データシート3!$A:$AN,MATCH("da_合計",データシート3!$A$1:$AN$1,0),0))/10^3</f>
        <v>1281204.7802636027</v>
      </c>
      <c r="BK84" s="33">
        <f t="shared" si="21"/>
        <v>1720104.4387363973</v>
      </c>
      <c r="BL84" s="33">
        <f t="shared" si="22"/>
        <v>0</v>
      </c>
      <c r="BM84" s="33">
        <f t="shared" si="23"/>
        <v>1720104.4387363973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09411</v>
      </c>
      <c r="AY85" s="18" t="str">
        <f>IF(IFERROR(比較地域マスタ!$AE20,"")=0,"",IFERROR(比較地域マスタ!$AE20,""))</f>
        <v>那珂川町</v>
      </c>
      <c r="AZ85" s="16"/>
      <c r="BA85" s="22">
        <v>14</v>
      </c>
      <c r="BB85" s="22">
        <v>1</v>
      </c>
      <c r="BC85" s="18" t="str">
        <f t="shared" si="24"/>
        <v>09411</v>
      </c>
      <c r="BD85" s="18" t="str">
        <f t="shared" si="25"/>
        <v>那珂川町</v>
      </c>
      <c r="BE85" s="33">
        <f>VLOOKUP(BC85&amp;"_"&amp;$AZ$9,データシート3!A:AB,MATCH("ea_"&amp;"太陽光（建物系）"&amp;"_年間発電",データシート3!$A$1:$AB$1,0),0)/10^3+VLOOKUP(BC85&amp;"_"&amp;$AZ$9,データシート3!A:AB,MATCH("ea_"&amp;"太陽光（土地系）"&amp;"_年間発電",データシート3!$A$1:$AB$1,0),0)/10^3</f>
        <v>712708.69799999986</v>
      </c>
      <c r="BF85" s="33">
        <f>VLOOKUP(BC85&amp;"_"&amp;$AZ$9,データシート3!A:AB,MATCH("ea_"&amp;"風力（陸上）"&amp;"_年間発電",データシート3!$A$1:$AB$1,0),0)/10^3</f>
        <v>21127.395</v>
      </c>
      <c r="BG85" s="33">
        <f>VLOOKUP(BC85&amp;"_"&amp;$AZ$9,データシート3!A:AB,MATCH("ea_"&amp;"中小水（河川）"&amp;"_年間発電",データシート3!$A$1:$AB$1,0),0)/10^3+VLOOKUP(BC85&amp;"_"&amp;$AZ$9,データシート3!A:AB,MATCH("ea_"&amp;"中小水（農業用水路）"&amp;"_年間発電",データシート3!$A$1:$AB$1,0),0)/10^3</f>
        <v>4409.5690000000004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738245.66199999989</v>
      </c>
      <c r="BJ85" s="33">
        <f>(VLOOKUP($BC85&amp;"_"&amp;$AZ$8,データシート3!$A:$AN,MATCH("da_合計",データシート3!$A$1:$AN$1,0),0))/10^3</f>
        <v>89572.502157864918</v>
      </c>
      <c r="BK85" s="33">
        <f t="shared" si="21"/>
        <v>648673.15984213492</v>
      </c>
      <c r="BL85" s="33">
        <f t="shared" si="22"/>
        <v>0</v>
      </c>
      <c r="BM85" s="33">
        <f t="shared" si="23"/>
        <v>648673.15984213492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09215</v>
      </c>
      <c r="AY86" s="18" t="str">
        <f>IF(IFERROR(比較地域マスタ!$AE21,"")=0,"",IFERROR(比較地域マスタ!$AE21,""))</f>
        <v>那須烏山市</v>
      </c>
      <c r="AZ86" s="16"/>
      <c r="BA86" s="22">
        <v>15</v>
      </c>
      <c r="BB86" s="22">
        <v>1</v>
      </c>
      <c r="BC86" s="18" t="str">
        <f t="shared" si="24"/>
        <v>09215</v>
      </c>
      <c r="BD86" s="18" t="str">
        <f t="shared" si="25"/>
        <v>那須烏山市</v>
      </c>
      <c r="BE86" s="33">
        <f>VLOOKUP(BC86&amp;"_"&amp;$AZ$9,データシート3!A:AB,MATCH("ea_"&amp;"太陽光（建物系）"&amp;"_年間発電",データシート3!$A$1:$AB$1,0),0)/10^3+VLOOKUP(BC86&amp;"_"&amp;$AZ$9,データシート3!A:AB,MATCH("ea_"&amp;"太陽光（土地系）"&amp;"_年間発電",データシート3!$A$1:$AB$1,0),0)/10^3</f>
        <v>1015983.7639999999</v>
      </c>
      <c r="BF86" s="33">
        <f>VLOOKUP(BC86&amp;"_"&amp;$AZ$9,データシート3!A:AB,MATCH("ea_"&amp;"風力（陸上）"&amp;"_年間発電",データシート3!$A$1:$AB$1,0),0)/10^3</f>
        <v>808.97799999999995</v>
      </c>
      <c r="BG86" s="33">
        <f>VLOOKUP(BC86&amp;"_"&amp;$AZ$9,データシート3!A:AB,MATCH("ea_"&amp;"中小水（河川）"&amp;"_年間発電",データシート3!$A$1:$AB$1,0),0)/10^3+VLOOKUP(BC86&amp;"_"&amp;$AZ$9,データシート3!A:AB,MATCH("ea_"&amp;"中小水（農業用水路）"&amp;"_年間発電",データシート3!$A$1:$AB$1,0),0)/10^3</f>
        <v>1064.9480000000001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1017857.6899999998</v>
      </c>
      <c r="BJ86" s="33">
        <f>(VLOOKUP($BC86&amp;"_"&amp;$AZ$8,データシート3!$A:$AN,MATCH("da_合計",データシート3!$A$1:$AN$1,0),0))/10^3</f>
        <v>169114.86190632058</v>
      </c>
      <c r="BK86" s="33">
        <f t="shared" si="21"/>
        <v>848742.82809367927</v>
      </c>
      <c r="BL86" s="33">
        <f t="shared" si="22"/>
        <v>0</v>
      </c>
      <c r="BM86" s="33">
        <f t="shared" si="23"/>
        <v>848742.82809367927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09213</v>
      </c>
      <c r="AY87" s="18" t="str">
        <f>IF(IFERROR(比較地域マスタ!$AE22,"")=0,"",IFERROR(比較地域マスタ!$AE22,""))</f>
        <v>那須塩原市</v>
      </c>
      <c r="AZ87" s="16"/>
      <c r="BA87" s="22">
        <v>16</v>
      </c>
      <c r="BB87" s="22">
        <v>1</v>
      </c>
      <c r="BC87" s="18" t="str">
        <f t="shared" si="24"/>
        <v>09213</v>
      </c>
      <c r="BD87" s="18" t="str">
        <f t="shared" si="25"/>
        <v>那須塩原市</v>
      </c>
      <c r="BE87" s="33">
        <f>VLOOKUP(BC87&amp;"_"&amp;$AZ$9,データシート3!A:AB,MATCH("ea_"&amp;"太陽光（建物系）"&amp;"_年間発電",データシート3!$A$1:$AB$1,0),0)/10^3+VLOOKUP(BC87&amp;"_"&amp;$AZ$9,データシート3!A:AB,MATCH("ea_"&amp;"太陽光（土地系）"&amp;"_年間発電",データシート3!$A$1:$AB$1,0),0)/10^3</f>
        <v>4097292.65</v>
      </c>
      <c r="BF87" s="33">
        <f>VLOOKUP(BC87&amp;"_"&amp;$AZ$9,データシート3!A:AB,MATCH("ea_"&amp;"風力（陸上）"&amp;"_年間発電",データシート3!$A$1:$AB$1,0),0)/10^3</f>
        <v>1041342.5280000002</v>
      </c>
      <c r="BG87" s="33">
        <f>VLOOKUP(BC87&amp;"_"&amp;$AZ$9,データシート3!A:AB,MATCH("ea_"&amp;"中小水（河川）"&amp;"_年間発電",データシート3!$A$1:$AB$1,0),0)/10^3+VLOOKUP(BC87&amp;"_"&amp;$AZ$9,データシート3!A:AB,MATCH("ea_"&amp;"中小水（農業用水路）"&amp;"_年間発電",データシート3!$A$1:$AB$1,0),0)/10^3</f>
        <v>2936.4879999999998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1837.6379999999997</v>
      </c>
      <c r="BI87" s="33">
        <f t="shared" si="26"/>
        <v>5143409.3040000005</v>
      </c>
      <c r="BJ87" s="33">
        <f>(VLOOKUP($BC87&amp;"_"&amp;$AZ$8,データシート3!$A:$AN,MATCH("da_合計",データシート3!$A$1:$AN$1,0),0))/10^3</f>
        <v>820691.52354347648</v>
      </c>
      <c r="BK87" s="33">
        <f t="shared" si="21"/>
        <v>4322717.7804565243</v>
      </c>
      <c r="BL87" s="33">
        <f t="shared" si="22"/>
        <v>0</v>
      </c>
      <c r="BM87" s="33">
        <f t="shared" si="23"/>
        <v>4322717.7804565243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09407</v>
      </c>
      <c r="AY88" s="18" t="str">
        <f>IF(IFERROR(比較地域マスタ!$AE23,"")=0,"",IFERROR(比較地域マスタ!$AE23,""))</f>
        <v>那須町</v>
      </c>
      <c r="AZ88" s="16"/>
      <c r="BA88" s="22">
        <v>17</v>
      </c>
      <c r="BB88" s="22">
        <v>1</v>
      </c>
      <c r="BC88" s="18" t="str">
        <f t="shared" si="24"/>
        <v>09407</v>
      </c>
      <c r="BD88" s="18" t="str">
        <f t="shared" si="25"/>
        <v>那須町</v>
      </c>
      <c r="BE88" s="33">
        <f>VLOOKUP(BC88&amp;"_"&amp;$AZ$9,データシート3!A:AB,MATCH("ea_"&amp;"太陽光（建物系）"&amp;"_年間発電",データシート3!$A$1:$AB$1,0),0)/10^3+VLOOKUP(BC88&amp;"_"&amp;$AZ$9,データシート3!A:AB,MATCH("ea_"&amp;"太陽光（土地系）"&amp;"_年間発電",データシート3!$A$1:$AB$1,0),0)/10^3</f>
        <v>2168311.946</v>
      </c>
      <c r="BF88" s="33">
        <f>VLOOKUP(BC88&amp;"_"&amp;$AZ$9,データシート3!A:AB,MATCH("ea_"&amp;"風力（陸上）"&amp;"_年間発電",データシート3!$A$1:$AB$1,0),0)/10^3</f>
        <v>391361.603</v>
      </c>
      <c r="BG88" s="33">
        <f>VLOOKUP(BC88&amp;"_"&amp;$AZ$9,データシート3!A:AB,MATCH("ea_"&amp;"中小水（河川）"&amp;"_年間発電",データシート3!$A$1:$AB$1,0),0)/10^3+VLOOKUP(BC88&amp;"_"&amp;$AZ$9,データシート3!A:AB,MATCH("ea_"&amp;"中小水（農業用水路）"&amp;"_年間発電",データシート3!$A$1:$AB$1,0),0)/10^3</f>
        <v>213.44400000000002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754.23599999999999</v>
      </c>
      <c r="BI88" s="33">
        <f t="shared" si="26"/>
        <v>2560641.2290000003</v>
      </c>
      <c r="BJ88" s="33">
        <f>(VLOOKUP($BC88&amp;"_"&amp;$AZ$8,データシート3!$A:$AN,MATCH("da_合計",データシート3!$A$1:$AN$1,0),0))/10^3</f>
        <v>150869.68351835245</v>
      </c>
      <c r="BK88" s="33">
        <f t="shared" si="21"/>
        <v>2409771.5454816478</v>
      </c>
      <c r="BL88" s="33">
        <f t="shared" si="22"/>
        <v>0</v>
      </c>
      <c r="BM88" s="33">
        <f t="shared" si="23"/>
        <v>2409771.5454816478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09206</v>
      </c>
      <c r="AY89" s="18" t="str">
        <f>IF(IFERROR(比較地域マスタ!$AE24,"")=0,"",IFERROR(比較地域マスタ!$AE24,""))</f>
        <v>日光市</v>
      </c>
      <c r="AZ89" s="16"/>
      <c r="BA89" s="22">
        <v>18</v>
      </c>
      <c r="BB89" s="22">
        <v>1</v>
      </c>
      <c r="BC89" s="18" t="str">
        <f t="shared" si="24"/>
        <v>09206</v>
      </c>
      <c r="BD89" s="18" t="str">
        <f t="shared" si="25"/>
        <v>日光市</v>
      </c>
      <c r="BE89" s="33">
        <f>VLOOKUP(BC89&amp;"_"&amp;$AZ$9,データシート3!A:AB,MATCH("ea_"&amp;"太陽光（建物系）"&amp;"_年間発電",データシート3!$A$1:$AB$1,0),0)/10^3+VLOOKUP(BC89&amp;"_"&amp;$AZ$9,データシート3!A:AB,MATCH("ea_"&amp;"太陽光（土地系）"&amp;"_年間発電",データシート3!$A$1:$AB$1,0),0)/10^3</f>
        <v>2252976.1340000001</v>
      </c>
      <c r="BF89" s="33">
        <f>VLOOKUP(BC89&amp;"_"&amp;$AZ$9,データシート3!A:AB,MATCH("ea_"&amp;"風力（陸上）"&amp;"_年間発電",データシート3!$A$1:$AB$1,0),0)/10^3</f>
        <v>950075.94299999985</v>
      </c>
      <c r="BG89" s="33">
        <f>VLOOKUP(BC89&amp;"_"&amp;$AZ$9,データシート3!A:AB,MATCH("ea_"&amp;"中小水（河川）"&amp;"_年間発電",データシート3!$A$1:$AB$1,0),0)/10^3+VLOOKUP(BC89&amp;"_"&amp;$AZ$9,データシート3!A:AB,MATCH("ea_"&amp;"中小水（農業用水路）"&amp;"_年間発電",データシート3!$A$1:$AB$1,0),0)/10^3</f>
        <v>484517.88199999998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8749.6280000000024</v>
      </c>
      <c r="BI89" s="33">
        <f t="shared" si="26"/>
        <v>3696319.5869999998</v>
      </c>
      <c r="BJ89" s="33">
        <f>(VLOOKUP($BC89&amp;"_"&amp;$AZ$8,データシート3!$A:$AN,MATCH("da_合計",データシート3!$A$1:$AN$1,0),0))/10^3</f>
        <v>549629.84877916053</v>
      </c>
      <c r="BK89" s="33">
        <f t="shared" si="21"/>
        <v>3146689.7382208393</v>
      </c>
      <c r="BL89" s="33">
        <f t="shared" si="22"/>
        <v>0</v>
      </c>
      <c r="BM89" s="33">
        <f t="shared" si="23"/>
        <v>3146689.7382208393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09364</v>
      </c>
      <c r="AY90" s="18" t="str">
        <f>IF(IFERROR(比較地域マスタ!$AE25,"")=0,"",IFERROR(比較地域マスタ!$AE25,""))</f>
        <v>野木町</v>
      </c>
      <c r="AZ90" s="16"/>
      <c r="BA90" s="22">
        <v>19</v>
      </c>
      <c r="BB90" s="22">
        <v>1</v>
      </c>
      <c r="BC90" s="18" t="str">
        <f t="shared" si="24"/>
        <v>09364</v>
      </c>
      <c r="BD90" s="18" t="str">
        <f t="shared" si="25"/>
        <v>野木町</v>
      </c>
      <c r="BE90" s="33">
        <f>VLOOKUP(BC90&amp;"_"&amp;$AZ$9,データシート3!A:AB,MATCH("ea_"&amp;"太陽光（建物系）"&amp;"_年間発電",データシート3!$A$1:$AB$1,0),0)/10^3+VLOOKUP(BC90&amp;"_"&amp;$AZ$9,データシート3!A:AB,MATCH("ea_"&amp;"太陽光（土地系）"&amp;"_年間発電",データシート3!$A$1:$AB$1,0),0)/10^3</f>
        <v>429550.37400000001</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429550.37400000001</v>
      </c>
      <c r="BJ90" s="33">
        <f>(VLOOKUP($BC90&amp;"_"&amp;$AZ$8,データシート3!$A:$AN,MATCH("da_合計",データシート3!$A$1:$AN$1,0),0))/10^3</f>
        <v>188754.42782576761</v>
      </c>
      <c r="BK90" s="33">
        <f t="shared" si="21"/>
        <v>240795.94617423241</v>
      </c>
      <c r="BL90" s="33">
        <f t="shared" si="22"/>
        <v>0</v>
      </c>
      <c r="BM90" s="33">
        <f t="shared" si="23"/>
        <v>240795.94617423241</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09345</v>
      </c>
      <c r="AY91" s="18" t="str">
        <f>IF(IFERROR(比較地域マスタ!$AE26,"")=0,"",IFERROR(比較地域マスタ!$AE26,""))</f>
        <v>芳賀町</v>
      </c>
      <c r="BA91" s="22">
        <v>20</v>
      </c>
      <c r="BB91" s="22">
        <v>1</v>
      </c>
      <c r="BC91" s="18" t="str">
        <f t="shared" si="24"/>
        <v>09345</v>
      </c>
      <c r="BD91" s="18" t="str">
        <f t="shared" si="25"/>
        <v>芳賀町</v>
      </c>
      <c r="BE91" s="33">
        <f>VLOOKUP(BC91&amp;"_"&amp;$AZ$9,データシート3!A:AB,MATCH("ea_"&amp;"太陽光（建物系）"&amp;"_年間発電",データシート3!$A$1:$AB$1,0),0)/10^3+VLOOKUP(BC91&amp;"_"&amp;$AZ$9,データシート3!A:AB,MATCH("ea_"&amp;"太陽光（土地系）"&amp;"_年間発電",データシート3!$A$1:$AB$1,0),0)/10^3</f>
        <v>1096004.797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26.981000000000002</v>
      </c>
      <c r="BI91" s="33">
        <f t="shared" si="26"/>
        <v>1096031.7779999999</v>
      </c>
      <c r="BJ91" s="33">
        <f>(VLOOKUP($BC91&amp;"_"&amp;$AZ$8,データシート3!$A:$AN,MATCH("da_合計",データシート3!$A$1:$AN$1,0),0))/10^3</f>
        <v>173181.60121511586</v>
      </c>
      <c r="BK91" s="33">
        <f t="shared" si="21"/>
        <v>922850.17678488407</v>
      </c>
      <c r="BL91" s="33">
        <f t="shared" si="22"/>
        <v>0</v>
      </c>
      <c r="BM91" s="33">
        <f t="shared" si="23"/>
        <v>922850.17678488407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09342</v>
      </c>
      <c r="AY92" s="18" t="str">
        <f>IF(IFERROR(比較地域マスタ!$AE27,"")=0,"",IFERROR(比較地域マスタ!$AE27,""))</f>
        <v>益子町</v>
      </c>
      <c r="AZ92" s="16"/>
      <c r="BA92" s="22">
        <v>21</v>
      </c>
      <c r="BB92" s="22">
        <v>1</v>
      </c>
      <c r="BC92" s="18" t="str">
        <f t="shared" si="24"/>
        <v>09342</v>
      </c>
      <c r="BD92" s="18" t="str">
        <f t="shared" si="25"/>
        <v>益子町</v>
      </c>
      <c r="BE92" s="33">
        <f>VLOOKUP(BC92&amp;"_"&amp;$AZ$9,データシート3!A:AB,MATCH("ea_"&amp;"太陽光（建物系）"&amp;"_年間発電",データシート3!$A$1:$AB$1,0),0)/10^3+VLOOKUP(BC92&amp;"_"&amp;$AZ$9,データシート3!A:AB,MATCH("ea_"&amp;"太陽光（土地系）"&amp;"_年間発電",データシート3!$A$1:$AB$1,0),0)/10^3</f>
        <v>730274.82299999997</v>
      </c>
      <c r="BF92" s="33">
        <f>VLOOKUP(BC92&amp;"_"&amp;$AZ$9,データシート3!A:AB,MATCH("ea_"&amp;"風力（陸上）"&amp;"_年間発電",データシート3!$A$1:$AB$1,0),0)/10^3</f>
        <v>13818.762000000002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744093.58499999996</v>
      </c>
      <c r="BJ92" s="33">
        <f>(VLOOKUP($BC92&amp;"_"&amp;$AZ$8,データシート3!$A:$AN,MATCH("da_合計",データシート3!$A$1:$AN$1,0),0))/10^3</f>
        <v>89891.711134212281</v>
      </c>
      <c r="BK92" s="33">
        <f>BI92-BJ92</f>
        <v>654201.87386578764</v>
      </c>
      <c r="BL92" s="33">
        <f t="shared" si="22"/>
        <v>0</v>
      </c>
      <c r="BM92" s="33">
        <f t="shared" si="23"/>
        <v>654201.87386578764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09361</v>
      </c>
      <c r="AY93" s="18" t="str">
        <f>IF(IFERROR(比較地域マスタ!$AE28,"")=0,"",IFERROR(比較地域マスタ!$AE28,""))</f>
        <v>壬生町</v>
      </c>
      <c r="AZ93" s="16"/>
      <c r="BA93" s="22">
        <v>22</v>
      </c>
      <c r="BB93" s="22">
        <v>1</v>
      </c>
      <c r="BC93" s="18" t="str">
        <f t="shared" si="24"/>
        <v>09361</v>
      </c>
      <c r="BD93" s="18" t="str">
        <f t="shared" si="25"/>
        <v>壬生町</v>
      </c>
      <c r="BE93" s="33">
        <f>VLOOKUP(BC93&amp;"_"&amp;$AZ$9,データシート3!A:AB,MATCH("ea_"&amp;"太陽光（建物系）"&amp;"_年間発電",データシート3!$A$1:$AB$1,0),0)/10^3+VLOOKUP(BC93&amp;"_"&amp;$AZ$9,データシート3!A:AB,MATCH("ea_"&amp;"太陽光（土地系）"&amp;"_年間発電",データシート3!$A$1:$AB$1,0),0)/10^3</f>
        <v>943148.29500000004</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943148.29500000004</v>
      </c>
      <c r="BJ93" s="33">
        <f>(VLOOKUP($BC93&amp;"_"&amp;$AZ$8,データシート3!$A:$AN,MATCH("da_合計",データシート3!$A$1:$AN$1,0),0))/10^3</f>
        <v>287747.29695259419</v>
      </c>
      <c r="BK93" s="33">
        <f t="shared" si="21"/>
        <v>655400.99804740585</v>
      </c>
      <c r="BL93" s="33">
        <f t="shared" si="22"/>
        <v>0</v>
      </c>
      <c r="BM93" s="33">
        <f t="shared" si="23"/>
        <v>655400.99804740585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09209</v>
      </c>
      <c r="AY94" s="18" t="str">
        <f>IF(IFERROR(比較地域マスタ!$AE29,"")=0,"",IFERROR(比較地域マスタ!$AE29,""))</f>
        <v>真岡市</v>
      </c>
      <c r="AZ94" s="16"/>
      <c r="BA94" s="22">
        <v>23</v>
      </c>
      <c r="BB94" s="22">
        <v>1</v>
      </c>
      <c r="BC94" s="18" t="str">
        <f t="shared" si="24"/>
        <v>09209</v>
      </c>
      <c r="BD94" s="18" t="str">
        <f t="shared" si="25"/>
        <v>真岡市</v>
      </c>
      <c r="BE94" s="33">
        <f>VLOOKUP(BC94&amp;"_"&amp;$AZ$9,データシート3!A:AB,MATCH("ea_"&amp;"太陽光（建物系）"&amp;"_年間発電",データシート3!$A$1:$AB$1,0),0)/10^3+VLOOKUP(BC94&amp;"_"&amp;$AZ$9,データシート3!A:AB,MATCH("ea_"&amp;"太陽光（土地系）"&amp;"_年間発電",データシート3!$A$1:$AB$1,0),0)/10^3</f>
        <v>2142686.2319999998</v>
      </c>
      <c r="BF94" s="33">
        <f>VLOOKUP(BC94&amp;"_"&amp;$AZ$9,データシート3!A:AB,MATCH("ea_"&amp;"風力（陸上）"&amp;"_年間発電",データシート3!$A$1:$AB$1,0),0)/10^3</f>
        <v>1056.713</v>
      </c>
      <c r="BG94" s="33">
        <f>VLOOKUP(BC94&amp;"_"&amp;$AZ$9,データシート3!A:AB,MATCH("ea_"&amp;"中小水（河川）"&amp;"_年間発電",データシート3!$A$1:$AB$1,0),0)/10^3+VLOOKUP(BC94&amp;"_"&amp;$AZ$9,データシート3!A:AB,MATCH("ea_"&amp;"中小水（農業用水路）"&amp;"_年間発電",データシート3!$A$1:$AB$1,0),0)/10^3</f>
        <v>15631.492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1266.626</v>
      </c>
      <c r="BI94" s="33">
        <f t="shared" si="26"/>
        <v>2160641.0630000001</v>
      </c>
      <c r="BJ94" s="33">
        <f>(VLOOKUP($BC94&amp;"_"&amp;$AZ$8,データシート3!$A:$AN,MATCH("da_合計",データシート3!$A$1:$AN$1,0),0))/10^3</f>
        <v>760075.19909610855</v>
      </c>
      <c r="BK94" s="33">
        <f t="shared" si="21"/>
        <v>1400565.8639038915</v>
      </c>
      <c r="BL94" s="33">
        <f t="shared" si="22"/>
        <v>0</v>
      </c>
      <c r="BM94" s="33">
        <f t="shared" si="23"/>
        <v>1400565.8639038915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09343</v>
      </c>
      <c r="AY95" s="18" t="str">
        <f>IF(IFERROR(比較地域マスタ!$AE30,"")=0,"",IFERROR(比較地域マスタ!$AE30,""))</f>
        <v>茂木町</v>
      </c>
      <c r="AZ95" s="16"/>
      <c r="BA95" s="22">
        <v>24</v>
      </c>
      <c r="BB95" s="22">
        <v>1</v>
      </c>
      <c r="BC95" s="18" t="str">
        <f t="shared" si="24"/>
        <v>09343</v>
      </c>
      <c r="BD95" s="18" t="str">
        <f t="shared" si="25"/>
        <v>茂木町</v>
      </c>
      <c r="BE95" s="33">
        <f>VLOOKUP(BC95&amp;"_"&amp;$AZ$9,データシート3!A:AB,MATCH("ea_"&amp;"太陽光（建物系）"&amp;"_年間発電",データシート3!$A$1:$AB$1,0),0)/10^3+VLOOKUP(BC95&amp;"_"&amp;$AZ$9,データシート3!A:AB,MATCH("ea_"&amp;"太陽光（土地系）"&amp;"_年間発電",データシート3!$A$1:$AB$1,0),0)/10^3</f>
        <v>487981.61300000001</v>
      </c>
      <c r="BF95" s="33">
        <f>VLOOKUP(BC95&amp;"_"&amp;$AZ$9,データシート3!A:AB,MATCH("ea_"&amp;"風力（陸上）"&amp;"_年間発電",データシート3!$A$1:$AB$1,0),0)/10^3</f>
        <v>46463.267</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534444.88</v>
      </c>
      <c r="BJ95" s="33">
        <f>(VLOOKUP($BC95&amp;"_"&amp;$AZ$8,データシート3!$A:$AN,MATCH("da_合計",データシート3!$A$1:$AN$1,0),0))/10^3</f>
        <v>52277.69045737572</v>
      </c>
      <c r="BK95" s="33">
        <f t="shared" si="21"/>
        <v>482167.18954262428</v>
      </c>
      <c r="BL95" s="33">
        <f t="shared" si="22"/>
        <v>0</v>
      </c>
      <c r="BM95" s="33">
        <f t="shared" si="23"/>
        <v>482167.18954262428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09211</v>
      </c>
      <c r="AY96" s="18" t="str">
        <f>IF(IFERROR(比較地域マスタ!$AE31,"")=0,"",IFERROR(比較地域マスタ!$AE31,""))</f>
        <v>矢板市</v>
      </c>
      <c r="AZ96" s="16"/>
      <c r="BA96" s="22">
        <v>25</v>
      </c>
      <c r="BB96" s="22">
        <v>1</v>
      </c>
      <c r="BC96" s="18" t="str">
        <f t="shared" si="24"/>
        <v>09211</v>
      </c>
      <c r="BD96" s="18" t="str">
        <f t="shared" si="25"/>
        <v>矢板市</v>
      </c>
      <c r="BE96" s="33">
        <f>VLOOKUP(BC96&amp;"_"&amp;$AZ$9,データシート3!A:AB,MATCH("ea_"&amp;"太陽光（建物系）"&amp;"_年間発電",データシート3!$A$1:$AB$1,0),0)/10^3+VLOOKUP(BC96&amp;"_"&amp;$AZ$9,データシート3!A:AB,MATCH("ea_"&amp;"太陽光（土地系）"&amp;"_年間発電",データシート3!$A$1:$AB$1,0),0)/10^3</f>
        <v>1109570.385</v>
      </c>
      <c r="BF96" s="33">
        <f>VLOOKUP(BC96&amp;"_"&amp;$AZ$9,データシート3!A:AB,MATCH("ea_"&amp;"風力（陸上）"&amp;"_年間発電",データシート3!$A$1:$AB$1,0),0)/10^3</f>
        <v>614251.87300000002</v>
      </c>
      <c r="BG96" s="33">
        <f>VLOOKUP(BC96&amp;"_"&amp;$AZ$9,データシート3!A:AB,MATCH("ea_"&amp;"中小水（河川）"&amp;"_年間発電",データシート3!$A$1:$AB$1,0),0)/10^3+VLOOKUP(BC96&amp;"_"&amp;$AZ$9,データシート3!A:AB,MATCH("ea_"&amp;"中小水（農業用水路）"&amp;"_年間発電",データシート3!$A$1:$AB$1,0),0)/10^3</f>
        <v>2507.4140000000002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710.33100000000002</v>
      </c>
      <c r="BI96" s="33">
        <f t="shared" si="26"/>
        <v>1727040.003</v>
      </c>
      <c r="BJ96" s="33">
        <f>(VLOOKUP($BC96&amp;"_"&amp;$AZ$8,データシート3!$A:$AN,MATCH("da_合計",データシート3!$A$1:$AN$1,0),0))/10^3</f>
        <v>173198.05957010994</v>
      </c>
      <c r="BK96" s="33">
        <f t="shared" si="21"/>
        <v>1553841.9434298901</v>
      </c>
      <c r="BL96" s="33">
        <f t="shared" si="22"/>
        <v>0</v>
      </c>
      <c r="BM96" s="33">
        <f t="shared" si="23"/>
        <v>1553841.9434298901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鹿沼市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09205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15</v>
      </c>
      <c r="H7" s="701">
        <f t="shared" si="0"/>
        <v>17</v>
      </c>
      <c r="I7" s="701">
        <f t="shared" si="0"/>
        <v>18</v>
      </c>
      <c r="J7" s="701">
        <f t="shared" si="0"/>
        <v>17</v>
      </c>
      <c r="K7" s="702">
        <f t="shared" si="0"/>
        <v>18</v>
      </c>
      <c r="L7" s="702">
        <f t="shared" si="0"/>
        <v>18</v>
      </c>
      <c r="M7" s="702">
        <f t="shared" si="0"/>
        <v>20</v>
      </c>
      <c r="N7" s="702">
        <f t="shared" si="0"/>
        <v>23</v>
      </c>
      <c r="O7" s="702">
        <f>SUM(O8:O13)</f>
        <v>22</v>
      </c>
      <c r="P7" s="702">
        <f t="shared" si="0"/>
        <v>22</v>
      </c>
      <c r="Q7" s="703">
        <f>SUM(Q8:Q13)</f>
        <v>22</v>
      </c>
      <c r="R7" s="909">
        <f t="shared" si="0"/>
        <v>157.006</v>
      </c>
      <c r="S7" s="910">
        <f t="shared" si="0"/>
        <v>166.381</v>
      </c>
      <c r="T7" s="910">
        <f t="shared" si="0"/>
        <v>200.58699999999999</v>
      </c>
      <c r="U7" s="910">
        <f t="shared" si="0"/>
        <v>182.48600000000002</v>
      </c>
      <c r="V7" s="910">
        <f t="shared" si="0"/>
        <v>255.38100000000003</v>
      </c>
      <c r="W7" s="910">
        <f t="shared" si="0"/>
        <v>239.57999999999998</v>
      </c>
      <c r="X7" s="910">
        <f t="shared" si="0"/>
        <v>234.53299999999999</v>
      </c>
      <c r="Y7" s="910">
        <f t="shared" si="0"/>
        <v>256.81100000000004</v>
      </c>
      <c r="Z7" s="910">
        <f>SUM(Z8:Z13)</f>
        <v>243.02600000000001</v>
      </c>
      <c r="AA7" s="910">
        <f>SUM(AA8:AA13)</f>
        <v>238.16300000000001</v>
      </c>
      <c r="AB7" s="911">
        <f t="shared" si="0"/>
        <v>233.84800000000001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1</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3.8250000000000002</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13</v>
      </c>
      <c r="H10" s="714">
        <f>VLOOKUP($D$3&amp;"_"&amp;H$3,データシート1!$A:$BU,MATCH($G$2&amp;"_"&amp;$C10,データシート1!$A$1:$BU$1,0),0)</f>
        <v>16</v>
      </c>
      <c r="I10" s="714">
        <f>VLOOKUP($D$3&amp;"_"&amp;I$3,データシート1!$A:$BU,MATCH($G$2&amp;"_"&amp;$C10,データシート1!$A$1:$BU$1,0),0)</f>
        <v>16</v>
      </c>
      <c r="J10" s="714">
        <f>VLOOKUP($D$3&amp;"_"&amp;J$3,データシート1!$A:$BU,MATCH($G$2&amp;"_"&amp;$C10,データシート1!$A$1:$BU$1,0),0)</f>
        <v>16</v>
      </c>
      <c r="K10" s="715">
        <f>VLOOKUP($D$3&amp;"_"&amp;K$3,データシート1!$A:$BU,MATCH($G$2&amp;"_"&amp;$C10,データシート1!$A$1:$BU$1,0),0)</f>
        <v>16</v>
      </c>
      <c r="L10" s="715">
        <f>VLOOKUP($D$3&amp;"_"&amp;L$3,データシート1!$A:$BU,MATCH($G$2&amp;"_"&amp;$C10,データシート1!$A$1:$BU$1,0),0)</f>
        <v>15</v>
      </c>
      <c r="M10" s="715">
        <f>VLOOKUP($D$3&amp;"_"&amp;M$3,データシート1!$A:$BU,MATCH($G$2&amp;"_"&amp;$C10,データシート1!$A$1:$BU$1,0),0)</f>
        <v>17</v>
      </c>
      <c r="N10" s="715">
        <f>VLOOKUP($D$3&amp;"_"&amp;N$3,データシート1!$A:$BU,MATCH($G$2&amp;"_"&amp;$C10,データシート1!$A$1:$BU$1,0),0)</f>
        <v>20</v>
      </c>
      <c r="O10" s="715">
        <f>VLOOKUP($D$3&amp;"_"&amp;O$3,データシート1!$A:$BU,MATCH($G$2&amp;"_"&amp;$C10,データシート1!$A$1:$BU$1,0),0)</f>
        <v>19</v>
      </c>
      <c r="P10" s="715">
        <f>VLOOKUP($D$3&amp;"_"&amp;P$3,データシート1!$A:$BU,MATCH($G$2&amp;"_"&amp;$C10,データシート1!$A$1:$BU$1,0),0)</f>
        <v>19</v>
      </c>
      <c r="Q10" s="716">
        <f>VLOOKUP($D$3&amp;"_"&amp;Q$3,データシート1!$A:$BU,MATCH($G$2&amp;"_"&amp;$C10,データシート1!$A$1:$BU$1,0),0)</f>
        <v>19</v>
      </c>
      <c r="R10" s="915">
        <f>VLOOKUP($D$3&amp;"_"&amp;R$3,データシート1!$A:$BU,MATCH($R$2&amp;"_"&amp;$C10,データシート1!$A$1:$BU$1,0),0)</f>
        <v>143.22200000000001</v>
      </c>
      <c r="S10" s="916">
        <f>VLOOKUP($D$3&amp;"_"&amp;S$3,データシート1!$A:$BU,MATCH($R$2&amp;"_"&amp;$C10,データシート1!$A$1:$BU$1,0),0)</f>
        <v>162.77000000000001</v>
      </c>
      <c r="T10" s="916">
        <f>VLOOKUP($D$3&amp;"_"&amp;T$3,データシート1!$A:$BU,MATCH($R$2&amp;"_"&amp;$C10,データシート1!$A$1:$BU$1,0),0)</f>
        <v>186.517</v>
      </c>
      <c r="U10" s="916">
        <f>VLOOKUP($D$3&amp;"_"&amp;U$3,データシート1!$A:$BU,MATCH($R$2&amp;"_"&amp;$C10,データシート1!$A$1:$BU$1,0),0)</f>
        <v>177.81100000000001</v>
      </c>
      <c r="V10" s="916">
        <f>VLOOKUP($D$3&amp;"_"&amp;V$3,データシート1!$A:$BU,MATCH($R$2&amp;"_"&amp;$C10,データシート1!$A$1:$BU$1,0),0)</f>
        <v>164.59100000000001</v>
      </c>
      <c r="W10" s="916">
        <f>VLOOKUP($D$3&amp;"_"&amp;W$3,データシート1!$A:$BU,MATCH($R$2&amp;"_"&amp;$C10,データシート1!$A$1:$BU$1,0),0)</f>
        <v>158.32599999999999</v>
      </c>
      <c r="X10" s="916">
        <f>VLOOKUP($D$3&amp;"_"&amp;X$3,データシート1!$A:$BU,MATCH($R$2&amp;"_"&amp;$C10,データシート1!$A$1:$BU$1,0),0)</f>
        <v>159.02099999999999</v>
      </c>
      <c r="Y10" s="916">
        <f>VLOOKUP($D$3&amp;"_"&amp;Y$3,データシート1!$A:$BU,MATCH($R$2&amp;"_"&amp;$C10,データシート1!$A$1:$BU$1,0),0)</f>
        <v>168.04300000000001</v>
      </c>
      <c r="Z10" s="916">
        <f>VLOOKUP($D$3&amp;"_"&amp;Z$3,データシート1!$A:$BU,MATCH($R$2&amp;"_"&amp;$C10,データシート1!$A$1:$BU$1,0),0)</f>
        <v>157.32499999999999</v>
      </c>
      <c r="AA10" s="916">
        <f>VLOOKUP($D$3&amp;"_"&amp;AA$3,データシート1!$A:$BU,MATCH($R$2&amp;"_"&amp;$C10,データシート1!$A$1:$BU$1,0),0)</f>
        <v>141.06100000000001</v>
      </c>
      <c r="AB10" s="917">
        <f>VLOOKUP($D$3&amp;"_"&amp;AB$3,データシート1!$A:$BU,MATCH($R$2&amp;"_"&amp;$C10,データシート1!$A$1:$BU$1,0),0)</f>
        <v>138.02500000000001</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1</v>
      </c>
      <c r="I11" s="714">
        <f>VLOOKUP($D$3&amp;"_"&amp;I$3,データシート1!$A:$BU,MATCH($G$2&amp;"_"&amp;$C11,データシート1!$A$1:$BU$1,0),0)</f>
        <v>2</v>
      </c>
      <c r="J11" s="714">
        <f>VLOOKUP($D$3&amp;"_"&amp;J$3,データシート1!$A:$BU,MATCH($G$2&amp;"_"&amp;$C11,データシート1!$A$1:$BU$1,0),0)</f>
        <v>1</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13.783999999999999</v>
      </c>
      <c r="S11" s="916">
        <f>VLOOKUP($D$3&amp;"_"&amp;S$3,データシート1!$A:$BU,MATCH($R$2&amp;"_"&amp;$C11,データシート1!$A$1:$BU$1,0),0)</f>
        <v>3.6110000000000002</v>
      </c>
      <c r="T11" s="916">
        <f>VLOOKUP($D$3&amp;"_"&amp;T$3,データシート1!$A:$BU,MATCH($R$2&amp;"_"&amp;$C11,データシート1!$A$1:$BU$1,0),0)</f>
        <v>14.07</v>
      </c>
      <c r="U11" s="916">
        <f>VLOOKUP($D$3&amp;"_"&amp;U$3,データシート1!$A:$BU,MATCH($R$2&amp;"_"&amp;$C11,データシート1!$A$1:$BU$1,0),0)</f>
        <v>4.6749999999999998</v>
      </c>
      <c r="V11" s="916">
        <f>VLOOKUP($D$3&amp;"_"&amp;V$3,データシート1!$A:$BU,MATCH($R$2&amp;"_"&amp;$C11,データシート1!$A$1:$BU$1,0),0)</f>
        <v>90.79</v>
      </c>
      <c r="W11" s="916">
        <f>VLOOKUP($D$3&amp;"_"&amp;W$3,データシート1!$A:$BU,MATCH($R$2&amp;"_"&amp;$C11,データシート1!$A$1:$BU$1,0),0)</f>
        <v>77.429000000000002</v>
      </c>
      <c r="X11" s="916">
        <f>VLOOKUP($D$3&amp;"_"&amp;X$3,データシート1!$A:$BU,MATCH($R$2&amp;"_"&amp;$C11,データシート1!$A$1:$BU$1,0),0)</f>
        <v>75.512</v>
      </c>
      <c r="Y11" s="916">
        <f>VLOOKUP($D$3&amp;"_"&amp;Y$3,データシート1!$A:$BU,MATCH($R$2&amp;"_"&amp;$C11,データシート1!$A$1:$BU$1,0),0)</f>
        <v>88.768000000000001</v>
      </c>
      <c r="Z11" s="916">
        <f>VLOOKUP($D$3&amp;"_"&amp;Z$3,データシート1!$A:$BU,MATCH($R$2&amp;"_"&amp;$C11,データシート1!$A$1:$BU$1,0),0)</f>
        <v>85.701000000000008</v>
      </c>
      <c r="AA11" s="916">
        <f>VLOOKUP($D$3&amp;"_"&amp;AA$3,データシート1!$A:$BU,MATCH($R$2&amp;"_"&amp;$C11,データシート1!$A$1:$BU$1,0),0)</f>
        <v>97.102000000000004</v>
      </c>
      <c r="AB11" s="917">
        <f>VLOOKUP($D$3&amp;"_"&amp;AB$3,データシート1!$A:$BU,MATCH($R$2&amp;"_"&amp;$C11,データシート1!$A$1:$BU$1,0),0)</f>
        <v>95.823000000000008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1</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3.8250000000000002</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1</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3.8250000000000002</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13</v>
      </c>
      <c r="H26" s="734">
        <f>VLOOKUP($D$3&amp;"_"&amp;H$3,データシート2!$A:$SI,MATCH($G$2&amp;"_"&amp;$B26,データシート2!$A$1:$SI$1,0),0)</f>
        <v>16</v>
      </c>
      <c r="I26" s="734">
        <f>VLOOKUP($D$3&amp;"_"&amp;I$3,データシート2!$A:$SI,MATCH($G$2&amp;"_"&amp;$B26,データシート2!$A$1:$SI$1,0),0)</f>
        <v>16</v>
      </c>
      <c r="J26" s="734">
        <f>VLOOKUP($D$3&amp;"_"&amp;J$3,データシート2!$A:$SI,MATCH($G$2&amp;"_"&amp;$B26,データシート2!$A$1:$SI$1,0),0)</f>
        <v>16</v>
      </c>
      <c r="K26" s="735">
        <f>VLOOKUP($D$3&amp;"_"&amp;K$3,データシート2!$A:$SI,MATCH($G$2&amp;"_"&amp;$B26,データシート2!$A$1:$SI$1,0),0)</f>
        <v>16</v>
      </c>
      <c r="L26" s="735">
        <f>VLOOKUP($D$3&amp;"_"&amp;L$3,データシート2!$A:$SI,MATCH($G$2&amp;"_"&amp;$B26,データシート2!$A$1:$SI$1,0),0)</f>
        <v>15</v>
      </c>
      <c r="M26" s="735">
        <f>VLOOKUP($D$3&amp;"_"&amp;M$3,データシート2!$A:$SI,MATCH($G$2&amp;"_"&amp;$B26,データシート2!$A$1:$SI$1,0),0)</f>
        <v>17</v>
      </c>
      <c r="N26" s="735">
        <f>VLOOKUP($D$3&amp;"_"&amp;N$3,データシート2!$A:$SI,MATCH($G$2&amp;"_"&amp;$B26,データシート2!$A$1:$SI$1,0),0)</f>
        <v>20</v>
      </c>
      <c r="O26" s="735">
        <f>VLOOKUP($D$3&amp;"_"&amp;O$3,データシート2!$A:$SI,MATCH($G$2&amp;"_"&amp;$B26,データシート2!$A$1:$SI$1,0),0)</f>
        <v>19</v>
      </c>
      <c r="P26" s="735">
        <f>VLOOKUP($D$3&amp;"_"&amp;P$3,データシート2!$A:$SI,MATCH($G$2&amp;"_"&amp;$B26,データシート2!$A$1:$SI$1,0),0)</f>
        <v>19</v>
      </c>
      <c r="Q26" s="736">
        <f>VLOOKUP($D$3&amp;"_"&amp;Q$3,データシート2!$A:$SI,MATCH($G$2&amp;"_"&amp;$B26,データシート2!$A$1:$SI$1,0),0)</f>
        <v>19</v>
      </c>
      <c r="R26" s="924">
        <f>VLOOKUP($D$3&amp;"_"&amp;R$3,データシート2!$A:$SI,MATCH($R$2&amp;"_"&amp;$B26,データシート2!$A$1:$SI$1,0),0)</f>
        <v>143.22200000000001</v>
      </c>
      <c r="S26" s="925">
        <f>VLOOKUP($D$3&amp;"_"&amp;S$3,データシート2!$A:$SI,MATCH($R$2&amp;"_"&amp;$B26,データシート2!$A$1:$SI$1,0),0)</f>
        <v>162.77000000000001</v>
      </c>
      <c r="T26" s="925">
        <f>VLOOKUP($D$3&amp;"_"&amp;T$3,データシート2!$A:$SI,MATCH($R$2&amp;"_"&amp;$B26,データシート2!$A$1:$SI$1,0),0)</f>
        <v>186.517</v>
      </c>
      <c r="U26" s="925">
        <f>VLOOKUP($D$3&amp;"_"&amp;U$3,データシート2!$A:$SI,MATCH($R$2&amp;"_"&amp;$B26,データシート2!$A$1:$SI$1,0),0)</f>
        <v>177.81100000000001</v>
      </c>
      <c r="V26" s="925">
        <f>VLOOKUP($D$3&amp;"_"&amp;V$3,データシート2!$A:$SI,MATCH($R$2&amp;"_"&amp;$B26,データシート2!$A$1:$SI$1,0),0)</f>
        <v>164.59100000000001</v>
      </c>
      <c r="W26" s="925">
        <f>VLOOKUP($D$3&amp;"_"&amp;W$3,データシート2!$A:$SI,MATCH($R$2&amp;"_"&amp;$B26,データシート2!$A$1:$SI$1,0),0)</f>
        <v>158.32599999999999</v>
      </c>
      <c r="X26" s="925">
        <f>VLOOKUP($D$3&amp;"_"&amp;X$3,データシート2!$A:$SI,MATCH($R$2&amp;"_"&amp;$B26,データシート2!$A$1:$SI$1,0),0)</f>
        <v>159.02099999999999</v>
      </c>
      <c r="Y26" s="925">
        <f>VLOOKUP($D$3&amp;"_"&amp;Y$3,データシート2!$A:$SI,MATCH($R$2&amp;"_"&amp;$B26,データシート2!$A$1:$SI$1,0),0)</f>
        <v>168.04300000000001</v>
      </c>
      <c r="Z26" s="925">
        <f>VLOOKUP($D$3&amp;"_"&amp;Z$3,データシート2!$A:$SI,MATCH($R$2&amp;"_"&amp;$B26,データシート2!$A$1:$SI$1,0),0)</f>
        <v>157.32499999999999</v>
      </c>
      <c r="AA26" s="925">
        <f>VLOOKUP($D$3&amp;"_"&amp;AA$3,データシート2!$A:$SI,MATCH($R$2&amp;"_"&amp;$B26,データシート2!$A$1:$SI$1,0),0)</f>
        <v>141.06100000000001</v>
      </c>
      <c r="AB26" s="926">
        <f>VLOOKUP($D$3&amp;"_"&amp;AB$3,データシート2!$A:$SI,MATCH($R$2&amp;"_"&amp;$B26,データシート2!$A$1:$SI$1,0),0)</f>
        <v>138.02500000000001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3.0419999999999998</v>
      </c>
      <c r="S27" s="928">
        <f>VLOOKUP($D$3&amp;"_"&amp;S$3,データシート2!$A:$SI,MATCH($R$2&amp;"_"&amp;$C27,データシート2!$A$1:$SI$1,0),0)</f>
        <v>3.274</v>
      </c>
      <c r="T27" s="928">
        <f>VLOOKUP($D$3&amp;"_"&amp;T$3,データシート2!$A:$SI,MATCH($R$2&amp;"_"&amp;$C27,データシート2!$A$1:$SI$1,0),0)</f>
        <v>3.55</v>
      </c>
      <c r="U27" s="928">
        <f>VLOOKUP($D$3&amp;"_"&amp;U$3,データシート2!$A:$SI,MATCH($R$2&amp;"_"&amp;$C27,データシート2!$A$1:$SI$1,0),0)</f>
        <v>3.6640000000000001</v>
      </c>
      <c r="V27" s="928">
        <f>VLOOKUP($D$3&amp;"_"&amp;V$3,データシート2!$A:$SI,MATCH($R$2&amp;"_"&amp;$C27,データシート2!$A$1:$SI$1,0),0)</f>
        <v>3.7469999999999999</v>
      </c>
      <c r="W27" s="928">
        <f>VLOOKUP($D$3&amp;"_"&amp;W$3,データシート2!$A:$SI,MATCH($R$2&amp;"_"&amp;$C27,データシート2!$A$1:$SI$1,0),0)</f>
        <v>3.976</v>
      </c>
      <c r="X27" s="928">
        <f>VLOOKUP($D$3&amp;"_"&amp;X$3,データシート2!$A:$SI,MATCH($R$2&amp;"_"&amp;$C27,データシート2!$A$1:$SI$1,0),0)</f>
        <v>2.7269999999999999</v>
      </c>
      <c r="Y27" s="928">
        <f>VLOOKUP($D$3&amp;"_"&amp;Y$3,データシート2!$A:$SI,MATCH($R$2&amp;"_"&amp;$C27,データシート2!$A$1:$SI$1,0),0)</f>
        <v>3.754</v>
      </c>
      <c r="Z27" s="928">
        <f>VLOOKUP($D$3&amp;"_"&amp;Z$3,データシート2!$A:$SI,MATCH($R$2&amp;"_"&amp;$C27,データシート2!$A$1:$SI$1,0),0)</f>
        <v>3.8820000000000001</v>
      </c>
      <c r="AA27" s="928">
        <f>VLOOKUP($D$3&amp;"_"&amp;AA$3,データシート2!$A:$SI,MATCH($R$2&amp;"_"&amp;$C27,データシート2!$A$1:$SI$1,0),0)</f>
        <v>3.79</v>
      </c>
      <c r="AB27" s="929">
        <f>VLOOKUP($D$3&amp;"_"&amp;AB$3,データシート2!$A:$SI,MATCH($R$2&amp;"_"&amp;$C27,データシート2!$A$1:$SI$1,0),0)</f>
        <v>3.8820000000000001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6.4649999999999999</v>
      </c>
      <c r="S34" s="938">
        <f>VLOOKUP($D$3&amp;"_"&amp;S$3,データシート2!$A:$SI,MATCH($R$2&amp;"_"&amp;$C34,データシート2!$A$1:$SI$1,0),0)</f>
        <v>7.5460000000000003</v>
      </c>
      <c r="T34" s="938">
        <f>VLOOKUP($D$3&amp;"_"&amp;T$3,データシート2!$A:$SI,MATCH($R$2&amp;"_"&amp;$C34,データシート2!$A$1:$SI$1,0),0)</f>
        <v>7.7939999999999996</v>
      </c>
      <c r="U34" s="938">
        <f>VLOOKUP($D$3&amp;"_"&amp;U$3,データシート2!$A:$SI,MATCH($R$2&amp;"_"&amp;$C34,データシート2!$A$1:$SI$1,0),0)</f>
        <v>7.9139999999999997</v>
      </c>
      <c r="V34" s="938">
        <f>VLOOKUP($D$3&amp;"_"&amp;V$3,データシート2!$A:$SI,MATCH($R$2&amp;"_"&amp;$C34,データシート2!$A$1:$SI$1,0),0)</f>
        <v>7.81</v>
      </c>
      <c r="W34" s="938">
        <f>VLOOKUP($D$3&amp;"_"&amp;W$3,データシート2!$A:$SI,MATCH($R$2&amp;"_"&amp;$C34,データシート2!$A$1:$SI$1,0),0)</f>
        <v>7.7939999999999996</v>
      </c>
      <c r="X34" s="938">
        <f>VLOOKUP($D$3&amp;"_"&amp;X$3,データシート2!$A:$SI,MATCH($R$2&amp;"_"&amp;$C34,データシート2!$A$1:$SI$1,0),0)</f>
        <v>7.915</v>
      </c>
      <c r="Y34" s="938">
        <f>VLOOKUP($D$3&amp;"_"&amp;Y$3,データシート2!$A:$SI,MATCH($R$2&amp;"_"&amp;$C34,データシート2!$A$1:$SI$1,0),0)</f>
        <v>12.177</v>
      </c>
      <c r="Z34" s="938">
        <f>VLOOKUP($D$3&amp;"_"&amp;Z$3,データシート2!$A:$SI,MATCH($R$2&amp;"_"&amp;$C34,データシート2!$A$1:$SI$1,0),0)</f>
        <v>11.391999999999999</v>
      </c>
      <c r="AA34" s="938">
        <f>VLOOKUP($D$3&amp;"_"&amp;AA$3,データシート2!$A:$SI,MATCH($R$2&amp;"_"&amp;$C34,データシート2!$A$1:$SI$1,0),0)</f>
        <v>6.9950000000000001</v>
      </c>
      <c r="AB34" s="939">
        <f>VLOOKUP($D$3&amp;"_"&amp;AB$3,データシート2!$A:$SI,MATCH($R$2&amp;"_"&amp;$C34,データシート2!$A$1:$SI$1,0),0)</f>
        <v>6.8789999999999996</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3.996</v>
      </c>
      <c r="S35" s="938">
        <f>VLOOKUP($D$3&amp;"_"&amp;S$3,データシート2!$A:$SI,MATCH($R$2&amp;"_"&amp;$C35,データシート2!$A$1:$SI$1,0),0)</f>
        <v>3.9769999999999999</v>
      </c>
      <c r="T35" s="938">
        <f>VLOOKUP($D$3&amp;"_"&amp;T$3,データシート2!$A:$SI,MATCH($R$2&amp;"_"&amp;$C35,データシート2!$A$1:$SI$1,0),0)</f>
        <v>4.82</v>
      </c>
      <c r="U35" s="938">
        <f>VLOOKUP($D$3&amp;"_"&amp;U$3,データシート2!$A:$SI,MATCH($R$2&amp;"_"&amp;$C35,データシート2!$A$1:$SI$1,0),0)</f>
        <v>3.6120000000000001</v>
      </c>
      <c r="V35" s="938">
        <f>VLOOKUP($D$3&amp;"_"&amp;V$3,データシート2!$A:$SI,MATCH($R$2&amp;"_"&amp;$C35,データシート2!$A$1:$SI$1,0),0)</f>
        <v>3.7519999999999998</v>
      </c>
      <c r="W35" s="938">
        <f>VLOOKUP($D$3&amp;"_"&amp;W$3,データシート2!$A:$SI,MATCH($R$2&amp;"_"&amp;$C35,データシート2!$A$1:$SI$1,0),0)</f>
        <v>3.4220000000000002</v>
      </c>
      <c r="X35" s="938">
        <f>VLOOKUP($D$3&amp;"_"&amp;X$3,データシート2!$A:$SI,MATCH($R$2&amp;"_"&amp;$C35,データシート2!$A$1:$SI$1,0),0)</f>
        <v>3.72</v>
      </c>
      <c r="Y35" s="938">
        <f>VLOOKUP($D$3&amp;"_"&amp;Y$3,データシート2!$A:$SI,MATCH($R$2&amp;"_"&amp;$C35,データシート2!$A$1:$SI$1,0),0)</f>
        <v>3.1480000000000001</v>
      </c>
      <c r="Z35" s="938">
        <f>VLOOKUP($D$3&amp;"_"&amp;Z$3,データシート2!$A:$SI,MATCH($R$2&amp;"_"&amp;$C35,データシート2!$A$1:$SI$1,0),0)</f>
        <v>3.343</v>
      </c>
      <c r="AA35" s="938">
        <f>VLOOKUP($D$3&amp;"_"&amp;AA$3,データシート2!$A:$SI,MATCH($R$2&amp;"_"&amp;$C35,データシート2!$A$1:$SI$1,0),0)</f>
        <v>3.9630000000000001</v>
      </c>
      <c r="AB35" s="939">
        <f>VLOOKUP($D$3&amp;"_"&amp;AB$3,データシート2!$A:$SI,MATCH($R$2&amp;"_"&amp;$C35,データシート2!$A$1:$SI$1,0),0)</f>
        <v>2.9550000000000001</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4</v>
      </c>
      <c r="H38" s="766">
        <f>VLOOKUP($D$3&amp;"_"&amp;H$3,データシート2!$A:$SI,MATCH($G$2&amp;"_"&amp;$C38,データシート2!$A$1:$SI$1,0),0)</f>
        <v>5</v>
      </c>
      <c r="I38" s="766">
        <f>VLOOKUP($D$3&amp;"_"&amp;I$3,データシート2!$A:$SI,MATCH($G$2&amp;"_"&amp;$C38,データシート2!$A$1:$SI$1,0),0)</f>
        <v>5</v>
      </c>
      <c r="J38" s="766">
        <f>VLOOKUP($D$3&amp;"_"&amp;J$3,データシート2!$A:$SI,MATCH($G$2&amp;"_"&amp;$C38,データシート2!$A$1:$SI$1,0),0)</f>
        <v>5</v>
      </c>
      <c r="K38" s="767">
        <f>VLOOKUP($D$3&amp;"_"&amp;K$3,データシート2!$A:$SI,MATCH($G$2&amp;"_"&amp;$C38,データシート2!$A$1:$SI$1,0),0)</f>
        <v>5</v>
      </c>
      <c r="L38" s="767">
        <f>VLOOKUP($D$3&amp;"_"&amp;L$3,データシート2!$A:$SI,MATCH($G$2&amp;"_"&amp;$C38,データシート2!$A$1:$SI$1,0),0)</f>
        <v>5</v>
      </c>
      <c r="M38" s="767">
        <f>VLOOKUP($D$3&amp;"_"&amp;M$3,データシート2!$A:$SI,MATCH($G$2&amp;"_"&amp;$C38,データシート2!$A$1:$SI$1,0),0)</f>
        <v>6</v>
      </c>
      <c r="N38" s="767">
        <f>VLOOKUP($D$3&amp;"_"&amp;N$3,データシート2!$A:$SI,MATCH($G$2&amp;"_"&amp;$C38,データシート2!$A$1:$SI$1,0),0)</f>
        <v>7</v>
      </c>
      <c r="O38" s="767">
        <f>VLOOKUP($D$3&amp;"_"&amp;O$3,データシート2!$A:$SI,MATCH($G$2&amp;"_"&amp;$C38,データシート2!$A$1:$SI$1,0),0)</f>
        <v>7</v>
      </c>
      <c r="P38" s="767">
        <f>VLOOKUP($D$3&amp;"_"&amp;P$3,データシート2!$A:$SI,MATCH($G$2&amp;"_"&amp;$C38,データシート2!$A$1:$SI$1,0),0)</f>
        <v>7</v>
      </c>
      <c r="Q38" s="768">
        <f>VLOOKUP($D$3&amp;"_"&amp;Q$3,データシート2!$A:$SI,MATCH($G$2&amp;"_"&amp;$C38,データシート2!$A$1:$SI$1,0),0)</f>
        <v>7</v>
      </c>
      <c r="R38" s="937">
        <f>VLOOKUP($D$3&amp;"_"&amp;R$3,データシート2!$A:$SI,MATCH($R$2&amp;"_"&amp;$C38,データシート2!$A$1:$SI$1,0),0)</f>
        <v>43.645000000000003</v>
      </c>
      <c r="S38" s="938">
        <f>VLOOKUP($D$3&amp;"_"&amp;S$3,データシート2!$A:$SI,MATCH($R$2&amp;"_"&amp;$C38,データシート2!$A$1:$SI$1,0),0)</f>
        <v>50.267000000000003</v>
      </c>
      <c r="T38" s="938">
        <f>VLOOKUP($D$3&amp;"_"&amp;T$3,データシート2!$A:$SI,MATCH($R$2&amp;"_"&amp;$C38,データシート2!$A$1:$SI$1,0),0)</f>
        <v>66.316000000000003</v>
      </c>
      <c r="U38" s="938">
        <f>VLOOKUP($D$3&amp;"_"&amp;U$3,データシート2!$A:$SI,MATCH($R$2&amp;"_"&amp;$C38,データシート2!$A$1:$SI$1,0),0)</f>
        <v>65.893000000000001</v>
      </c>
      <c r="V38" s="938">
        <f>VLOOKUP($D$3&amp;"_"&amp;V$3,データシート2!$A:$SI,MATCH($R$2&amp;"_"&amp;$C38,データシート2!$A$1:$SI$1,0),0)</f>
        <v>59.438000000000002</v>
      </c>
      <c r="W38" s="938">
        <f>VLOOKUP($D$3&amp;"_"&amp;W$3,データシート2!$A:$SI,MATCH($R$2&amp;"_"&amp;$C38,データシート2!$A$1:$SI$1,0),0)</f>
        <v>58.03</v>
      </c>
      <c r="X38" s="938">
        <f>VLOOKUP($D$3&amp;"_"&amp;X$3,データシート2!$A:$SI,MATCH($R$2&amp;"_"&amp;$C38,データシート2!$A$1:$SI$1,0),0)</f>
        <v>62.505000000000003</v>
      </c>
      <c r="Y38" s="938">
        <f>VLOOKUP($D$3&amp;"_"&amp;Y$3,データシート2!$A:$SI,MATCH($R$2&amp;"_"&amp;$C38,データシート2!$A$1:$SI$1,0),0)</f>
        <v>65.376000000000005</v>
      </c>
      <c r="Z38" s="938">
        <f>VLOOKUP($D$3&amp;"_"&amp;Z$3,データシート2!$A:$SI,MATCH($R$2&amp;"_"&amp;$C38,データシート2!$A$1:$SI$1,0),0)</f>
        <v>63.024000000000001</v>
      </c>
      <c r="AA38" s="938">
        <f>VLOOKUP($D$3&amp;"_"&amp;AA$3,データシート2!$A:$SI,MATCH($R$2&amp;"_"&amp;$C38,データシート2!$A$1:$SI$1,0),0)</f>
        <v>58.774999999999999</v>
      </c>
      <c r="AB38" s="939">
        <f>VLOOKUP($D$3&amp;"_"&amp;AB$3,データシート2!$A:$SI,MATCH($R$2&amp;"_"&amp;$C38,データシート2!$A$1:$SI$1,0),0)</f>
        <v>59.100999999999999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2.9159999999999999</v>
      </c>
      <c r="Z39" s="938">
        <f>VLOOKUP($D$3&amp;"_"&amp;Z$3,データシート2!$A:$SI,MATCH($R$2&amp;"_"&amp;$C39,データシート2!$A$1:$SI$1,0),0)</f>
        <v>2.964</v>
      </c>
      <c r="AA39" s="938">
        <f>VLOOKUP($D$3&amp;"_"&amp;AA$3,データシート2!$A:$SI,MATCH($R$2&amp;"_"&amp;$C39,データシート2!$A$1:$SI$1,0),0)</f>
        <v>2.8530000000000002</v>
      </c>
      <c r="AB39" s="939">
        <f>VLOOKUP($D$3&amp;"_"&amp;AB$3,データシート2!$A:$SI,MATCH($R$2&amp;"_"&amp;$C39,データシート2!$A$1:$SI$1,0),0)</f>
        <v>3.246</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0</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0</v>
      </c>
      <c r="S41" s="938">
        <f>VLOOKUP($D$3&amp;"_"&amp;S$3,データシート2!$A:$SI,MATCH($R$2&amp;"_"&amp;$C41,データシート2!$A$1:$SI$1,0),0)</f>
        <v>8.1999999999999993</v>
      </c>
      <c r="T41" s="938">
        <f>VLOOKUP($D$3&amp;"_"&amp;T$3,データシート2!$A:$SI,MATCH($R$2&amp;"_"&amp;$C41,データシート2!$A$1:$SI$1,0),0)</f>
        <v>8.4250000000000007</v>
      </c>
      <c r="U41" s="938">
        <f>VLOOKUP($D$3&amp;"_"&amp;U$3,データシート2!$A:$SI,MATCH($R$2&amp;"_"&amp;$C41,データシート2!$A$1:$SI$1,0),0)</f>
        <v>3.9369999999999998</v>
      </c>
      <c r="V41" s="938">
        <f>VLOOKUP($D$3&amp;"_"&amp;V$3,データシート2!$A:$SI,MATCH($R$2&amp;"_"&amp;$C41,データシート2!$A$1:$SI$1,0),0)</f>
        <v>3.7650000000000001</v>
      </c>
      <c r="W41" s="938">
        <f>VLOOKUP($D$3&amp;"_"&amp;W$3,データシート2!$A:$SI,MATCH($R$2&amp;"_"&amp;$C41,データシート2!$A$1:$SI$1,0),0)</f>
        <v>0</v>
      </c>
      <c r="X41" s="938">
        <f>VLOOKUP($D$3&amp;"_"&amp;X$3,データシート2!$A:$SI,MATCH($R$2&amp;"_"&amp;$C41,データシート2!$A$1:$SI$1,0),0)</f>
        <v>6.9909999999999997</v>
      </c>
      <c r="Y41" s="938">
        <f>VLOOKUP($D$3&amp;"_"&amp;Y$3,データシート2!$A:$SI,MATCH($R$2&amp;"_"&amp;$C41,データシート2!$A$1:$SI$1,0),0)</f>
        <v>6.23</v>
      </c>
      <c r="Z41" s="938">
        <f>VLOOKUP($D$3&amp;"_"&amp;Z$3,データシート2!$A:$SI,MATCH($R$2&amp;"_"&amp;$C41,データシート2!$A$1:$SI$1,0),0)</f>
        <v>5.3090000000000002</v>
      </c>
      <c r="AA41" s="938">
        <f>VLOOKUP($D$3&amp;"_"&amp;AA$3,データシート2!$A:$SI,MATCH($R$2&amp;"_"&amp;$C41,データシート2!$A$1:$SI$1,0),0)</f>
        <v>4.0579999999999998</v>
      </c>
      <c r="AB41" s="939">
        <f>VLOOKUP($D$3&amp;"_"&amp;AB$3,データシート2!$A:$SI,MATCH($R$2&amp;"_"&amp;$C41,データシート2!$A$1:$SI$1,0),0)</f>
        <v>4.2640000000000002</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25.567</v>
      </c>
      <c r="S43" s="938">
        <f>VLOOKUP($D$3&amp;"_"&amp;S$3,データシート2!$A:$SI,MATCH($R$2&amp;"_"&amp;$C43,データシート2!$A$1:$SI$1,0),0)</f>
        <v>20.370999999999999</v>
      </c>
      <c r="T43" s="938">
        <f>VLOOKUP($D$3&amp;"_"&amp;T$3,データシート2!$A:$SI,MATCH($R$2&amp;"_"&amp;$C43,データシート2!$A$1:$SI$1,0),0)</f>
        <v>23.994</v>
      </c>
      <c r="U43" s="938">
        <f>VLOOKUP($D$3&amp;"_"&amp;U$3,データシート2!$A:$SI,MATCH($R$2&amp;"_"&amp;$C43,データシート2!$A$1:$SI$1,0),0)</f>
        <v>23.244</v>
      </c>
      <c r="V43" s="938">
        <f>VLOOKUP($D$3&amp;"_"&amp;V$3,データシート2!$A:$SI,MATCH($R$2&amp;"_"&amp;$C43,データシート2!$A$1:$SI$1,0),0)</f>
        <v>20.713000000000001</v>
      </c>
      <c r="W43" s="938">
        <f>VLOOKUP($D$3&amp;"_"&amp;W$3,データシート2!$A:$SI,MATCH($R$2&amp;"_"&amp;$C43,データシート2!$A$1:$SI$1,0),0)</f>
        <v>23.251000000000001</v>
      </c>
      <c r="X43" s="938">
        <f>VLOOKUP($D$3&amp;"_"&amp;X$3,データシート2!$A:$SI,MATCH($R$2&amp;"_"&amp;$C43,データシート2!$A$1:$SI$1,0),0)</f>
        <v>20.76</v>
      </c>
      <c r="Y43" s="938">
        <f>VLOOKUP($D$3&amp;"_"&amp;Y$3,データシート2!$A:$SI,MATCH($R$2&amp;"_"&amp;$C43,データシート2!$A$1:$SI$1,0),0)</f>
        <v>19.625</v>
      </c>
      <c r="Z43" s="938">
        <f>VLOOKUP($D$3&amp;"_"&amp;Z$3,データシート2!$A:$SI,MATCH($R$2&amp;"_"&amp;$C43,データシート2!$A$1:$SI$1,0),0)</f>
        <v>18.039000000000001</v>
      </c>
      <c r="AA43" s="938">
        <f>VLOOKUP($D$3&amp;"_"&amp;AA$3,データシート2!$A:$SI,MATCH($R$2&amp;"_"&amp;$C43,データシート2!$A$1:$SI$1,0),0)</f>
        <v>16.12</v>
      </c>
      <c r="AB43" s="939">
        <f>VLOOKUP($D$3&amp;"_"&amp;AB$3,データシート2!$A:$SI,MATCH($R$2&amp;"_"&amp;$C43,データシート2!$A$1:$SI$1,0),0)</f>
        <v>18.373999999999999</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2</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0</v>
      </c>
      <c r="S47" s="938">
        <f>VLOOKUP($D$3&amp;"_"&amp;S$3,データシート2!$A:$SI,MATCH($R$2&amp;"_"&amp;$C47,データシート2!$A$1:$SI$1,0),0)</f>
        <v>3.2970000000000002</v>
      </c>
      <c r="T47" s="938">
        <f>VLOOKUP($D$3&amp;"_"&amp;T$3,データシート2!$A:$SI,MATCH($R$2&amp;"_"&amp;$C47,データシート2!$A$1:$SI$1,0),0)</f>
        <v>3.879</v>
      </c>
      <c r="U47" s="938">
        <f>VLOOKUP($D$3&amp;"_"&amp;U$3,データシート2!$A:$SI,MATCH($R$2&amp;"_"&amp;$C47,データシート2!$A$1:$SI$1,0),0)</f>
        <v>4.1020000000000003</v>
      </c>
      <c r="V47" s="938">
        <f>VLOOKUP($D$3&amp;"_"&amp;V$3,データシート2!$A:$SI,MATCH($R$2&amp;"_"&amp;$C47,データシート2!$A$1:$SI$1,0),0)</f>
        <v>4.4020000000000001</v>
      </c>
      <c r="W47" s="938">
        <f>VLOOKUP($D$3&amp;"_"&amp;W$3,データシート2!$A:$SI,MATCH($R$2&amp;"_"&amp;$C47,データシート2!$A$1:$SI$1,0),0)</f>
        <v>4.7469999999999999</v>
      </c>
      <c r="X47" s="938">
        <f>VLOOKUP($D$3&amp;"_"&amp;X$3,データシート2!$A:$SI,MATCH($R$2&amp;"_"&amp;$C47,データシート2!$A$1:$SI$1,0),0)</f>
        <v>5.1459999999999999</v>
      </c>
      <c r="Y47" s="938">
        <f>VLOOKUP($D$3&amp;"_"&amp;Y$3,データシート2!$A:$SI,MATCH($R$2&amp;"_"&amp;$C47,データシート2!$A$1:$SI$1,0),0)</f>
        <v>7.6749999999999998</v>
      </c>
      <c r="Z47" s="938">
        <f>VLOOKUP($D$3&amp;"_"&amp;Z$3,データシート2!$A:$SI,MATCH($R$2&amp;"_"&amp;$C47,データシート2!$A$1:$SI$1,0),0)</f>
        <v>5.327</v>
      </c>
      <c r="AA47" s="938">
        <f>VLOOKUP($D$3&amp;"_"&amp;AA$3,データシート2!$A:$SI,MATCH($R$2&amp;"_"&amp;$C47,データシート2!$A$1:$SI$1,0),0)</f>
        <v>4.2789999999999999</v>
      </c>
      <c r="AB47" s="939">
        <f>VLOOKUP($D$3&amp;"_"&amp;AB$3,データシート2!$A:$SI,MATCH($R$2&amp;"_"&amp;$C47,データシート2!$A$1:$SI$1,0),0)</f>
        <v>5.5659999999999998</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38</v>
      </c>
      <c r="S48" s="938">
        <f>VLOOKUP($D$3&amp;"_"&amp;S$3,データシート2!$A:$SI,MATCH($R$2&amp;"_"&amp;$C48,データシート2!$A$1:$SI$1,0),0)</f>
        <v>42.87</v>
      </c>
      <c r="T48" s="938">
        <f>VLOOKUP($D$3&amp;"_"&amp;T$3,データシート2!$A:$SI,MATCH($R$2&amp;"_"&amp;$C48,データシート2!$A$1:$SI$1,0),0)</f>
        <v>43.000999999999998</v>
      </c>
      <c r="U48" s="938">
        <f>VLOOKUP($D$3&amp;"_"&amp;U$3,データシート2!$A:$SI,MATCH($R$2&amp;"_"&amp;$C48,データシート2!$A$1:$SI$1,0),0)</f>
        <v>40.051000000000002</v>
      </c>
      <c r="V48" s="938">
        <f>VLOOKUP($D$3&amp;"_"&amp;V$3,データシート2!$A:$SI,MATCH($R$2&amp;"_"&amp;$C48,データシート2!$A$1:$SI$1,0),0)</f>
        <v>36.783999999999999</v>
      </c>
      <c r="W48" s="938">
        <f>VLOOKUP($D$3&amp;"_"&amp;W$3,データシート2!$A:$SI,MATCH($R$2&amp;"_"&amp;$C48,データシート2!$A$1:$SI$1,0),0)</f>
        <v>36.121000000000002</v>
      </c>
      <c r="X48" s="938">
        <f>VLOOKUP($D$3&amp;"_"&amp;X$3,データシート2!$A:$SI,MATCH($R$2&amp;"_"&amp;$C48,データシート2!$A$1:$SI$1,0),0)</f>
        <v>34.098999999999997</v>
      </c>
      <c r="Y48" s="938">
        <f>VLOOKUP($D$3&amp;"_"&amp;Y$3,データシート2!$A:$SI,MATCH($R$2&amp;"_"&amp;$C48,データシート2!$A$1:$SI$1,0),0)</f>
        <v>32.445999999999998</v>
      </c>
      <c r="Z48" s="938">
        <f>VLOOKUP($D$3&amp;"_"&amp;Z$3,データシート2!$A:$SI,MATCH($R$2&amp;"_"&amp;$C48,データシート2!$A$1:$SI$1,0),0)</f>
        <v>28.667999999999999</v>
      </c>
      <c r="AA48" s="938">
        <f>VLOOKUP($D$3&amp;"_"&amp;AA$3,データシート2!$A:$SI,MATCH($R$2&amp;"_"&amp;$C48,データシート2!$A$1:$SI$1,0),0)</f>
        <v>24.878</v>
      </c>
      <c r="AB48" s="939">
        <f>VLOOKUP($D$3&amp;"_"&amp;AB$3,データシート2!$A:$SI,MATCH($R$2&amp;"_"&amp;$C48,データシート2!$A$1:$SI$1,0),0)</f>
        <v>16.815000000000001</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10.989000000000001</v>
      </c>
      <c r="S49" s="938">
        <f>VLOOKUP($D$3&amp;"_"&amp;S$3,データシート2!$A:$SI,MATCH($R$2&amp;"_"&amp;$C49,データシート2!$A$1:$SI$1,0),0)</f>
        <v>9.5640000000000001</v>
      </c>
      <c r="T49" s="938">
        <f>VLOOKUP($D$3&amp;"_"&amp;T$3,データシート2!$A:$SI,MATCH($R$2&amp;"_"&amp;$C49,データシート2!$A$1:$SI$1,0),0)</f>
        <v>11.276999999999999</v>
      </c>
      <c r="U49" s="938">
        <f>VLOOKUP($D$3&amp;"_"&amp;U$3,データシート2!$A:$SI,MATCH($R$2&amp;"_"&amp;$C49,データシート2!$A$1:$SI$1,0),0)</f>
        <v>10.597</v>
      </c>
      <c r="V49" s="938">
        <f>VLOOKUP($D$3&amp;"_"&amp;V$3,データシート2!$A:$SI,MATCH($R$2&amp;"_"&amp;$C49,データシート2!$A$1:$SI$1,0),0)</f>
        <v>10.298999999999999</v>
      </c>
      <c r="W49" s="938">
        <f>VLOOKUP($D$3&amp;"_"&amp;W$3,データシート2!$A:$SI,MATCH($R$2&amp;"_"&amp;$C49,データシート2!$A$1:$SI$1,0),0)</f>
        <v>8.4390000000000001</v>
      </c>
      <c r="X49" s="938">
        <f>VLOOKUP($D$3&amp;"_"&amp;X$3,データシート2!$A:$SI,MATCH($R$2&amp;"_"&amp;$C49,データシート2!$A$1:$SI$1,0),0)</f>
        <v>3.62</v>
      </c>
      <c r="Y49" s="938">
        <f>VLOOKUP($D$3&amp;"_"&amp;Y$3,データシート2!$A:$SI,MATCH($R$2&amp;"_"&amp;$C49,データシート2!$A$1:$SI$1,0),0)</f>
        <v>3.319</v>
      </c>
      <c r="Z49" s="938">
        <f>VLOOKUP($D$3&amp;"_"&amp;Z$3,データシート2!$A:$SI,MATCH($R$2&amp;"_"&amp;$C49,データシート2!$A$1:$SI$1,0),0)</f>
        <v>5.24</v>
      </c>
      <c r="AA49" s="938">
        <f>VLOOKUP($D$3&amp;"_"&amp;AA$3,データシート2!$A:$SI,MATCH($R$2&amp;"_"&amp;$C49,データシート2!$A$1:$SI$1,0),0)</f>
        <v>4.9870000000000001</v>
      </c>
      <c r="AB49" s="939">
        <f>VLOOKUP($D$3&amp;"_"&amp;AB$3,データシート2!$A:$SI,MATCH($R$2&amp;"_"&amp;$C49,データシート2!$A$1:$SI$1,0),0)</f>
        <v>5.2720000000000002</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6.923</v>
      </c>
      <c r="S51" s="938">
        <f>VLOOKUP($D$3&amp;"_"&amp;S$3,データシート2!$A:$SI,MATCH($R$2&amp;"_"&amp;$C51,データシート2!$A$1:$SI$1,0),0)</f>
        <v>8.2609999999999992</v>
      </c>
      <c r="T51" s="938">
        <f>VLOOKUP($D$3&amp;"_"&amp;T$3,データシート2!$A:$SI,MATCH($R$2&amp;"_"&amp;$C51,データシート2!$A$1:$SI$1,0),0)</f>
        <v>9.3740000000000006</v>
      </c>
      <c r="U51" s="938">
        <f>VLOOKUP($D$3&amp;"_"&amp;U$3,データシート2!$A:$SI,MATCH($R$2&amp;"_"&amp;$C51,データシート2!$A$1:$SI$1,0),0)</f>
        <v>10.074</v>
      </c>
      <c r="V51" s="938">
        <f>VLOOKUP($D$3&amp;"_"&amp;V$3,データシート2!$A:$SI,MATCH($R$2&amp;"_"&amp;$C51,データシート2!$A$1:$SI$1,0),0)</f>
        <v>8.8580000000000005</v>
      </c>
      <c r="W51" s="938">
        <f>VLOOKUP($D$3&amp;"_"&amp;W$3,データシート2!$A:$SI,MATCH($R$2&amp;"_"&amp;$C51,データシート2!$A$1:$SI$1,0),0)</f>
        <v>8.6359999999999992</v>
      </c>
      <c r="X51" s="938">
        <f>VLOOKUP($D$3&amp;"_"&amp;X$3,データシート2!$A:$SI,MATCH($R$2&amp;"_"&amp;$C51,データシート2!$A$1:$SI$1,0),0)</f>
        <v>8.6189999999999998</v>
      </c>
      <c r="Y51" s="938">
        <f>VLOOKUP($D$3&amp;"_"&amp;Y$3,データシート2!$A:$SI,MATCH($R$2&amp;"_"&amp;$C51,データシート2!$A$1:$SI$1,0),0)</f>
        <v>8.3680000000000003</v>
      </c>
      <c r="Z51" s="938">
        <f>VLOOKUP($D$3&amp;"_"&amp;Z$3,データシート2!$A:$SI,MATCH($R$2&amp;"_"&amp;$C51,データシート2!$A$1:$SI$1,0),0)</f>
        <v>7.6849999999999996</v>
      </c>
      <c r="AA51" s="938">
        <f>VLOOKUP($D$3&amp;"_"&amp;AA$3,データシート2!$A:$SI,MATCH($R$2&amp;"_"&amp;$C51,データシート2!$A$1:$SI$1,0),0)</f>
        <v>6.7830000000000004</v>
      </c>
      <c r="AB51" s="939">
        <f>VLOOKUP($D$3&amp;"_"&amp;AB$3,データシート2!$A:$SI,MATCH($R$2&amp;"_"&amp;$C51,データシート2!$A$1:$SI$1,0),0)</f>
        <v>7.7789999999999999</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4.5949999999999998</v>
      </c>
      <c r="S52" s="931">
        <f>VLOOKUP($D$3&amp;"_"&amp;S$3,データシート2!$A:$SI,MATCH($R$2&amp;"_"&amp;$C52,データシート2!$A$1:$SI$1,0),0)</f>
        <v>5.1429999999999998</v>
      </c>
      <c r="T52" s="931">
        <f>VLOOKUP($D$3&amp;"_"&amp;T$3,データシート2!$A:$SI,MATCH($R$2&amp;"_"&amp;$C52,データシート2!$A$1:$SI$1,0),0)</f>
        <v>4.0869999999999997</v>
      </c>
      <c r="U52" s="931">
        <f>VLOOKUP($D$3&amp;"_"&amp;U$3,データシート2!$A:$SI,MATCH($R$2&amp;"_"&amp;$C52,データシート2!$A$1:$SI$1,0),0)</f>
        <v>4.7229999999999999</v>
      </c>
      <c r="V52" s="931">
        <f>VLOOKUP($D$3&amp;"_"&amp;V$3,データシート2!$A:$SI,MATCH($R$2&amp;"_"&amp;$C52,データシート2!$A$1:$SI$1,0),0)</f>
        <v>5.0229999999999997</v>
      </c>
      <c r="W52" s="931">
        <f>VLOOKUP($D$3&amp;"_"&amp;W$3,データシート2!$A:$SI,MATCH($R$2&amp;"_"&amp;$C52,データシート2!$A$1:$SI$1,0),0)</f>
        <v>3.91</v>
      </c>
      <c r="X52" s="931">
        <f>VLOOKUP($D$3&amp;"_"&amp;X$3,データシート2!$A:$SI,MATCH($R$2&amp;"_"&amp;$C52,データシート2!$A$1:$SI$1,0),0)</f>
        <v>2.919</v>
      </c>
      <c r="Y52" s="931">
        <f>VLOOKUP($D$3&amp;"_"&amp;Y$3,データシート2!$A:$SI,MATCH($R$2&amp;"_"&amp;$C52,データシート2!$A$1:$SI$1,0),0)</f>
        <v>3.0089999999999999</v>
      </c>
      <c r="Z52" s="931">
        <f>VLOOKUP($D$3&amp;"_"&amp;Z$3,データシート2!$A:$SI,MATCH($R$2&amp;"_"&amp;$C52,データシート2!$A$1:$SI$1,0),0)</f>
        <v>2.452</v>
      </c>
      <c r="AA52" s="931">
        <f>VLOOKUP($D$3&amp;"_"&amp;AA$3,データシート2!$A:$SI,MATCH($R$2&amp;"_"&amp;$C52,データシート2!$A$1:$SI$1,0),0)</f>
        <v>3.58</v>
      </c>
      <c r="AB52" s="932">
        <f>VLOOKUP($D$3&amp;"_"&amp;AB$3,データシート2!$A:$SI,MATCH($R$2&amp;"_"&amp;$C52,データシート2!$A$1:$SI$1,0),0)</f>
        <v>3.8919999999999999</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3.3090000000000002</v>
      </c>
      <c r="S117" s="925">
        <f>VLOOKUP($D$3&amp;"_"&amp;S$3,データシート2!$A:$SI,MATCH($R$2&amp;"_"&amp;$B117,データシート2!$A$1:$SI$1,0),0)</f>
        <v>3.6110000000000002</v>
      </c>
      <c r="T117" s="925">
        <f>VLOOKUP($D$3&amp;"_"&amp;T$3,データシート2!$A:$SI,MATCH($R$2&amp;"_"&amp;$B117,データシート2!$A$1:$SI$1,0),0)</f>
        <v>4.5810000000000004</v>
      </c>
      <c r="U117" s="925">
        <f>VLOOKUP($D$3&amp;"_"&amp;U$3,データシート2!$A:$SI,MATCH($R$2&amp;"_"&amp;$B117,データシート2!$A$1:$SI$1,0),0)</f>
        <v>4.6749999999999998</v>
      </c>
      <c r="V117" s="925">
        <f>VLOOKUP($D$3&amp;"_"&amp;V$3,データシート2!$A:$SI,MATCH($R$2&amp;"_"&amp;$B117,データシート2!$A$1:$SI$1,0),0)</f>
        <v>4.2919999999999998</v>
      </c>
      <c r="W117" s="925">
        <f>VLOOKUP($D$3&amp;"_"&amp;W$3,データシート2!$A:$SI,MATCH($R$2&amp;"_"&amp;$B117,データシート2!$A$1:$SI$1,0),0)</f>
        <v>4.242</v>
      </c>
      <c r="X117" s="925">
        <f>VLOOKUP($D$3&amp;"_"&amp;X$3,データシート2!$A:$SI,MATCH($R$2&amp;"_"&amp;$B117,データシート2!$A$1:$SI$1,0),0)</f>
        <v>4.1420000000000003</v>
      </c>
      <c r="Y117" s="925">
        <f>VLOOKUP($D$3&amp;"_"&amp;Y$3,データシート2!$A:$SI,MATCH($R$2&amp;"_"&amp;$B117,データシート2!$A$1:$SI$1,0),0)</f>
        <v>4.0250000000000004</v>
      </c>
      <c r="Z117" s="925">
        <f>VLOOKUP($D$3&amp;"_"&amp;Z$3,データシート2!$A:$SI,MATCH($R$2&amp;"_"&amp;$B117,データシート2!$A$1:$SI$1,0),0)</f>
        <v>3.9420000000000002</v>
      </c>
      <c r="AA117" s="925">
        <f>VLOOKUP($D$3&amp;"_"&amp;AA$3,データシート2!$A:$SI,MATCH($R$2&amp;"_"&amp;$B117,データシート2!$A$1:$SI$1,0),0)</f>
        <v>3.9289999999999998</v>
      </c>
      <c r="AB117" s="926">
        <f>VLOOKUP($D$3&amp;"_"&amp;AB$3,データシート2!$A:$SI,MATCH($R$2&amp;"_"&amp;$B117,データシート2!$A$1:$SI$1,0),0)</f>
        <v>3.9260000000000002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3.3090000000000002</v>
      </c>
      <c r="S118" s="928">
        <f>VLOOKUP($D$3&amp;"_"&amp;S$3,データシート2!$A:$SI,MATCH($R$2&amp;"_"&amp;$C118,データシート2!$A$1:$SI$1,0),0)</f>
        <v>3.6110000000000002</v>
      </c>
      <c r="T118" s="928">
        <f>VLOOKUP($D$3&amp;"_"&amp;T$3,データシート2!$A:$SI,MATCH($R$2&amp;"_"&amp;$C118,データシート2!$A$1:$SI$1,0),0)</f>
        <v>4.5810000000000004</v>
      </c>
      <c r="U118" s="928">
        <f>VLOOKUP($D$3&amp;"_"&amp;U$3,データシート2!$A:$SI,MATCH($R$2&amp;"_"&amp;$C118,データシート2!$A$1:$SI$1,0),0)</f>
        <v>4.6749999999999998</v>
      </c>
      <c r="V118" s="928">
        <f>VLOOKUP($D$3&amp;"_"&amp;V$3,データシート2!$A:$SI,MATCH($R$2&amp;"_"&amp;$C118,データシート2!$A$1:$SI$1,0),0)</f>
        <v>4.2919999999999998</v>
      </c>
      <c r="W118" s="928">
        <f>VLOOKUP($D$3&amp;"_"&amp;W$3,データシート2!$A:$SI,MATCH($R$2&amp;"_"&amp;$C118,データシート2!$A$1:$SI$1,0),0)</f>
        <v>4.242</v>
      </c>
      <c r="X118" s="928">
        <f>VLOOKUP($D$3&amp;"_"&amp;X$3,データシート2!$A:$SI,MATCH($R$2&amp;"_"&amp;$C118,データシート2!$A$1:$SI$1,0),0)</f>
        <v>4.1420000000000003</v>
      </c>
      <c r="Y118" s="928">
        <f>VLOOKUP($D$3&amp;"_"&amp;Y$3,データシート2!$A:$SI,MATCH($R$2&amp;"_"&amp;$C118,データシート2!$A$1:$SI$1,0),0)</f>
        <v>4.0250000000000004</v>
      </c>
      <c r="Z118" s="928">
        <f>VLOOKUP($D$3&amp;"_"&amp;Z$3,データシート2!$A:$SI,MATCH($R$2&amp;"_"&amp;$C118,データシート2!$A$1:$SI$1,0),0)</f>
        <v>3.9420000000000002</v>
      </c>
      <c r="AA118" s="928">
        <f>VLOOKUP($D$3&amp;"_"&amp;AA$3,データシート2!$A:$SI,MATCH($R$2&amp;"_"&amp;$C118,データシート2!$A$1:$SI$1,0),0)</f>
        <v>3.9289999999999998</v>
      </c>
      <c r="AB118" s="929">
        <f>VLOOKUP($D$3&amp;"_"&amp;AB$3,データシート2!$A:$SI,MATCH($R$2&amp;"_"&amp;$C118,データシート2!$A$1:$SI$1,0),0)</f>
        <v>3.9260000000000002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10.475</v>
      </c>
      <c r="S124" s="925">
        <f>VLOOKUP($D$3&amp;"_"&amp;S$3,データシート2!$A:$SI,MATCH($R$2&amp;"_"&amp;$B124,データシート2!$A$1:$SI$1,0),0)</f>
        <v>0</v>
      </c>
      <c r="T124" s="925">
        <f>VLOOKUP($D$3&amp;"_"&amp;T$3,データシート2!$A:$SI,MATCH($R$2&amp;"_"&amp;$B124,データシート2!$A$1:$SI$1,0),0)</f>
        <v>9.4890000000000008</v>
      </c>
      <c r="U124" s="925">
        <f>VLOOKUP($D$3&amp;"_"&amp;U$3,データシート2!$A:$SI,MATCH($R$2&amp;"_"&amp;$B124,データシート2!$A$1:$SI$1,0),0)</f>
        <v>0</v>
      </c>
      <c r="V124" s="925">
        <f>VLOOKUP($D$3&amp;"_"&amp;V$3,データシート2!$A:$SI,MATCH($R$2&amp;"_"&amp;$B124,データシート2!$A$1:$SI$1,0),0)</f>
        <v>86.498000000000005</v>
      </c>
      <c r="W124" s="925">
        <f>VLOOKUP($D$3&amp;"_"&amp;W$3,データシート2!$A:$SI,MATCH($R$2&amp;"_"&amp;$B124,データシート2!$A$1:$SI$1,0),0)</f>
        <v>73.186999999999998</v>
      </c>
      <c r="X124" s="925">
        <f>VLOOKUP($D$3&amp;"_"&amp;X$3,データシート2!$A:$SI,MATCH($R$2&amp;"_"&amp;$B124,データシート2!$A$1:$SI$1,0),0)</f>
        <v>71.37</v>
      </c>
      <c r="Y124" s="925">
        <f>VLOOKUP($D$3&amp;"_"&amp;Y$3,データシート2!$A:$SI,MATCH($R$2&amp;"_"&amp;$B124,データシート2!$A$1:$SI$1,0),0)</f>
        <v>84.742999999999995</v>
      </c>
      <c r="Z124" s="925">
        <f>VLOOKUP($D$3&amp;"_"&amp;Z$3,データシート2!$A:$SI,MATCH($R$2&amp;"_"&amp;$B124,データシート2!$A$1:$SI$1,0),0)</f>
        <v>69.900000000000006</v>
      </c>
      <c r="AA124" s="925">
        <f>VLOOKUP($D$3&amp;"_"&amp;AA$3,データシート2!$A:$SI,MATCH($R$2&amp;"_"&amp;$B124,データシート2!$A$1:$SI$1,0),0)</f>
        <v>93.173000000000002</v>
      </c>
      <c r="AB124" s="926">
        <f>VLOOKUP($D$3&amp;"_"&amp;AB$3,データシート2!$A:$SI,MATCH($R$2&amp;"_"&amp;$B124,データシート2!$A$1:$SI$1,0),0)</f>
        <v>91.897000000000006</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10.475</v>
      </c>
      <c r="S125" s="941">
        <f>VLOOKUP($D$3&amp;"_"&amp;S$3,データシート2!$A:$SI,MATCH($R$2&amp;"_"&amp;$C125,データシート2!$A$1:$SI$1,0),0)</f>
        <v>0</v>
      </c>
      <c r="T125" s="941">
        <f>VLOOKUP($D$3&amp;"_"&amp;T$3,データシート2!$A:$SI,MATCH($R$2&amp;"_"&amp;$C125,データシート2!$A$1:$SI$1,0),0)</f>
        <v>9.4890000000000008</v>
      </c>
      <c r="U125" s="941">
        <f>VLOOKUP($D$3&amp;"_"&amp;U$3,データシート2!$A:$SI,MATCH($R$2&amp;"_"&amp;$C125,データシート2!$A$1:$SI$1,0),0)</f>
        <v>0</v>
      </c>
      <c r="V125" s="941">
        <f>VLOOKUP($D$3&amp;"_"&amp;V$3,データシート2!$A:$SI,MATCH($R$2&amp;"_"&amp;$C125,データシート2!$A$1:$SI$1,0),0)</f>
        <v>86.498000000000005</v>
      </c>
      <c r="W125" s="941">
        <f>VLOOKUP($D$3&amp;"_"&amp;W$3,データシート2!$A:$SI,MATCH($R$2&amp;"_"&amp;$C125,データシート2!$A$1:$SI$1,0),0)</f>
        <v>73.186999999999998</v>
      </c>
      <c r="X125" s="941">
        <f>VLOOKUP($D$3&amp;"_"&amp;X$3,データシート2!$A:$SI,MATCH($R$2&amp;"_"&amp;$C125,データシート2!$A$1:$SI$1,0),0)</f>
        <v>71.37</v>
      </c>
      <c r="Y125" s="941">
        <f>VLOOKUP($D$3&amp;"_"&amp;Y$3,データシート2!$A:$SI,MATCH($R$2&amp;"_"&amp;$C125,データシート2!$A$1:$SI$1,0),0)</f>
        <v>84.742999999999995</v>
      </c>
      <c r="Z125" s="941">
        <f>VLOOKUP($D$3&amp;"_"&amp;Z$3,データシート2!$A:$SI,MATCH($R$2&amp;"_"&amp;$C125,データシート2!$A$1:$SI$1,0),0)</f>
        <v>69.900000000000006</v>
      </c>
      <c r="AA125" s="941">
        <f>VLOOKUP($D$3&amp;"_"&amp;AA$3,データシート2!$A:$SI,MATCH($R$2&amp;"_"&amp;$C125,データシート2!$A$1:$SI$1,0),0)</f>
        <v>93.173000000000002</v>
      </c>
      <c r="AB125" s="942">
        <f>VLOOKUP($D$3&amp;"_"&amp;AB$3,データシート2!$A:$SI,MATCH($R$2&amp;"_"&amp;$C125,データシート2!$A$1:$SI$1,0),0)</f>
        <v>91.897000000000006</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11.859</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11.859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2025-03-04T09:21:33Z</dcterms:created>
  <dcterms:modified xsi:type="dcterms:W3CDTF">2025-03-04T09:21:33Z</dcterms:modified>
  <cp:category/>
  <cp:contentStatus/>
</cp:coreProperties>
</file>